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F49" i="13" l="1"/>
  <c r="AF48" i="13"/>
  <c r="AF47" i="13"/>
  <c r="AF46" i="13"/>
  <c r="AF45" i="13"/>
  <c r="AF44" i="13"/>
  <c r="AF43" i="13"/>
  <c r="AF42" i="13"/>
  <c r="AF41" i="13"/>
  <c r="AF40" i="13"/>
  <c r="AF39" i="13"/>
  <c r="AF38" i="13"/>
  <c r="AF37" i="13"/>
  <c r="AF36" i="13"/>
  <c r="AF35" i="13"/>
  <c r="AF34" i="13"/>
  <c r="AF33" i="13"/>
  <c r="AF32" i="13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7" i="15" l="1"/>
  <c r="AF7" i="15"/>
  <c r="AF9" i="15"/>
  <c r="AG9" i="15"/>
  <c r="AG15" i="15"/>
  <c r="AF15" i="15"/>
  <c r="AF25" i="15"/>
  <c r="AG25" i="15"/>
  <c r="AG31" i="15"/>
  <c r="AF31" i="15"/>
  <c r="AF35" i="15"/>
  <c r="AG35" i="15"/>
  <c r="AH26" i="14"/>
  <c r="AG26" i="14"/>
  <c r="AF26" i="14"/>
  <c r="AH38" i="14"/>
  <c r="AG38" i="14"/>
  <c r="AF38" i="14"/>
  <c r="AF26" i="7"/>
  <c r="AF38" i="7"/>
  <c r="AG7" i="8"/>
  <c r="AF7" i="8"/>
  <c r="AF9" i="8"/>
  <c r="AG9" i="8"/>
  <c r="AG15" i="8"/>
  <c r="AF15" i="8"/>
  <c r="AF25" i="8"/>
  <c r="AG25" i="8"/>
  <c r="AG31" i="8"/>
  <c r="AF31" i="8"/>
  <c r="AG35" i="8"/>
  <c r="AF35" i="8"/>
  <c r="AG26" i="9"/>
  <c r="AF26" i="9"/>
  <c r="AF38" i="9"/>
  <c r="AG38" i="9"/>
  <c r="AG7" i="12"/>
  <c r="AF7" i="12"/>
  <c r="AG9" i="12"/>
  <c r="AF9" i="12"/>
  <c r="AG15" i="12"/>
  <c r="AF15" i="12"/>
  <c r="AF25" i="12"/>
  <c r="AG25" i="12"/>
  <c r="AF31" i="12"/>
  <c r="AG31" i="12"/>
  <c r="AG35" i="12"/>
  <c r="AF35" i="12"/>
  <c r="AF7" i="4"/>
  <c r="AF9" i="4"/>
  <c r="AF15" i="4"/>
  <c r="AF25" i="4"/>
  <c r="AF31" i="4"/>
  <c r="AF35" i="4"/>
  <c r="AG26" i="5"/>
  <c r="AF26" i="5"/>
  <c r="AF38" i="5"/>
  <c r="AG38" i="5"/>
  <c r="AG7" i="6"/>
  <c r="AF7" i="6"/>
  <c r="AG9" i="6"/>
  <c r="AF9" i="6"/>
  <c r="AG15" i="6"/>
  <c r="AF15" i="6"/>
  <c r="AG25" i="6"/>
  <c r="AF25" i="6"/>
  <c r="AG31" i="6"/>
  <c r="AF31" i="6"/>
  <c r="AG35" i="6"/>
  <c r="AF35" i="6"/>
  <c r="AG26" i="15"/>
  <c r="AF26" i="15"/>
  <c r="AF38" i="15"/>
  <c r="AG38" i="15"/>
  <c r="AH7" i="14"/>
  <c r="AG7" i="14"/>
  <c r="AF7" i="14"/>
  <c r="AH9" i="14"/>
  <c r="AG9" i="14"/>
  <c r="AF9" i="14"/>
  <c r="AG15" i="14"/>
  <c r="AH15" i="14"/>
  <c r="AF15" i="14"/>
  <c r="AG25" i="14"/>
  <c r="AF25" i="14"/>
  <c r="AH25" i="14"/>
  <c r="AH31" i="14"/>
  <c r="AG31" i="14"/>
  <c r="AF31" i="14"/>
  <c r="AH35" i="14"/>
  <c r="AG35" i="14"/>
  <c r="AF35" i="14"/>
  <c r="AF35" i="7"/>
  <c r="AG26" i="8"/>
  <c r="AF26" i="8"/>
  <c r="AF38" i="8"/>
  <c r="AG38" i="8"/>
  <c r="AG7" i="9"/>
  <c r="AF7" i="9"/>
  <c r="AF9" i="9"/>
  <c r="AG9" i="9"/>
  <c r="AG15" i="9"/>
  <c r="AF15" i="9"/>
  <c r="AG25" i="9"/>
  <c r="AF25" i="9"/>
  <c r="AF31" i="9"/>
  <c r="AG31" i="9"/>
  <c r="AG35" i="9"/>
  <c r="AF35" i="9"/>
  <c r="AG26" i="12"/>
  <c r="AF26" i="12"/>
  <c r="AG38" i="12"/>
  <c r="AF38" i="12"/>
  <c r="AF26" i="4"/>
  <c r="AF38" i="4"/>
  <c r="AF7" i="5"/>
  <c r="AG7" i="5"/>
  <c r="AG9" i="5"/>
  <c r="AF9" i="5"/>
  <c r="AG15" i="5"/>
  <c r="AF15" i="5"/>
  <c r="AG25" i="5"/>
  <c r="AF25" i="5"/>
  <c r="AG31" i="5"/>
  <c r="AF31" i="5"/>
  <c r="AF35" i="5"/>
  <c r="AG35" i="5"/>
  <c r="AF26" i="6"/>
  <c r="AG26" i="6"/>
  <c r="AG38" i="6"/>
  <c r="AF38" i="6"/>
  <c r="AF7" i="7"/>
  <c r="AF9" i="7"/>
  <c r="AF15" i="7"/>
  <c r="AF25" i="7"/>
  <c r="AH20" i="14"/>
  <c r="AH23" i="14"/>
  <c r="AG23" i="14"/>
  <c r="AF23" i="14"/>
  <c r="AG41" i="8"/>
  <c r="AF43" i="7" l="1"/>
  <c r="AH45" i="14"/>
  <c r="AG45" i="6"/>
  <c r="AF45" i="14"/>
  <c r="AG43" i="9"/>
  <c r="AF41" i="4"/>
  <c r="AG41" i="12"/>
  <c r="AF41" i="14"/>
  <c r="AF43" i="4"/>
  <c r="AG41" i="5"/>
  <c r="AF45" i="7"/>
  <c r="AG43" i="8"/>
  <c r="AG45" i="9"/>
  <c r="AG43" i="12"/>
  <c r="AF43" i="14"/>
  <c r="AG45" i="15"/>
  <c r="AG45" i="5"/>
  <c r="AG43" i="6"/>
  <c r="AF41" i="7"/>
  <c r="AG41" i="9"/>
  <c r="AG43" i="15"/>
  <c r="AH41" i="14"/>
  <c r="AG43" i="14"/>
  <c r="AF45" i="4"/>
  <c r="AG43" i="5"/>
  <c r="AG41" i="6"/>
  <c r="AG45" i="8"/>
  <c r="AG45" i="12"/>
  <c r="AG41" i="15"/>
  <c r="AH43" i="14"/>
  <c r="AG45" i="14"/>
  <c r="AG41" i="14"/>
  <c r="AF45" i="15"/>
  <c r="AF43" i="15"/>
  <c r="AF41" i="15"/>
  <c r="AF45" i="12"/>
  <c r="AF43" i="12"/>
  <c r="AF41" i="12"/>
  <c r="AF45" i="9"/>
  <c r="AF43" i="9"/>
  <c r="AF41" i="9"/>
  <c r="AF45" i="8"/>
  <c r="AF43" i="8"/>
  <c r="AF41" i="8"/>
  <c r="AF45" i="6"/>
  <c r="AF43" i="6"/>
  <c r="AF41" i="6"/>
  <c r="AF45" i="5"/>
  <c r="AF43" i="5"/>
  <c r="AF41" i="5"/>
  <c r="AH47" i="14" l="1"/>
  <c r="AF46" i="6" l="1"/>
  <c r="AF48" i="6"/>
  <c r="AF27" i="7"/>
  <c r="AF32" i="7"/>
  <c r="AF39" i="7"/>
  <c r="AF46" i="7"/>
  <c r="AF46" i="14"/>
  <c r="AF23" i="8"/>
  <c r="AG39" i="6"/>
  <c r="AG22" i="8"/>
  <c r="AH32" i="14"/>
  <c r="AF40" i="14"/>
  <c r="AG17" i="5"/>
  <c r="AF40" i="6"/>
  <c r="AF28" i="8"/>
  <c r="AG29" i="8"/>
  <c r="AG34" i="8"/>
  <c r="AF39" i="8"/>
  <c r="AG42" i="8"/>
  <c r="AF44" i="8"/>
  <c r="AF47" i="8"/>
  <c r="AG48" i="8"/>
  <c r="AF28" i="9"/>
  <c r="AG29" i="9"/>
  <c r="AG34" i="9"/>
  <c r="AF39" i="9"/>
  <c r="AG42" i="9"/>
  <c r="AF47" i="9"/>
  <c r="AG48" i="9"/>
  <c r="AF28" i="12"/>
  <c r="AG29" i="12"/>
  <c r="AG34" i="12"/>
  <c r="AF39" i="12"/>
  <c r="AG42" i="12"/>
  <c r="AF47" i="12"/>
  <c r="AG48" i="12"/>
  <c r="AF28" i="15"/>
  <c r="AG29" i="15"/>
  <c r="AF30" i="15"/>
  <c r="AG34" i="15"/>
  <c r="AG42" i="15"/>
  <c r="AF44" i="15"/>
  <c r="AF47" i="15"/>
  <c r="AG48" i="15"/>
  <c r="AH28" i="14"/>
  <c r="AG19" i="8"/>
  <c r="AF29" i="14"/>
  <c r="AG30" i="14"/>
  <c r="AG37" i="14"/>
  <c r="AF27" i="5"/>
  <c r="AF29" i="5"/>
  <c r="AG32" i="5"/>
  <c r="AG39" i="5"/>
  <c r="AF46" i="5"/>
  <c r="AF48" i="5"/>
  <c r="AG27" i="6"/>
  <c r="AG32" i="6"/>
  <c r="AF33" i="6"/>
  <c r="AF39" i="6"/>
  <c r="AG40" i="6"/>
  <c r="AG23" i="8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9" i="8"/>
  <c r="AF18" i="8"/>
  <c r="AF18" i="5"/>
  <c r="AG18" i="9"/>
  <c r="AG18" i="12"/>
  <c r="AG18" i="15"/>
  <c r="AF18" i="14"/>
  <c r="AG18" i="8"/>
  <c r="AF17" i="9"/>
  <c r="AF17" i="12"/>
  <c r="AF17" i="15"/>
  <c r="AF12" i="7"/>
  <c r="AG12" i="8"/>
  <c r="AF12" i="14"/>
  <c r="AG12" i="6"/>
  <c r="AF11" i="5"/>
  <c r="AG8" i="9"/>
  <c r="AG8" i="12"/>
  <c r="AG8" i="15"/>
  <c r="AG8" i="14"/>
  <c r="AF5" i="7"/>
  <c r="AG5" i="8"/>
  <c r="AF5" i="9"/>
  <c r="AF5" i="12"/>
  <c r="AF5" i="15"/>
  <c r="AG49" i="6"/>
  <c r="AF19" i="7"/>
  <c r="AF30" i="7"/>
  <c r="AF44" i="7"/>
  <c r="AF47" i="14"/>
  <c r="AG49" i="14"/>
  <c r="AG8" i="5"/>
  <c r="AG19" i="5"/>
  <c r="AG19" i="6"/>
  <c r="AG23" i="6"/>
  <c r="AF28" i="6"/>
  <c r="AG28" i="8"/>
  <c r="AF32" i="8"/>
  <c r="AG33" i="8"/>
  <c r="AG40" i="8"/>
  <c r="AG47" i="8"/>
  <c r="AG28" i="9"/>
  <c r="AF32" i="9"/>
  <c r="AF11" i="12"/>
  <c r="AG17" i="12"/>
  <c r="AG28" i="12"/>
  <c r="AG33" i="12"/>
  <c r="AG47" i="12"/>
  <c r="AF11" i="15"/>
  <c r="AG17" i="15"/>
  <c r="AG21" i="15"/>
  <c r="AG28" i="15"/>
  <c r="AF32" i="15"/>
  <c r="AG33" i="15"/>
  <c r="AG40" i="15"/>
  <c r="AG47" i="15"/>
  <c r="AH8" i="14"/>
  <c r="AH17" i="14"/>
  <c r="AG21" i="14"/>
  <c r="AF27" i="14"/>
  <c r="AG28" i="14"/>
  <c r="AH29" i="14"/>
  <c r="AF30" i="14"/>
  <c r="AF32" i="14"/>
  <c r="AG34" i="14"/>
  <c r="AH37" i="14"/>
  <c r="AG42" i="14"/>
  <c r="AF44" i="14"/>
  <c r="AG12" i="5"/>
  <c r="AG44" i="6"/>
  <c r="AF11" i="7"/>
  <c r="AF23" i="7"/>
  <c r="AF37" i="7"/>
  <c r="AG11" i="8"/>
  <c r="AG44" i="14"/>
  <c r="AH44" i="14"/>
  <c r="AG11" i="5"/>
  <c r="AG23" i="5"/>
  <c r="AG30" i="5"/>
  <c r="AF33" i="5"/>
  <c r="AG37" i="5"/>
  <c r="AG44" i="5"/>
  <c r="AG49" i="5"/>
  <c r="AG11" i="6"/>
  <c r="AF30" i="6"/>
  <c r="AG37" i="6"/>
  <c r="AF11" i="9"/>
  <c r="AG17" i="9"/>
  <c r="AG21" i="9"/>
  <c r="AG33" i="9"/>
  <c r="AG40" i="9"/>
  <c r="AG47" i="9"/>
  <c r="AG21" i="12"/>
  <c r="AF32" i="12"/>
  <c r="AG40" i="12"/>
  <c r="AF17" i="5"/>
  <c r="AG17" i="8"/>
  <c r="AG20" i="8"/>
  <c r="AG21" i="8"/>
  <c r="AG18" i="5"/>
  <c r="AF21" i="5"/>
  <c r="AG22" i="5"/>
  <c r="AF28" i="5"/>
  <c r="AG29" i="5"/>
  <c r="AG34" i="5"/>
  <c r="AF37" i="5"/>
  <c r="AF39" i="5"/>
  <c r="AG42" i="5"/>
  <c r="AF47" i="5"/>
  <c r="AG48" i="5"/>
  <c r="AG8" i="6"/>
  <c r="AF17" i="6"/>
  <c r="AG18" i="6"/>
  <c r="AF19" i="6"/>
  <c r="AF21" i="6"/>
  <c r="AG22" i="6"/>
  <c r="AF23" i="6"/>
  <c r="AG29" i="6"/>
  <c r="AF32" i="6"/>
  <c r="AF34" i="6"/>
  <c r="AG42" i="6"/>
  <c r="AF44" i="6"/>
  <c r="AF47" i="6"/>
  <c r="AG48" i="6"/>
  <c r="AF8" i="7"/>
  <c r="AF18" i="7"/>
  <c r="AF22" i="7"/>
  <c r="AF29" i="7"/>
  <c r="AF34" i="7"/>
  <c r="AF42" i="7"/>
  <c r="AF48" i="7"/>
  <c r="AG8" i="8"/>
  <c r="AF17" i="8"/>
  <c r="AF21" i="8"/>
  <c r="AF27" i="8"/>
  <c r="AF29" i="8"/>
  <c r="AG32" i="8"/>
  <c r="AG39" i="8"/>
  <c r="AF46" i="8"/>
  <c r="AF48" i="8"/>
  <c r="AG12" i="9"/>
  <c r="AF18" i="9"/>
  <c r="AF20" i="9"/>
  <c r="AF22" i="9"/>
  <c r="AF27" i="9"/>
  <c r="AF29" i="9"/>
  <c r="AG32" i="9"/>
  <c r="AG39" i="9"/>
  <c r="AF46" i="9"/>
  <c r="AF48" i="9"/>
  <c r="AG12" i="12"/>
  <c r="AF18" i="12"/>
  <c r="AF20" i="12"/>
  <c r="AF22" i="12"/>
  <c r="AF27" i="12"/>
  <c r="AF29" i="12"/>
  <c r="AG32" i="12"/>
  <c r="AG39" i="12"/>
  <c r="AF46" i="12"/>
  <c r="AF48" i="12"/>
  <c r="AG12" i="15"/>
  <c r="AF18" i="15"/>
  <c r="AF20" i="15"/>
  <c r="AF22" i="15"/>
  <c r="AF27" i="15"/>
  <c r="AG32" i="15"/>
  <c r="AG39" i="15"/>
  <c r="AF40" i="15"/>
  <c r="AF46" i="15"/>
  <c r="AF48" i="15"/>
  <c r="AF8" i="14"/>
  <c r="AG12" i="14"/>
  <c r="AF20" i="14"/>
  <c r="AH21" i="14"/>
  <c r="AH27" i="14"/>
  <c r="AF28" i="14"/>
  <c r="AF33" i="14"/>
  <c r="AH34" i="14"/>
  <c r="AF37" i="14"/>
  <c r="AG40" i="14"/>
  <c r="AH42" i="14"/>
  <c r="AF48" i="14"/>
  <c r="AH49" i="14"/>
  <c r="AG21" i="5"/>
  <c r="AG28" i="5"/>
  <c r="AF32" i="5"/>
  <c r="AG33" i="5"/>
  <c r="AG40" i="5"/>
  <c r="AG47" i="5"/>
  <c r="AF11" i="6"/>
  <c r="AG17" i="6"/>
  <c r="AG21" i="6"/>
  <c r="AF27" i="6"/>
  <c r="AG28" i="6"/>
  <c r="AG33" i="6"/>
  <c r="AG47" i="6"/>
  <c r="AF17" i="7"/>
  <c r="AF21" i="7"/>
  <c r="AF28" i="7"/>
  <c r="AF33" i="7"/>
  <c r="AF40" i="7"/>
  <c r="AF47" i="7"/>
  <c r="AF11" i="8"/>
  <c r="AG30" i="8"/>
  <c r="AF33" i="8"/>
  <c r="AG37" i="8"/>
  <c r="AG44" i="8"/>
  <c r="AG11" i="9"/>
  <c r="AG19" i="9"/>
  <c r="AG23" i="9"/>
  <c r="AG30" i="9"/>
  <c r="AF33" i="9"/>
  <c r="AG37" i="9"/>
  <c r="AG44" i="9"/>
  <c r="AG11" i="12"/>
  <c r="AG19" i="12"/>
  <c r="AG23" i="12"/>
  <c r="AG30" i="12"/>
  <c r="AF33" i="12"/>
  <c r="AG37" i="12"/>
  <c r="AG44" i="12"/>
  <c r="AG11" i="15"/>
  <c r="AG19" i="15"/>
  <c r="AG23" i="15"/>
  <c r="AG30" i="15"/>
  <c r="AF33" i="15"/>
  <c r="AG37" i="15"/>
  <c r="AG44" i="15"/>
  <c r="AF11" i="14"/>
  <c r="AH12" i="14"/>
  <c r="AH19" i="14"/>
  <c r="AG32" i="14"/>
  <c r="AF34" i="14"/>
  <c r="AF39" i="14"/>
  <c r="AH40" i="14"/>
  <c r="AF42" i="14"/>
  <c r="AG47" i="14"/>
  <c r="AF49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6" i="14"/>
  <c r="AG48" i="14"/>
  <c r="AH46" i="14"/>
  <c r="AH48" i="14"/>
  <c r="AG39" i="14"/>
  <c r="AH39" i="14"/>
  <c r="AG33" i="14"/>
  <c r="AH33" i="14"/>
  <c r="AH30" i="14"/>
  <c r="AG27" i="14"/>
  <c r="AG29" i="14"/>
  <c r="AF17" i="14"/>
  <c r="AH18" i="14"/>
  <c r="AF19" i="14"/>
  <c r="AG18" i="14"/>
  <c r="AG17" i="14"/>
  <c r="AG19" i="14"/>
  <c r="AG20" i="14"/>
  <c r="AG11" i="14"/>
  <c r="AH11" i="14"/>
  <c r="AG5" i="14"/>
  <c r="AH5" i="14"/>
  <c r="AG46" i="15"/>
  <c r="AF42" i="15"/>
  <c r="AF39" i="15"/>
  <c r="AF37" i="15"/>
  <c r="AF34" i="15"/>
  <c r="AG27" i="15"/>
  <c r="AF29" i="15"/>
  <c r="AF19" i="15"/>
  <c r="AF23" i="15"/>
  <c r="AG20" i="15"/>
  <c r="AF12" i="15"/>
  <c r="AF8" i="15"/>
  <c r="AF6" i="15"/>
  <c r="AG46" i="12"/>
  <c r="AF44" i="12"/>
  <c r="AF42" i="12"/>
  <c r="AF40" i="12"/>
  <c r="AF37" i="12"/>
  <c r="AF34" i="12"/>
  <c r="AG27" i="12"/>
  <c r="AF30" i="12"/>
  <c r="AG20" i="12"/>
  <c r="AF19" i="12"/>
  <c r="AF23" i="12"/>
  <c r="AF12" i="12"/>
  <c r="AF8" i="12"/>
  <c r="AF6" i="12"/>
  <c r="AG46" i="9"/>
  <c r="AF44" i="9"/>
  <c r="AF42" i="9"/>
  <c r="AF40" i="9"/>
  <c r="AF37" i="9"/>
  <c r="AF34" i="9"/>
  <c r="AF30" i="9"/>
  <c r="AG27" i="9"/>
  <c r="AF19" i="9"/>
  <c r="AF23" i="9"/>
  <c r="AG20" i="9"/>
  <c r="AF12" i="9"/>
  <c r="AF8" i="9"/>
  <c r="AF6" i="9"/>
  <c r="AG46" i="8"/>
  <c r="AF42" i="8"/>
  <c r="AF40" i="8"/>
  <c r="AF37" i="8"/>
  <c r="AF34" i="8"/>
  <c r="AF30" i="8"/>
  <c r="AG27" i="8"/>
  <c r="AF12" i="8"/>
  <c r="AF8" i="8"/>
  <c r="AF6" i="8"/>
  <c r="AF49" i="6"/>
  <c r="AG46" i="6"/>
  <c r="AF42" i="6"/>
  <c r="AF37" i="6"/>
  <c r="AG34" i="6"/>
  <c r="AF29" i="6"/>
  <c r="AG30" i="6"/>
  <c r="AF18" i="6"/>
  <c r="AF22" i="6"/>
  <c r="AG20" i="6"/>
  <c r="AF12" i="6"/>
  <c r="AF8" i="6"/>
  <c r="AF49" i="5"/>
  <c r="AG46" i="5"/>
  <c r="AF44" i="5"/>
  <c r="AF42" i="5"/>
  <c r="AF40" i="5"/>
  <c r="AF34" i="5"/>
  <c r="AG27" i="5"/>
  <c r="AF30" i="5"/>
  <c r="AF19" i="5"/>
  <c r="AF23" i="5"/>
  <c r="AG20" i="5"/>
  <c r="AF12" i="5"/>
  <c r="AF8" i="5"/>
  <c r="AF50" i="7" l="1"/>
  <c r="AF6" i="4" l="1"/>
  <c r="AF20" i="4"/>
  <c r="AF23" i="4"/>
  <c r="AF29" i="4"/>
  <c r="AF34" i="4"/>
  <c r="AF42" i="4"/>
  <c r="AF48" i="4"/>
  <c r="AF12" i="4"/>
  <c r="AF19" i="4"/>
  <c r="AF28" i="4"/>
  <c r="AF33" i="4"/>
  <c r="AF40" i="4"/>
  <c r="AF47" i="4"/>
  <c r="AF11" i="4"/>
  <c r="AF18" i="4"/>
  <c r="AF22" i="4"/>
  <c r="AF27" i="4"/>
  <c r="AF32" i="4"/>
  <c r="AF39" i="4"/>
  <c r="AF46" i="4"/>
  <c r="AF5" i="4"/>
  <c r="AF8" i="4"/>
  <c r="AF17" i="4"/>
  <c r="AF21" i="4"/>
  <c r="AF30" i="4"/>
  <c r="AF37" i="4"/>
  <c r="AF44" i="4"/>
  <c r="AF49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<sst xmlns="http://schemas.openxmlformats.org/spreadsheetml/2006/main" count="1730" uniqueCount="237">
  <si>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</si>
  <si>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</si>
  <si>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</si>
  <si>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</si>
  <si>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</si>
  <si>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</si>
  <si>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</si>
  <si>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</si>
  <si>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</si>
  <si>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</si>
  <si>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</si>
  <si>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</si>
  <si>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</si>
  <si>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</si>
  <si>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</si>
  <si>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</si>
  <si>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</si>
  <si>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</si>
  <si>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</si>
  <si>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</si>
  <si>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</si>
  <si>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</si>
  <si>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</si>
  <si>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</si>
  <si>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</si>
  <si>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</si>
  <si>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</si>
  <si>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</si>
  <si>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</si>
  <si>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</si>
  <si>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</si>
  <si>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</si>
  <si>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</si>
  <si>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</si>
  <si>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</si>
  <si>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</si>
  <si>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</si>
  <si>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</si>
  <si>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</si>
  <si>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</si>
  <si>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</si>
  <si>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</si>
  <si>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</si>
  <si>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</si>
  <si>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</si>
  <si>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</si>
  <si>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</si>
  <si>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</si>
  <si>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</si>
  <si>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</si>
  <si>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</si>
  <si>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</si>
  <si>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</si>
  <si>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</si>
  <si>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</si>
  <si>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</si>
  <si>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</si>
  <si>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</si>
  <si>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</si>
  <si>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</si>
  <si>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</si>
  <si>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</si>
  <si>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</si>
  <si>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</si>
  <si>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</si>
  <si>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</si>
  <si>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</si>
  <si>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</si>
  <si>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</si>
  <si>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</si>
  <si>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</si>
  <si>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</si>
  <si>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</si>
  <si>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</si>
  <si>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</si>
  <si>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</si>
  <si>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</si>
  <si>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</si>
  <si>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</si>
  <si>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</si>
  <si>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</si>
  <si>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</si>
  <si>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</si>
  <si>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</si>
  <si>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</si>
  <si>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</si>
  <si>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</si>
  <si>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</si>
  <si>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</si>
  <si>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</si>
  <si>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</si>
  <si>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</si>
  <si>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</si>
  <si>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</si>
  <si>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</si>
  <si>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</si>
  <si>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</si>
  <si>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</si>
  <si>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</si>
  <si>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</si>
  <si>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</si>
  <si>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</si>
  <si>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</si>
  <si>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</si>
  <si>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</si>
  <si>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</si>
  <si>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</si>
  <si>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</si>
  <si>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</si>
  <si>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</si>
  <si>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</si>
  <si>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</si>
  <si>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</si>
  <si>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</si>
  <si>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</si>
  <si>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</si>
  <si>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</si>
  <si>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</si>
  <si>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</si>
  <si>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</si>
  <si>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</si>
  <si>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</si>
  <si>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</si>
  <si>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</si>
  <si>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</si>
  <si>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</si>
  <si>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</si>
  <si>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</si>
  <si>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</si>
  <si>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</si>
  <si>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</si>
  <si>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</si>
  <si>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</si>
  <si>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</si>
  <si>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</si>
  <si>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</si>
  <si>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</si>
  <si>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</si>
  <si>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</si>
  <si>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</si>
  <si>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</si>
  <si>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</si>
  <si>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</si>
  <si>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</si>
  <si>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</si>
  <si>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</si>
  <si>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</si>
  <si>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</si>
  <si>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</si>
  <si>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</si>
  <si>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</si>
  <si>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</si>
  <si>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</si>
  <si>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</si>
  <si>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</si>
  <si>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</si>
  <si>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</si>
  <si>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</si>
  <si>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</si>
  <si>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</si>
  <si>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</si>
  <si>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</si>
  <si>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</si>
  <si>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</si>
  <si>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</si>
  <si>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</si>
  <si>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</si>
  <si>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</si>
  <si>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</si>
  <si>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</si>
  <si>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</si>
  <si>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</si>
  <si>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</si>
  <si>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</si>
  <si>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</si>
  <si>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</si>
  <si>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</si>
  <si>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</si>
  <si>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</si>
  <si>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</si>
  <si>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</si>
  <si>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</si>
  <si>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</si>
  <si>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</si>
  <si>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</si>
  <si>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</si>
  <si>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</si>
  <si>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</si>
  <si>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</si>
  <si>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</si>
  <si>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</si>
  <si>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</si>
  <si>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</si>
  <si>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</si>
  <si>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</si>
  <si>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</si>
  <si>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</si>
  <si>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</si>
  <si>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</si>
  <si>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</si>
  <si>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</si>
  <si>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</si>
  <si>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</si>
  <si>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</si>
  <si>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</si>
  <si>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</si>
  <si>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</si>
  <si>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</si>
  <si>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</si>
  <si>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</si>
  <si>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</si>
  <si>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</si>
  <si>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</si>
  <si>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</si>
  <si>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</si>
  <si>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</si>
  <si>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</si>
  <si>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</si>
  <si>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</si>
  <si>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</si>
  <si>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</si>
  <si>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</si>
  <si>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</si>
  <si>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</si>
  <si>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</si>
  <si>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</si>
  <si>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</si>
  <si>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</si>
  <si>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</si>
  <si>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</si>
  <si>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Setembro/2019</t>
  </si>
  <si>
    <t>SO</t>
  </si>
  <si>
    <t>SE</t>
  </si>
  <si>
    <t>L</t>
  </si>
  <si>
    <t>NE</t>
  </si>
  <si>
    <t>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</si>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</sst>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8" fillId="7" borderId="0" xfId="0" applyNumberFormat="1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342898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22.533333333333328</v>
          </cell>
          <cell r="C5">
            <v>26.6</v>
          </cell>
          <cell r="D5">
            <v>19.7</v>
          </cell>
          <cell r="E5">
            <v>87.541666666666671</v>
          </cell>
          <cell r="F5">
            <v>99</v>
          </cell>
          <cell r="G5">
            <v>64</v>
          </cell>
          <cell r="H5">
            <v>9</v>
          </cell>
          <cell r="I5" t="str">
            <v>O</v>
          </cell>
          <cell r="J5">
            <v>25.92</v>
          </cell>
          <cell r="K5">
            <v>9.6000000000000014</v>
          </cell>
        </row>
        <row r="6">
          <cell r="B6">
            <v>23.654166666666669</v>
          </cell>
          <cell r="C6">
            <v>32.200000000000003</v>
          </cell>
          <cell r="D6">
            <v>18.600000000000001</v>
          </cell>
          <cell r="E6">
            <v>78.75</v>
          </cell>
          <cell r="F6">
            <v>99</v>
          </cell>
          <cell r="G6">
            <v>43</v>
          </cell>
          <cell r="H6">
            <v>8.64</v>
          </cell>
          <cell r="I6" t="str">
            <v>NO</v>
          </cell>
          <cell r="J6">
            <v>21.240000000000002</v>
          </cell>
          <cell r="K6">
            <v>0.2</v>
          </cell>
        </row>
        <row r="7">
          <cell r="B7">
            <v>23.579166666666669</v>
          </cell>
          <cell r="C7">
            <v>29.1</v>
          </cell>
          <cell r="D7">
            <v>19.7</v>
          </cell>
          <cell r="E7">
            <v>87.208333333333329</v>
          </cell>
          <cell r="F7">
            <v>100</v>
          </cell>
          <cell r="G7">
            <v>60</v>
          </cell>
          <cell r="H7">
            <v>6.84</v>
          </cell>
          <cell r="I7" t="str">
            <v>O</v>
          </cell>
          <cell r="J7">
            <v>19.079999999999998</v>
          </cell>
          <cell r="K7">
            <v>3.8</v>
          </cell>
        </row>
        <row r="8">
          <cell r="B8">
            <v>25.400000000000006</v>
          </cell>
          <cell r="C8">
            <v>35.200000000000003</v>
          </cell>
          <cell r="D8">
            <v>18.8</v>
          </cell>
          <cell r="E8">
            <v>77</v>
          </cell>
          <cell r="F8">
            <v>100</v>
          </cell>
          <cell r="G8">
            <v>33</v>
          </cell>
          <cell r="H8">
            <v>7.9200000000000008</v>
          </cell>
          <cell r="I8" t="str">
            <v>O</v>
          </cell>
          <cell r="J8">
            <v>17.28</v>
          </cell>
          <cell r="K8">
            <v>0.2</v>
          </cell>
        </row>
        <row r="9">
          <cell r="B9">
            <v>27.370833333333334</v>
          </cell>
          <cell r="C9">
            <v>35.1</v>
          </cell>
          <cell r="D9">
            <v>20.9</v>
          </cell>
          <cell r="E9">
            <v>65.125</v>
          </cell>
          <cell r="F9">
            <v>97</v>
          </cell>
          <cell r="G9">
            <v>31</v>
          </cell>
          <cell r="H9">
            <v>12.6</v>
          </cell>
          <cell r="I9" t="str">
            <v>O</v>
          </cell>
          <cell r="J9">
            <v>26.28</v>
          </cell>
          <cell r="K9">
            <v>0</v>
          </cell>
        </row>
        <row r="10">
          <cell r="B10">
            <v>26.695833333333329</v>
          </cell>
          <cell r="C10">
            <v>38.4</v>
          </cell>
          <cell r="D10">
            <v>16.8</v>
          </cell>
          <cell r="E10">
            <v>52.708333333333336</v>
          </cell>
          <cell r="F10">
            <v>90</v>
          </cell>
          <cell r="G10">
            <v>14</v>
          </cell>
          <cell r="H10">
            <v>13.68</v>
          </cell>
          <cell r="I10" t="str">
            <v>O</v>
          </cell>
          <cell r="J10">
            <v>36.72</v>
          </cell>
          <cell r="K10">
            <v>0</v>
          </cell>
        </row>
        <row r="11">
          <cell r="B11">
            <v>29.574999999999999</v>
          </cell>
          <cell r="C11">
            <v>39</v>
          </cell>
          <cell r="D11">
            <v>20.5</v>
          </cell>
          <cell r="E11">
            <v>39.625</v>
          </cell>
          <cell r="F11">
            <v>80</v>
          </cell>
          <cell r="G11">
            <v>14</v>
          </cell>
          <cell r="H11">
            <v>18.36</v>
          </cell>
          <cell r="I11" t="str">
            <v>SE</v>
          </cell>
          <cell r="J11">
            <v>44.64</v>
          </cell>
          <cell r="K11">
            <v>0</v>
          </cell>
        </row>
        <row r="12">
          <cell r="B12">
            <v>29.8125</v>
          </cell>
          <cell r="C12">
            <v>39.5</v>
          </cell>
          <cell r="D12">
            <v>19.600000000000001</v>
          </cell>
          <cell r="E12">
            <v>40.791666666666664</v>
          </cell>
          <cell r="F12">
            <v>83</v>
          </cell>
          <cell r="G12">
            <v>15</v>
          </cell>
          <cell r="H12">
            <v>17.28</v>
          </cell>
          <cell r="I12" t="str">
            <v>SE</v>
          </cell>
          <cell r="J12">
            <v>39.24</v>
          </cell>
          <cell r="K12">
            <v>0</v>
          </cell>
        </row>
        <row r="13">
          <cell r="B13">
            <v>30.716666666666669</v>
          </cell>
          <cell r="C13">
            <v>39.9</v>
          </cell>
          <cell r="D13">
            <v>20.3</v>
          </cell>
          <cell r="E13">
            <v>35.666666666666664</v>
          </cell>
          <cell r="F13">
            <v>80</v>
          </cell>
          <cell r="G13">
            <v>15</v>
          </cell>
          <cell r="H13">
            <v>19.079999999999998</v>
          </cell>
          <cell r="I13" t="str">
            <v>SE</v>
          </cell>
          <cell r="J13">
            <v>42.12</v>
          </cell>
          <cell r="K13">
            <v>0</v>
          </cell>
        </row>
        <row r="14">
          <cell r="B14">
            <v>29.912499999999998</v>
          </cell>
          <cell r="C14">
            <v>39.9</v>
          </cell>
          <cell r="D14">
            <v>20.8</v>
          </cell>
          <cell r="E14">
            <v>41.958333333333336</v>
          </cell>
          <cell r="F14">
            <v>82</v>
          </cell>
          <cell r="G14">
            <v>15</v>
          </cell>
          <cell r="H14">
            <v>15.48</v>
          </cell>
          <cell r="I14" t="str">
            <v>L</v>
          </cell>
          <cell r="J14">
            <v>41.4</v>
          </cell>
          <cell r="K14">
            <v>0</v>
          </cell>
        </row>
        <row r="15">
          <cell r="B15">
            <v>29.387500000000003</v>
          </cell>
          <cell r="C15">
            <v>40.799999999999997</v>
          </cell>
          <cell r="D15">
            <v>19.3</v>
          </cell>
          <cell r="E15">
            <v>41.875</v>
          </cell>
          <cell r="F15">
            <v>82</v>
          </cell>
          <cell r="G15">
            <v>13</v>
          </cell>
          <cell r="H15">
            <v>12.96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28.670833333333334</v>
          </cell>
          <cell r="C16">
            <v>40.5</v>
          </cell>
          <cell r="D16">
            <v>20.7</v>
          </cell>
          <cell r="E16">
            <v>44.958333333333336</v>
          </cell>
          <cell r="F16">
            <v>75</v>
          </cell>
          <cell r="G16">
            <v>12</v>
          </cell>
          <cell r="H16">
            <v>17.64</v>
          </cell>
          <cell r="I16" t="str">
            <v>NO</v>
          </cell>
          <cell r="J16">
            <v>48.24</v>
          </cell>
          <cell r="K16">
            <v>0</v>
          </cell>
        </row>
        <row r="17">
          <cell r="B17">
            <v>25.458333333333332</v>
          </cell>
          <cell r="C17">
            <v>35.4</v>
          </cell>
          <cell r="D17">
            <v>16.8</v>
          </cell>
          <cell r="E17">
            <v>59.875</v>
          </cell>
          <cell r="F17">
            <v>91</v>
          </cell>
          <cell r="G17">
            <v>28</v>
          </cell>
          <cell r="H17">
            <v>11.520000000000001</v>
          </cell>
          <cell r="I17" t="str">
            <v>O</v>
          </cell>
          <cell r="J17">
            <v>32.4</v>
          </cell>
          <cell r="K17">
            <v>0</v>
          </cell>
        </row>
        <row r="18">
          <cell r="B18">
            <v>27.974999999999998</v>
          </cell>
          <cell r="C18">
            <v>39.299999999999997</v>
          </cell>
          <cell r="D18">
            <v>20.100000000000001</v>
          </cell>
          <cell r="E18">
            <v>53.583333333333336</v>
          </cell>
          <cell r="F18">
            <v>86</v>
          </cell>
          <cell r="G18">
            <v>15</v>
          </cell>
          <cell r="H18">
            <v>11.16</v>
          </cell>
          <cell r="I18" t="str">
            <v>SO</v>
          </cell>
          <cell r="J18">
            <v>29.52</v>
          </cell>
          <cell r="K18">
            <v>0</v>
          </cell>
        </row>
        <row r="19">
          <cell r="B19">
            <v>30.845833333333331</v>
          </cell>
          <cell r="C19">
            <v>42</v>
          </cell>
          <cell r="D19">
            <v>21.4</v>
          </cell>
          <cell r="E19">
            <v>37.041666666666664</v>
          </cell>
          <cell r="F19">
            <v>75</v>
          </cell>
          <cell r="G19">
            <v>11</v>
          </cell>
          <cell r="H19">
            <v>22.32</v>
          </cell>
          <cell r="I19" t="str">
            <v>SE</v>
          </cell>
          <cell r="J19">
            <v>43.92</v>
          </cell>
          <cell r="K19">
            <v>0</v>
          </cell>
        </row>
        <row r="20">
          <cell r="B20">
            <v>31.166666666666668</v>
          </cell>
          <cell r="C20">
            <v>40.700000000000003</v>
          </cell>
          <cell r="D20">
            <v>19.3</v>
          </cell>
          <cell r="E20">
            <v>27.875</v>
          </cell>
          <cell r="F20">
            <v>69</v>
          </cell>
          <cell r="G20">
            <v>10</v>
          </cell>
          <cell r="H20">
            <v>17.28</v>
          </cell>
          <cell r="I20" t="str">
            <v>SE</v>
          </cell>
          <cell r="J20">
            <v>38.880000000000003</v>
          </cell>
          <cell r="K20">
            <v>0</v>
          </cell>
        </row>
        <row r="21">
          <cell r="B21">
            <v>29.466666666666665</v>
          </cell>
          <cell r="C21">
            <v>41.4</v>
          </cell>
          <cell r="D21">
            <v>17.399999999999999</v>
          </cell>
          <cell r="E21">
            <v>29.875</v>
          </cell>
          <cell r="F21">
            <v>70</v>
          </cell>
          <cell r="G21">
            <v>10</v>
          </cell>
          <cell r="H21">
            <v>9.3600000000000012</v>
          </cell>
          <cell r="I21" t="str">
            <v>O</v>
          </cell>
          <cell r="J21">
            <v>23.400000000000002</v>
          </cell>
          <cell r="K21">
            <v>0</v>
          </cell>
        </row>
        <row r="22">
          <cell r="B22">
            <v>28.654166666666669</v>
          </cell>
          <cell r="C22">
            <v>37.200000000000003</v>
          </cell>
          <cell r="D22">
            <v>20.399999999999999</v>
          </cell>
          <cell r="E22">
            <v>46.791666666666664</v>
          </cell>
          <cell r="F22">
            <v>74</v>
          </cell>
          <cell r="G22">
            <v>19</v>
          </cell>
          <cell r="H22">
            <v>11.520000000000001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30.383333333333326</v>
          </cell>
          <cell r="C23">
            <v>39.9</v>
          </cell>
          <cell r="D23">
            <v>21</v>
          </cell>
          <cell r="E23">
            <v>49.5</v>
          </cell>
          <cell r="F23">
            <v>87</v>
          </cell>
          <cell r="G23">
            <v>21</v>
          </cell>
          <cell r="H23">
            <v>23.040000000000003</v>
          </cell>
          <cell r="I23" t="str">
            <v>L</v>
          </cell>
          <cell r="J23">
            <v>58.32</v>
          </cell>
          <cell r="K23">
            <v>0</v>
          </cell>
        </row>
        <row r="24">
          <cell r="B24">
            <v>30.970833333333331</v>
          </cell>
          <cell r="C24">
            <v>38.9</v>
          </cell>
          <cell r="D24">
            <v>25.4</v>
          </cell>
          <cell r="E24">
            <v>45.916666666666664</v>
          </cell>
          <cell r="F24">
            <v>65</v>
          </cell>
          <cell r="G24">
            <v>21</v>
          </cell>
          <cell r="H24">
            <v>17.64</v>
          </cell>
          <cell r="I24" t="str">
            <v>NE</v>
          </cell>
          <cell r="J24">
            <v>52.92</v>
          </cell>
          <cell r="K24">
            <v>0</v>
          </cell>
        </row>
        <row r="25">
          <cell r="B25">
            <v>28.308333333333326</v>
          </cell>
          <cell r="C25">
            <v>36.4</v>
          </cell>
          <cell r="D25">
            <v>21.1</v>
          </cell>
          <cell r="E25">
            <v>63.333333333333336</v>
          </cell>
          <cell r="F25">
            <v>93</v>
          </cell>
          <cell r="G25">
            <v>34</v>
          </cell>
          <cell r="H25">
            <v>15.120000000000001</v>
          </cell>
          <cell r="I25" t="str">
            <v>NO</v>
          </cell>
          <cell r="J25">
            <v>35.64</v>
          </cell>
          <cell r="K25">
            <v>0</v>
          </cell>
        </row>
        <row r="26">
          <cell r="B26">
            <v>27.200000000000003</v>
          </cell>
          <cell r="C26">
            <v>33.6</v>
          </cell>
          <cell r="D26">
            <v>21.9</v>
          </cell>
          <cell r="E26">
            <v>65</v>
          </cell>
          <cell r="F26">
            <v>93</v>
          </cell>
          <cell r="G26">
            <v>35</v>
          </cell>
          <cell r="H26">
            <v>16.2</v>
          </cell>
          <cell r="I26" t="str">
            <v>O</v>
          </cell>
          <cell r="J26">
            <v>34.92</v>
          </cell>
          <cell r="K26">
            <v>0</v>
          </cell>
        </row>
        <row r="27">
          <cell r="B27">
            <v>25.216666666666669</v>
          </cell>
          <cell r="C27">
            <v>33.5</v>
          </cell>
          <cell r="D27">
            <v>18.399999999999999</v>
          </cell>
          <cell r="E27">
            <v>54.833333333333336</v>
          </cell>
          <cell r="F27">
            <v>76</v>
          </cell>
          <cell r="G27">
            <v>32</v>
          </cell>
          <cell r="H27">
            <v>16.920000000000002</v>
          </cell>
          <cell r="I27" t="str">
            <v>SO</v>
          </cell>
          <cell r="J27">
            <v>38.159999999999997</v>
          </cell>
          <cell r="K27">
            <v>0</v>
          </cell>
        </row>
        <row r="28">
          <cell r="B28">
            <v>25.124999999999996</v>
          </cell>
          <cell r="C28">
            <v>33.200000000000003</v>
          </cell>
          <cell r="D28">
            <v>18.3</v>
          </cell>
          <cell r="E28">
            <v>58.791666666666664</v>
          </cell>
          <cell r="F28">
            <v>86</v>
          </cell>
          <cell r="G28">
            <v>31</v>
          </cell>
          <cell r="H28">
            <v>10.8</v>
          </cell>
          <cell r="I28" t="str">
            <v>O</v>
          </cell>
          <cell r="J28">
            <v>29.52</v>
          </cell>
          <cell r="K28">
            <v>9</v>
          </cell>
        </row>
        <row r="29">
          <cell r="B29">
            <v>22.3125</v>
          </cell>
          <cell r="C29">
            <v>26.7</v>
          </cell>
          <cell r="D29">
            <v>19.2</v>
          </cell>
          <cell r="E29">
            <v>85.416666666666671</v>
          </cell>
          <cell r="F29">
            <v>99</v>
          </cell>
          <cell r="G29">
            <v>60</v>
          </cell>
          <cell r="H29">
            <v>16.2</v>
          </cell>
          <cell r="I29" t="str">
            <v>O</v>
          </cell>
          <cell r="J29">
            <v>33.119999999999997</v>
          </cell>
          <cell r="K29">
            <v>11.6</v>
          </cell>
        </row>
        <row r="30">
          <cell r="B30">
            <v>21.754166666666663</v>
          </cell>
          <cell r="C30">
            <v>27.7</v>
          </cell>
          <cell r="D30">
            <v>18.7</v>
          </cell>
          <cell r="E30">
            <v>82.541666666666671</v>
          </cell>
          <cell r="F30">
            <v>100</v>
          </cell>
          <cell r="G30">
            <v>51</v>
          </cell>
          <cell r="H30">
            <v>12.24</v>
          </cell>
          <cell r="I30" t="str">
            <v>O</v>
          </cell>
          <cell r="J30">
            <v>28.08</v>
          </cell>
          <cell r="K30">
            <v>2</v>
          </cell>
        </row>
        <row r="31">
          <cell r="B31">
            <v>23.108333333333334</v>
          </cell>
          <cell r="C31">
            <v>32.799999999999997</v>
          </cell>
          <cell r="D31">
            <v>15.7</v>
          </cell>
          <cell r="E31">
            <v>70.916666666666671</v>
          </cell>
          <cell r="F31">
            <v>100</v>
          </cell>
          <cell r="G31">
            <v>26</v>
          </cell>
          <cell r="H31">
            <v>10.8</v>
          </cell>
          <cell r="I31" t="str">
            <v>O</v>
          </cell>
          <cell r="J31">
            <v>33.119999999999997</v>
          </cell>
          <cell r="K31">
            <v>0</v>
          </cell>
        </row>
        <row r="32">
          <cell r="B32">
            <v>25.350000000000005</v>
          </cell>
          <cell r="C32">
            <v>33.9</v>
          </cell>
          <cell r="D32">
            <v>18.3</v>
          </cell>
          <cell r="E32">
            <v>53.875</v>
          </cell>
          <cell r="F32">
            <v>82</v>
          </cell>
          <cell r="G32">
            <v>28</v>
          </cell>
          <cell r="H32">
            <v>14.04</v>
          </cell>
          <cell r="I32" t="str">
            <v>O</v>
          </cell>
          <cell r="J32">
            <v>31.319999999999997</v>
          </cell>
          <cell r="K32">
            <v>0</v>
          </cell>
        </row>
        <row r="33">
          <cell r="B33">
            <v>25.800000000000008</v>
          </cell>
          <cell r="C33">
            <v>34.9</v>
          </cell>
          <cell r="D33">
            <v>16.7</v>
          </cell>
          <cell r="E33">
            <v>50.541666666666664</v>
          </cell>
          <cell r="F33">
            <v>89</v>
          </cell>
          <cell r="G33">
            <v>23</v>
          </cell>
          <cell r="H33">
            <v>9</v>
          </cell>
          <cell r="I33" t="str">
            <v>O</v>
          </cell>
          <cell r="J33">
            <v>24.48</v>
          </cell>
          <cell r="K33">
            <v>0</v>
          </cell>
        </row>
        <row r="34">
          <cell r="B34">
            <v>26.733333333333338</v>
          </cell>
          <cell r="C34">
            <v>37.5</v>
          </cell>
          <cell r="D34">
            <v>15.4</v>
          </cell>
          <cell r="E34">
            <v>44.75</v>
          </cell>
          <cell r="F34">
            <v>87</v>
          </cell>
          <cell r="G34">
            <v>18</v>
          </cell>
          <cell r="H34">
            <v>12.96</v>
          </cell>
          <cell r="I34" t="str">
            <v>O</v>
          </cell>
          <cell r="J34">
            <v>31.319999999999997</v>
          </cell>
          <cell r="K34">
            <v>0</v>
          </cell>
        </row>
        <row r="35">
          <cell r="I35" t="str">
            <v>O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16.8</v>
          </cell>
          <cell r="C5">
            <v>19.3</v>
          </cell>
          <cell r="D5">
            <v>14.4</v>
          </cell>
          <cell r="E5">
            <v>93.5</v>
          </cell>
          <cell r="F5">
            <v>98</v>
          </cell>
          <cell r="G5">
            <v>88</v>
          </cell>
          <cell r="H5">
            <v>14.4</v>
          </cell>
          <cell r="I5" t="str">
            <v>S</v>
          </cell>
          <cell r="J5">
            <v>29.16</v>
          </cell>
          <cell r="K5">
            <v>7.1999999999999993</v>
          </cell>
        </row>
        <row r="6">
          <cell r="B6">
            <v>20.945454545454542</v>
          </cell>
          <cell r="C6">
            <v>25.5</v>
          </cell>
          <cell r="D6">
            <v>10.8</v>
          </cell>
          <cell r="E6">
            <v>67.909090909090907</v>
          </cell>
          <cell r="F6">
            <v>96</v>
          </cell>
          <cell r="G6">
            <v>56</v>
          </cell>
          <cell r="H6">
            <v>14.04</v>
          </cell>
          <cell r="I6" t="str">
            <v>N</v>
          </cell>
          <cell r="J6">
            <v>26.28</v>
          </cell>
          <cell r="K6">
            <v>0.2</v>
          </cell>
        </row>
        <row r="7">
          <cell r="B7">
            <v>23.463636363636365</v>
          </cell>
          <cell r="C7">
            <v>28</v>
          </cell>
          <cell r="D7">
            <v>17</v>
          </cell>
          <cell r="E7">
            <v>65.545454545454547</v>
          </cell>
          <cell r="F7">
            <v>91</v>
          </cell>
          <cell r="G7">
            <v>46</v>
          </cell>
          <cell r="H7">
            <v>11.520000000000001</v>
          </cell>
          <cell r="I7" t="str">
            <v>S</v>
          </cell>
          <cell r="J7">
            <v>23.400000000000002</v>
          </cell>
          <cell r="K7">
            <v>0</v>
          </cell>
        </row>
        <row r="8">
          <cell r="B8">
            <v>25.118181818181814</v>
          </cell>
          <cell r="C8">
            <v>29.6</v>
          </cell>
          <cell r="D8">
            <v>15.3</v>
          </cell>
          <cell r="E8">
            <v>50</v>
          </cell>
          <cell r="F8">
            <v>77</v>
          </cell>
          <cell r="G8">
            <v>43</v>
          </cell>
          <cell r="H8">
            <v>13.32</v>
          </cell>
          <cell r="I8" t="str">
            <v>S</v>
          </cell>
          <cell r="J8">
            <v>25.92</v>
          </cell>
          <cell r="K8">
            <v>0</v>
          </cell>
        </row>
        <row r="9">
          <cell r="B9">
            <v>26.336363636363636</v>
          </cell>
          <cell r="C9">
            <v>30.3</v>
          </cell>
          <cell r="D9">
            <v>16.100000000000001</v>
          </cell>
          <cell r="E9">
            <v>55.454545454545453</v>
          </cell>
          <cell r="F9">
            <v>74</v>
          </cell>
          <cell r="G9">
            <v>48</v>
          </cell>
          <cell r="H9">
            <v>15.48</v>
          </cell>
          <cell r="I9" t="str">
            <v>L</v>
          </cell>
          <cell r="J9">
            <v>28.08</v>
          </cell>
          <cell r="K9">
            <v>0</v>
          </cell>
        </row>
        <row r="10">
          <cell r="B10">
            <v>25.390909090909091</v>
          </cell>
          <cell r="C10">
            <v>31.2</v>
          </cell>
          <cell r="D10">
            <v>16.399999999999999</v>
          </cell>
          <cell r="E10">
            <v>52.81818181818182</v>
          </cell>
          <cell r="F10">
            <v>81</v>
          </cell>
          <cell r="G10">
            <v>39</v>
          </cell>
          <cell r="H10">
            <v>21.6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32.254545454545458</v>
          </cell>
          <cell r="C11">
            <v>38.1</v>
          </cell>
          <cell r="D11">
            <v>20.100000000000001</v>
          </cell>
          <cell r="E11">
            <v>31.818181818181817</v>
          </cell>
          <cell r="F11">
            <v>80</v>
          </cell>
          <cell r="G11">
            <v>12</v>
          </cell>
          <cell r="H11">
            <v>28.44</v>
          </cell>
          <cell r="I11" t="str">
            <v>N</v>
          </cell>
          <cell r="J11">
            <v>55.800000000000004</v>
          </cell>
          <cell r="K11">
            <v>0</v>
          </cell>
        </row>
        <row r="12">
          <cell r="B12">
            <v>33.599999999999994</v>
          </cell>
          <cell r="C12">
            <v>38.200000000000003</v>
          </cell>
          <cell r="D12">
            <v>22.6</v>
          </cell>
          <cell r="E12">
            <v>24.363636363636363</v>
          </cell>
          <cell r="F12">
            <v>43</v>
          </cell>
          <cell r="G12">
            <v>15</v>
          </cell>
          <cell r="H12">
            <v>26.64</v>
          </cell>
          <cell r="I12" t="str">
            <v>N</v>
          </cell>
          <cell r="J12">
            <v>45.72</v>
          </cell>
          <cell r="K12">
            <v>0</v>
          </cell>
        </row>
        <row r="13">
          <cell r="B13">
            <v>34.190909090909088</v>
          </cell>
          <cell r="C13">
            <v>38.299999999999997</v>
          </cell>
          <cell r="D13">
            <v>21.4</v>
          </cell>
          <cell r="E13">
            <v>27.363636363636363</v>
          </cell>
          <cell r="F13">
            <v>56</v>
          </cell>
          <cell r="G13">
            <v>19</v>
          </cell>
          <cell r="H13">
            <v>33.840000000000003</v>
          </cell>
          <cell r="I13" t="str">
            <v>N</v>
          </cell>
          <cell r="J13">
            <v>62.28</v>
          </cell>
          <cell r="K13">
            <v>0</v>
          </cell>
        </row>
        <row r="14">
          <cell r="B14">
            <v>33.099999999999994</v>
          </cell>
          <cell r="C14">
            <v>37.6</v>
          </cell>
          <cell r="D14">
            <v>23</v>
          </cell>
          <cell r="E14">
            <v>29.545454545454547</v>
          </cell>
          <cell r="F14">
            <v>54</v>
          </cell>
          <cell r="G14">
            <v>18</v>
          </cell>
          <cell r="H14">
            <v>25.2</v>
          </cell>
          <cell r="I14" t="str">
            <v>NO</v>
          </cell>
          <cell r="J14">
            <v>48.96</v>
          </cell>
          <cell r="K14">
            <v>0</v>
          </cell>
        </row>
        <row r="15">
          <cell r="B15">
            <v>33.409090909090907</v>
          </cell>
          <cell r="C15">
            <v>37.799999999999997</v>
          </cell>
          <cell r="D15">
            <v>22.1</v>
          </cell>
          <cell r="E15">
            <v>27.09090909090909</v>
          </cell>
          <cell r="F15">
            <v>54</v>
          </cell>
          <cell r="G15">
            <v>17</v>
          </cell>
          <cell r="H15">
            <v>26.64</v>
          </cell>
          <cell r="I15" t="str">
            <v>NO</v>
          </cell>
          <cell r="J15">
            <v>50.04</v>
          </cell>
          <cell r="K15">
            <v>0</v>
          </cell>
        </row>
        <row r="16">
          <cell r="B16">
            <v>18.954545454545453</v>
          </cell>
          <cell r="C16">
            <v>21.7</v>
          </cell>
          <cell r="D16">
            <v>17.2</v>
          </cell>
          <cell r="E16">
            <v>78.909090909090907</v>
          </cell>
          <cell r="F16">
            <v>95</v>
          </cell>
          <cell r="G16">
            <v>66</v>
          </cell>
          <cell r="H16">
            <v>24.840000000000003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24.954545454545453</v>
          </cell>
          <cell r="C17">
            <v>31.3</v>
          </cell>
          <cell r="D17">
            <v>15.1</v>
          </cell>
          <cell r="E17">
            <v>55</v>
          </cell>
          <cell r="F17">
            <v>94</v>
          </cell>
          <cell r="G17">
            <v>37</v>
          </cell>
          <cell r="H17">
            <v>13.32</v>
          </cell>
          <cell r="I17" t="str">
            <v>S</v>
          </cell>
          <cell r="J17">
            <v>25.2</v>
          </cell>
          <cell r="K17">
            <v>0</v>
          </cell>
        </row>
        <row r="18">
          <cell r="B18">
            <v>30.40909090909091</v>
          </cell>
          <cell r="C18">
            <v>35.299999999999997</v>
          </cell>
          <cell r="D18">
            <v>20.8</v>
          </cell>
          <cell r="E18">
            <v>44.272727272727273</v>
          </cell>
          <cell r="F18">
            <v>76</v>
          </cell>
          <cell r="G18">
            <v>29</v>
          </cell>
          <cell r="H18">
            <v>21.96</v>
          </cell>
          <cell r="I18" t="str">
            <v>NE</v>
          </cell>
          <cell r="J18">
            <v>39.24</v>
          </cell>
          <cell r="K18">
            <v>0</v>
          </cell>
        </row>
        <row r="19">
          <cell r="B19">
            <v>35.090909090909093</v>
          </cell>
          <cell r="C19">
            <v>38.9</v>
          </cell>
          <cell r="D19">
            <v>26.3</v>
          </cell>
          <cell r="E19">
            <v>28.727272727272727</v>
          </cell>
          <cell r="F19">
            <v>48</v>
          </cell>
          <cell r="G19">
            <v>17</v>
          </cell>
          <cell r="H19">
            <v>22.32</v>
          </cell>
          <cell r="I19" t="str">
            <v>NE</v>
          </cell>
          <cell r="J19">
            <v>40.32</v>
          </cell>
          <cell r="K19">
            <v>0</v>
          </cell>
        </row>
        <row r="20">
          <cell r="B20">
            <v>35.236363636363635</v>
          </cell>
          <cell r="C20">
            <v>40.700000000000003</v>
          </cell>
          <cell r="D20">
            <v>23.9</v>
          </cell>
          <cell r="E20">
            <v>21.727272727272727</v>
          </cell>
          <cell r="F20">
            <v>42</v>
          </cell>
          <cell r="G20">
            <v>14</v>
          </cell>
          <cell r="H20">
            <v>21.6</v>
          </cell>
          <cell r="I20" t="str">
            <v>N</v>
          </cell>
          <cell r="J20">
            <v>40.680000000000007</v>
          </cell>
          <cell r="K20">
            <v>0</v>
          </cell>
        </row>
        <row r="21">
          <cell r="B21">
            <v>30.381818181818176</v>
          </cell>
          <cell r="C21">
            <v>36.200000000000003</v>
          </cell>
          <cell r="D21">
            <v>23.8</v>
          </cell>
          <cell r="E21">
            <v>50</v>
          </cell>
          <cell r="F21">
            <v>73</v>
          </cell>
          <cell r="G21">
            <v>27</v>
          </cell>
          <cell r="H21">
            <v>15.120000000000001</v>
          </cell>
          <cell r="I21" t="str">
            <v>SO</v>
          </cell>
          <cell r="J21">
            <v>28.8</v>
          </cell>
          <cell r="K21">
            <v>0</v>
          </cell>
        </row>
        <row r="22">
          <cell r="B22">
            <v>24.172727272727272</v>
          </cell>
          <cell r="C22">
            <v>28.1</v>
          </cell>
          <cell r="D22">
            <v>16.600000000000001</v>
          </cell>
          <cell r="E22">
            <v>59.454545454545453</v>
          </cell>
          <cell r="F22">
            <v>97</v>
          </cell>
          <cell r="G22">
            <v>45</v>
          </cell>
          <cell r="H22">
            <v>14.4</v>
          </cell>
          <cell r="I22" t="str">
            <v>SO</v>
          </cell>
          <cell r="J22">
            <v>29.16</v>
          </cell>
          <cell r="K22">
            <v>0</v>
          </cell>
        </row>
        <row r="23">
          <cell r="B23">
            <v>30.154545454545453</v>
          </cell>
          <cell r="C23">
            <v>36.5</v>
          </cell>
          <cell r="D23">
            <v>18.899999999999999</v>
          </cell>
          <cell r="E23">
            <v>51.272727272727273</v>
          </cell>
          <cell r="F23">
            <v>92</v>
          </cell>
          <cell r="G23">
            <v>30</v>
          </cell>
          <cell r="H23">
            <v>32.4</v>
          </cell>
          <cell r="I23" t="str">
            <v>N</v>
          </cell>
          <cell r="J23">
            <v>57.960000000000008</v>
          </cell>
          <cell r="K23">
            <v>0.2</v>
          </cell>
        </row>
        <row r="24">
          <cell r="B24">
            <v>27.327272727272728</v>
          </cell>
          <cell r="C24">
            <v>31.4</v>
          </cell>
          <cell r="D24">
            <v>22.2</v>
          </cell>
          <cell r="E24">
            <v>68.818181818181813</v>
          </cell>
          <cell r="F24">
            <v>90</v>
          </cell>
          <cell r="G24">
            <v>54</v>
          </cell>
          <cell r="H24">
            <v>17.64</v>
          </cell>
          <cell r="I24" t="str">
            <v>SO</v>
          </cell>
          <cell r="J24">
            <v>36</v>
          </cell>
          <cell r="K24">
            <v>0.2</v>
          </cell>
        </row>
        <row r="25">
          <cell r="B25">
            <v>26.427272727272733</v>
          </cell>
          <cell r="C25">
            <v>31.2</v>
          </cell>
          <cell r="D25">
            <v>17.399999999999999</v>
          </cell>
          <cell r="E25">
            <v>50.81818181818182</v>
          </cell>
          <cell r="F25">
            <v>87</v>
          </cell>
          <cell r="G25">
            <v>35</v>
          </cell>
          <cell r="H25">
            <v>13.32</v>
          </cell>
          <cell r="I25" t="str">
            <v>S</v>
          </cell>
          <cell r="J25">
            <v>29.16</v>
          </cell>
          <cell r="K25">
            <v>0</v>
          </cell>
        </row>
        <row r="26">
          <cell r="B26">
            <v>25.991666666666671</v>
          </cell>
          <cell r="C26">
            <v>31.1</v>
          </cell>
          <cell r="D26">
            <v>17.100000000000001</v>
          </cell>
          <cell r="E26">
            <v>48.916666666666664</v>
          </cell>
          <cell r="F26">
            <v>91</v>
          </cell>
          <cell r="G26">
            <v>26</v>
          </cell>
          <cell r="H26">
            <v>21.96</v>
          </cell>
          <cell r="I26" t="str">
            <v>SE</v>
          </cell>
          <cell r="J26">
            <v>41.4</v>
          </cell>
          <cell r="K26">
            <v>0</v>
          </cell>
        </row>
        <row r="27">
          <cell r="B27">
            <v>24.024999999999995</v>
          </cell>
          <cell r="C27">
            <v>29.5</v>
          </cell>
          <cell r="D27">
            <v>15.8</v>
          </cell>
          <cell r="E27">
            <v>50.583333333333336</v>
          </cell>
          <cell r="F27">
            <v>86</v>
          </cell>
          <cell r="G27">
            <v>33</v>
          </cell>
          <cell r="H27">
            <v>25.2</v>
          </cell>
          <cell r="I27" t="str">
            <v>L</v>
          </cell>
          <cell r="J27">
            <v>42.84</v>
          </cell>
          <cell r="K27">
            <v>0</v>
          </cell>
        </row>
        <row r="28">
          <cell r="B28">
            <v>22.963636363636365</v>
          </cell>
          <cell r="C28">
            <v>27.1</v>
          </cell>
          <cell r="D28">
            <v>15.8</v>
          </cell>
          <cell r="E28">
            <v>57.545454545454547</v>
          </cell>
          <cell r="F28">
            <v>83</v>
          </cell>
          <cell r="G28">
            <v>47</v>
          </cell>
          <cell r="H28">
            <v>15.840000000000002</v>
          </cell>
          <cell r="I28" t="str">
            <v>SE</v>
          </cell>
          <cell r="J28">
            <v>27.36</v>
          </cell>
          <cell r="K28">
            <v>0</v>
          </cell>
        </row>
        <row r="29">
          <cell r="B29">
            <v>20.254545454545454</v>
          </cell>
          <cell r="C29">
            <v>22</v>
          </cell>
          <cell r="D29">
            <v>19.100000000000001</v>
          </cell>
          <cell r="E29">
            <v>88</v>
          </cell>
          <cell r="F29">
            <v>96</v>
          </cell>
          <cell r="G29">
            <v>73</v>
          </cell>
          <cell r="H29">
            <v>14.04</v>
          </cell>
          <cell r="I29" t="str">
            <v>L</v>
          </cell>
          <cell r="J29">
            <v>23.400000000000002</v>
          </cell>
          <cell r="K29">
            <v>3.4000000000000004</v>
          </cell>
        </row>
        <row r="30">
          <cell r="B30">
            <v>25.063636363636366</v>
          </cell>
          <cell r="C30">
            <v>29.5</v>
          </cell>
          <cell r="D30">
            <v>17.100000000000001</v>
          </cell>
          <cell r="E30">
            <v>56.545454545454547</v>
          </cell>
          <cell r="F30">
            <v>98</v>
          </cell>
          <cell r="G30">
            <v>36</v>
          </cell>
          <cell r="H30">
            <v>10.8</v>
          </cell>
          <cell r="I30" t="str">
            <v>SE</v>
          </cell>
          <cell r="J30">
            <v>28.44</v>
          </cell>
          <cell r="K30">
            <v>0.2</v>
          </cell>
        </row>
        <row r="31">
          <cell r="B31">
            <v>27.675000000000001</v>
          </cell>
          <cell r="C31">
            <v>31.8</v>
          </cell>
          <cell r="D31">
            <v>15</v>
          </cell>
          <cell r="E31">
            <v>39</v>
          </cell>
          <cell r="F31">
            <v>87</v>
          </cell>
          <cell r="G31">
            <v>24</v>
          </cell>
          <cell r="H31">
            <v>12.24</v>
          </cell>
          <cell r="I31" t="str">
            <v>NE</v>
          </cell>
          <cell r="J31">
            <v>29.16</v>
          </cell>
          <cell r="K31">
            <v>0</v>
          </cell>
        </row>
        <row r="32">
          <cell r="B32">
            <v>26.858333333333334</v>
          </cell>
          <cell r="C32">
            <v>31.9</v>
          </cell>
          <cell r="D32">
            <v>17.2</v>
          </cell>
          <cell r="E32">
            <v>46.416666666666664</v>
          </cell>
          <cell r="F32">
            <v>74</v>
          </cell>
          <cell r="G32">
            <v>31</v>
          </cell>
          <cell r="H32">
            <v>21.6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29.558333333333337</v>
          </cell>
          <cell r="C33">
            <v>35</v>
          </cell>
          <cell r="D33">
            <v>19.399999999999999</v>
          </cell>
          <cell r="E33">
            <v>35.666666666666664</v>
          </cell>
          <cell r="F33">
            <v>63</v>
          </cell>
          <cell r="G33">
            <v>24</v>
          </cell>
          <cell r="H33">
            <v>25.2</v>
          </cell>
          <cell r="I33" t="str">
            <v>NE</v>
          </cell>
          <cell r="J33">
            <v>44.28</v>
          </cell>
          <cell r="K33">
            <v>0</v>
          </cell>
        </row>
        <row r="34">
          <cell r="B34">
            <v>30.849999999999998</v>
          </cell>
          <cell r="C34">
            <v>35.799999999999997</v>
          </cell>
          <cell r="D34">
            <v>21.2</v>
          </cell>
          <cell r="E34">
            <v>30.583333333333332</v>
          </cell>
          <cell r="F34">
            <v>49</v>
          </cell>
          <cell r="G34">
            <v>23</v>
          </cell>
          <cell r="H34">
            <v>27.720000000000002</v>
          </cell>
          <cell r="I34" t="str">
            <v>NE</v>
          </cell>
          <cell r="J34">
            <v>55.080000000000005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21.095833333333335</v>
          </cell>
          <cell r="C5">
            <v>26.9</v>
          </cell>
          <cell r="D5">
            <v>18.5</v>
          </cell>
          <cell r="E5">
            <v>85.208333333333329</v>
          </cell>
          <cell r="F5">
            <v>94</v>
          </cell>
          <cell r="G5">
            <v>43</v>
          </cell>
          <cell r="H5">
            <v>12.6</v>
          </cell>
          <cell r="I5" t="str">
            <v>N</v>
          </cell>
          <cell r="J5">
            <v>57.24</v>
          </cell>
          <cell r="K5">
            <v>5.4</v>
          </cell>
        </row>
        <row r="6">
          <cell r="B6">
            <v>21.516666666666666</v>
          </cell>
          <cell r="C6">
            <v>30</v>
          </cell>
          <cell r="D6">
            <v>16.399999999999999</v>
          </cell>
          <cell r="E6">
            <v>75.416666666666671</v>
          </cell>
          <cell r="F6">
            <v>95</v>
          </cell>
          <cell r="G6">
            <v>43</v>
          </cell>
          <cell r="H6">
            <v>14.76</v>
          </cell>
          <cell r="I6" t="str">
            <v>N</v>
          </cell>
          <cell r="J6">
            <v>31.680000000000003</v>
          </cell>
          <cell r="K6">
            <v>0</v>
          </cell>
        </row>
        <row r="7">
          <cell r="B7">
            <v>23.962499999999995</v>
          </cell>
          <cell r="C7">
            <v>31.9</v>
          </cell>
          <cell r="D7">
            <v>19</v>
          </cell>
          <cell r="E7">
            <v>69</v>
          </cell>
          <cell r="F7">
            <v>90</v>
          </cell>
          <cell r="G7">
            <v>38</v>
          </cell>
          <cell r="H7">
            <v>12.24</v>
          </cell>
          <cell r="I7" t="str">
            <v>N</v>
          </cell>
          <cell r="J7">
            <v>32.4</v>
          </cell>
          <cell r="K7">
            <v>0</v>
          </cell>
        </row>
        <row r="8">
          <cell r="B8">
            <v>25.654166666666669</v>
          </cell>
          <cell r="C8">
            <v>33.9</v>
          </cell>
          <cell r="D8">
            <v>19.5</v>
          </cell>
          <cell r="E8">
            <v>63.958333333333336</v>
          </cell>
          <cell r="F8">
            <v>94</v>
          </cell>
          <cell r="G8">
            <v>32</v>
          </cell>
          <cell r="H8">
            <v>16.920000000000002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26.620833333333334</v>
          </cell>
          <cell r="C9">
            <v>35.200000000000003</v>
          </cell>
          <cell r="D9">
            <v>20.8</v>
          </cell>
          <cell r="E9">
            <v>60</v>
          </cell>
          <cell r="F9">
            <v>81</v>
          </cell>
          <cell r="G9">
            <v>30</v>
          </cell>
          <cell r="H9">
            <v>25.92</v>
          </cell>
          <cell r="I9" t="str">
            <v>SE</v>
          </cell>
          <cell r="J9">
            <v>48.96</v>
          </cell>
          <cell r="K9">
            <v>0</v>
          </cell>
        </row>
        <row r="10">
          <cell r="B10">
            <v>27.629166666666663</v>
          </cell>
          <cell r="C10">
            <v>37.200000000000003</v>
          </cell>
          <cell r="D10">
            <v>20</v>
          </cell>
          <cell r="E10">
            <v>44.791666666666664</v>
          </cell>
          <cell r="F10">
            <v>71</v>
          </cell>
          <cell r="G10">
            <v>13</v>
          </cell>
          <cell r="H10">
            <v>31.680000000000003</v>
          </cell>
          <cell r="I10" t="str">
            <v>L</v>
          </cell>
          <cell r="J10">
            <v>54.72</v>
          </cell>
          <cell r="K10">
            <v>0</v>
          </cell>
        </row>
        <row r="11">
          <cell r="B11">
            <v>29.891666666666669</v>
          </cell>
          <cell r="C11">
            <v>37.5</v>
          </cell>
          <cell r="D11">
            <v>23.7</v>
          </cell>
          <cell r="E11">
            <v>22.083333333333332</v>
          </cell>
          <cell r="F11">
            <v>34</v>
          </cell>
          <cell r="G11">
            <v>10</v>
          </cell>
          <cell r="H11">
            <v>21.96</v>
          </cell>
          <cell r="I11" t="str">
            <v>NE</v>
          </cell>
          <cell r="J11">
            <v>48.6</v>
          </cell>
          <cell r="K11">
            <v>0</v>
          </cell>
        </row>
        <row r="12">
          <cell r="B12">
            <v>29.445833333333336</v>
          </cell>
          <cell r="C12">
            <v>37.799999999999997</v>
          </cell>
          <cell r="D12">
            <v>23.1</v>
          </cell>
          <cell r="E12">
            <v>25.875</v>
          </cell>
          <cell r="F12">
            <v>39</v>
          </cell>
          <cell r="G12">
            <v>14</v>
          </cell>
          <cell r="H12">
            <v>18.36</v>
          </cell>
          <cell r="I12" t="str">
            <v>NE</v>
          </cell>
          <cell r="J12">
            <v>59.04</v>
          </cell>
          <cell r="K12">
            <v>0</v>
          </cell>
        </row>
        <row r="13">
          <cell r="B13">
            <v>29.591666666666665</v>
          </cell>
          <cell r="C13">
            <v>37.299999999999997</v>
          </cell>
          <cell r="D13">
            <v>23.2</v>
          </cell>
          <cell r="E13">
            <v>30.666666666666668</v>
          </cell>
          <cell r="F13">
            <v>45</v>
          </cell>
          <cell r="G13">
            <v>17</v>
          </cell>
          <cell r="H13">
            <v>24.12</v>
          </cell>
          <cell r="I13" t="str">
            <v>NE</v>
          </cell>
          <cell r="J13">
            <v>51.84</v>
          </cell>
          <cell r="K13">
            <v>0</v>
          </cell>
        </row>
        <row r="14">
          <cell r="B14">
            <v>29.495833333333341</v>
          </cell>
          <cell r="C14">
            <v>36.9</v>
          </cell>
          <cell r="D14">
            <v>22.7</v>
          </cell>
          <cell r="E14">
            <v>31.541666666666668</v>
          </cell>
          <cell r="F14">
            <v>50</v>
          </cell>
          <cell r="G14">
            <v>15</v>
          </cell>
          <cell r="H14">
            <v>20.88</v>
          </cell>
          <cell r="I14" t="str">
            <v>NE</v>
          </cell>
          <cell r="J14">
            <v>42.12</v>
          </cell>
          <cell r="K14">
            <v>0</v>
          </cell>
        </row>
        <row r="15">
          <cell r="B15">
            <v>29.862500000000001</v>
          </cell>
          <cell r="C15">
            <v>36.9</v>
          </cell>
          <cell r="D15">
            <v>21.6</v>
          </cell>
          <cell r="E15">
            <v>28.583333333333332</v>
          </cell>
          <cell r="F15">
            <v>51</v>
          </cell>
          <cell r="G15">
            <v>14</v>
          </cell>
          <cell r="H15">
            <v>18.720000000000002</v>
          </cell>
          <cell r="I15" t="str">
            <v>N</v>
          </cell>
          <cell r="J15">
            <v>44.64</v>
          </cell>
          <cell r="K15">
            <v>0</v>
          </cell>
        </row>
        <row r="16">
          <cell r="B16">
            <v>25.337499999999995</v>
          </cell>
          <cell r="C16">
            <v>31.2</v>
          </cell>
          <cell r="D16">
            <v>20.9</v>
          </cell>
          <cell r="E16">
            <v>50.125</v>
          </cell>
          <cell r="F16">
            <v>64</v>
          </cell>
          <cell r="G16">
            <v>30</v>
          </cell>
          <cell r="H16">
            <v>19.8</v>
          </cell>
          <cell r="I16" t="str">
            <v>N</v>
          </cell>
          <cell r="J16">
            <v>34.200000000000003</v>
          </cell>
          <cell r="K16">
            <v>0</v>
          </cell>
        </row>
        <row r="17">
          <cell r="B17">
            <v>22.308333333333334</v>
          </cell>
          <cell r="C17">
            <v>33.1</v>
          </cell>
          <cell r="D17">
            <v>14.7</v>
          </cell>
          <cell r="E17">
            <v>63.583333333333336</v>
          </cell>
          <cell r="F17">
            <v>88</v>
          </cell>
          <cell r="G17">
            <v>30</v>
          </cell>
          <cell r="H17">
            <v>23.400000000000002</v>
          </cell>
          <cell r="I17" t="str">
            <v>L</v>
          </cell>
          <cell r="J17">
            <v>41.04</v>
          </cell>
          <cell r="K17">
            <v>0</v>
          </cell>
        </row>
        <row r="18">
          <cell r="B18">
            <v>29.204166666666666</v>
          </cell>
          <cell r="C18">
            <v>39</v>
          </cell>
          <cell r="D18">
            <v>21.2</v>
          </cell>
          <cell r="E18">
            <v>41.791666666666664</v>
          </cell>
          <cell r="F18">
            <v>73</v>
          </cell>
          <cell r="G18">
            <v>14</v>
          </cell>
          <cell r="H18">
            <v>31.319999999999997</v>
          </cell>
          <cell r="I18" t="str">
            <v>SE</v>
          </cell>
          <cell r="J18">
            <v>51.480000000000004</v>
          </cell>
          <cell r="K18">
            <v>0</v>
          </cell>
        </row>
        <row r="19">
          <cell r="B19">
            <v>30.983333333333331</v>
          </cell>
          <cell r="C19">
            <v>39.799999999999997</v>
          </cell>
          <cell r="D19">
            <v>22</v>
          </cell>
          <cell r="E19">
            <v>27.291666666666668</v>
          </cell>
          <cell r="F19">
            <v>54</v>
          </cell>
          <cell r="G19">
            <v>11</v>
          </cell>
          <cell r="H19">
            <v>18</v>
          </cell>
          <cell r="I19" t="str">
            <v>N</v>
          </cell>
          <cell r="J19">
            <v>41.4</v>
          </cell>
          <cell r="K19">
            <v>0</v>
          </cell>
        </row>
        <row r="20">
          <cell r="B20">
            <v>31.612500000000001</v>
          </cell>
          <cell r="C20">
            <v>39.200000000000003</v>
          </cell>
          <cell r="D20">
            <v>24</v>
          </cell>
          <cell r="E20">
            <v>21.583333333333332</v>
          </cell>
          <cell r="F20">
            <v>44</v>
          </cell>
          <cell r="G20">
            <v>12</v>
          </cell>
          <cell r="H20">
            <v>18.36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28.804166666666674</v>
          </cell>
          <cell r="C21">
            <v>35.9</v>
          </cell>
          <cell r="D21">
            <v>22.3</v>
          </cell>
          <cell r="E21">
            <v>37.375</v>
          </cell>
          <cell r="F21">
            <v>56</v>
          </cell>
          <cell r="G21">
            <v>22</v>
          </cell>
          <cell r="H21">
            <v>15.840000000000002</v>
          </cell>
          <cell r="I21" t="str">
            <v>N</v>
          </cell>
          <cell r="J21">
            <v>32.76</v>
          </cell>
          <cell r="K21">
            <v>0</v>
          </cell>
        </row>
        <row r="22">
          <cell r="B22">
            <v>26.387500000000003</v>
          </cell>
          <cell r="C22">
            <v>34.6</v>
          </cell>
          <cell r="D22">
            <v>19.7</v>
          </cell>
          <cell r="E22">
            <v>55.583333333333336</v>
          </cell>
          <cell r="F22">
            <v>81</v>
          </cell>
          <cell r="G22">
            <v>28</v>
          </cell>
          <cell r="H22">
            <v>14.04</v>
          </cell>
          <cell r="I22" t="str">
            <v>N</v>
          </cell>
          <cell r="J22">
            <v>28.08</v>
          </cell>
          <cell r="K22">
            <v>0</v>
          </cell>
        </row>
        <row r="23">
          <cell r="B23">
            <v>29.274999999999995</v>
          </cell>
          <cell r="C23">
            <v>36</v>
          </cell>
          <cell r="D23">
            <v>23.3</v>
          </cell>
          <cell r="E23">
            <v>46.458333333333336</v>
          </cell>
          <cell r="F23">
            <v>66</v>
          </cell>
          <cell r="G23">
            <v>28</v>
          </cell>
          <cell r="H23">
            <v>26.64</v>
          </cell>
          <cell r="I23" t="str">
            <v>N</v>
          </cell>
          <cell r="J23">
            <v>59.760000000000005</v>
          </cell>
          <cell r="K23">
            <v>0</v>
          </cell>
        </row>
        <row r="24">
          <cell r="B24">
            <v>29.841666666666669</v>
          </cell>
          <cell r="C24">
            <v>36.299999999999997</v>
          </cell>
          <cell r="D24">
            <v>25.5</v>
          </cell>
          <cell r="E24">
            <v>46.583333333333336</v>
          </cell>
          <cell r="F24">
            <v>62</v>
          </cell>
          <cell r="G24">
            <v>28</v>
          </cell>
          <cell r="H24">
            <v>22.32</v>
          </cell>
          <cell r="I24" t="str">
            <v>N</v>
          </cell>
          <cell r="J24">
            <v>55.440000000000005</v>
          </cell>
          <cell r="K24">
            <v>0</v>
          </cell>
        </row>
        <row r="25">
          <cell r="B25">
            <v>25.508333333333326</v>
          </cell>
          <cell r="C25">
            <v>31.9</v>
          </cell>
          <cell r="D25">
            <v>20.9</v>
          </cell>
          <cell r="E25">
            <v>66.5</v>
          </cell>
          <cell r="F25">
            <v>87</v>
          </cell>
          <cell r="G25">
            <v>42</v>
          </cell>
          <cell r="H25">
            <v>18.36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26.616666666666671</v>
          </cell>
          <cell r="C26">
            <v>32.9</v>
          </cell>
          <cell r="D26">
            <v>21.4</v>
          </cell>
          <cell r="E26">
            <v>59.916666666666664</v>
          </cell>
          <cell r="F26">
            <v>89</v>
          </cell>
          <cell r="G26">
            <v>36</v>
          </cell>
          <cell r="H26">
            <v>21.6</v>
          </cell>
          <cell r="I26" t="str">
            <v>N</v>
          </cell>
          <cell r="J26">
            <v>37.800000000000004</v>
          </cell>
          <cell r="K26">
            <v>0</v>
          </cell>
        </row>
        <row r="27">
          <cell r="B27">
            <v>25.366666666666671</v>
          </cell>
          <cell r="C27">
            <v>33.200000000000003</v>
          </cell>
          <cell r="D27">
            <v>18.600000000000001</v>
          </cell>
          <cell r="E27">
            <v>47.625</v>
          </cell>
          <cell r="F27">
            <v>74</v>
          </cell>
          <cell r="G27">
            <v>29</v>
          </cell>
          <cell r="H27">
            <v>32.76</v>
          </cell>
          <cell r="I27" t="str">
            <v>N</v>
          </cell>
          <cell r="J27">
            <v>56.88</v>
          </cell>
          <cell r="K27">
            <v>0</v>
          </cell>
        </row>
        <row r="28">
          <cell r="B28">
            <v>26.641666666666666</v>
          </cell>
          <cell r="C28">
            <v>32.700000000000003</v>
          </cell>
          <cell r="D28">
            <v>21</v>
          </cell>
          <cell r="E28">
            <v>45.75</v>
          </cell>
          <cell r="F28">
            <v>60</v>
          </cell>
          <cell r="G28">
            <v>32</v>
          </cell>
          <cell r="H28">
            <v>26.64</v>
          </cell>
          <cell r="I28" t="str">
            <v>L</v>
          </cell>
          <cell r="J28">
            <v>49.32</v>
          </cell>
          <cell r="K28">
            <v>0</v>
          </cell>
        </row>
        <row r="29">
          <cell r="B29">
            <v>21.758333333333329</v>
          </cell>
          <cell r="C29">
            <v>27.3</v>
          </cell>
          <cell r="D29">
            <v>18.899999999999999</v>
          </cell>
          <cell r="E29">
            <v>73.916666666666671</v>
          </cell>
          <cell r="F29">
            <v>93</v>
          </cell>
          <cell r="G29">
            <v>46</v>
          </cell>
          <cell r="H29">
            <v>21.96</v>
          </cell>
          <cell r="I29" t="str">
            <v>L</v>
          </cell>
          <cell r="J29">
            <v>36</v>
          </cell>
          <cell r="K29">
            <v>9.1999999999999993</v>
          </cell>
        </row>
        <row r="30">
          <cell r="B30">
            <v>21.312499999999996</v>
          </cell>
          <cell r="C30">
            <v>27.7</v>
          </cell>
          <cell r="D30">
            <v>17.8</v>
          </cell>
          <cell r="E30">
            <v>74.625</v>
          </cell>
          <cell r="F30">
            <v>92</v>
          </cell>
          <cell r="G30">
            <v>43</v>
          </cell>
          <cell r="H30">
            <v>20.52</v>
          </cell>
          <cell r="I30" t="str">
            <v>L</v>
          </cell>
          <cell r="J30">
            <v>38.159999999999997</v>
          </cell>
          <cell r="K30">
            <v>1.4000000000000001</v>
          </cell>
        </row>
        <row r="31">
          <cell r="B31">
            <v>23.887499999999992</v>
          </cell>
          <cell r="C31">
            <v>32.5</v>
          </cell>
          <cell r="D31">
            <v>16</v>
          </cell>
          <cell r="E31">
            <v>52.583333333333336</v>
          </cell>
          <cell r="F31">
            <v>88</v>
          </cell>
          <cell r="G31">
            <v>20</v>
          </cell>
          <cell r="H31">
            <v>20.16</v>
          </cell>
          <cell r="I31" t="str">
            <v>L</v>
          </cell>
          <cell r="J31">
            <v>35.64</v>
          </cell>
          <cell r="K31">
            <v>0</v>
          </cell>
        </row>
        <row r="32">
          <cell r="B32">
            <v>26.645833333333332</v>
          </cell>
          <cell r="C32">
            <v>33.9</v>
          </cell>
          <cell r="D32">
            <v>20.5</v>
          </cell>
          <cell r="E32">
            <v>41.791666666666664</v>
          </cell>
          <cell r="F32">
            <v>60</v>
          </cell>
          <cell r="G32">
            <v>26</v>
          </cell>
          <cell r="H32">
            <v>30.240000000000002</v>
          </cell>
          <cell r="I32" t="str">
            <v>L</v>
          </cell>
          <cell r="J32">
            <v>47.88</v>
          </cell>
          <cell r="K32">
            <v>0</v>
          </cell>
        </row>
        <row r="33">
          <cell r="B33">
            <v>28.270833333333339</v>
          </cell>
          <cell r="C33">
            <v>35.299999999999997</v>
          </cell>
          <cell r="D33">
            <v>22.9</v>
          </cell>
          <cell r="E33">
            <v>34.25</v>
          </cell>
          <cell r="F33">
            <v>48</v>
          </cell>
          <cell r="G33">
            <v>22</v>
          </cell>
          <cell r="H33">
            <v>25.2</v>
          </cell>
          <cell r="I33" t="str">
            <v>L</v>
          </cell>
          <cell r="J33">
            <v>43.2</v>
          </cell>
          <cell r="K33">
            <v>0</v>
          </cell>
        </row>
        <row r="34">
          <cell r="B34">
            <v>29.329166666666666</v>
          </cell>
          <cell r="C34">
            <v>36.1</v>
          </cell>
          <cell r="D34">
            <v>23.8</v>
          </cell>
          <cell r="E34">
            <v>27.75</v>
          </cell>
          <cell r="F34">
            <v>40</v>
          </cell>
          <cell r="G34">
            <v>18</v>
          </cell>
          <cell r="H34">
            <v>29.16</v>
          </cell>
          <cell r="I34" t="str">
            <v>L</v>
          </cell>
          <cell r="J34">
            <v>53.28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25.404166666666665</v>
          </cell>
          <cell r="C5">
            <v>35.5</v>
          </cell>
          <cell r="D5">
            <v>17.899999999999999</v>
          </cell>
          <cell r="E5">
            <v>58.041666666666664</v>
          </cell>
          <cell r="F5">
            <v>89</v>
          </cell>
          <cell r="G5">
            <v>23</v>
          </cell>
          <cell r="H5">
            <v>14.4</v>
          </cell>
          <cell r="I5" t="str">
            <v>SO</v>
          </cell>
          <cell r="J5">
            <v>43.56</v>
          </cell>
          <cell r="K5">
            <v>8.7999999999999989</v>
          </cell>
        </row>
        <row r="6">
          <cell r="B6">
            <v>23.237500000000008</v>
          </cell>
          <cell r="C6">
            <v>31.3</v>
          </cell>
          <cell r="D6">
            <v>18.100000000000001</v>
          </cell>
          <cell r="E6">
            <v>77.833333333333329</v>
          </cell>
          <cell r="F6">
            <v>100</v>
          </cell>
          <cell r="G6">
            <v>41</v>
          </cell>
          <cell r="H6">
            <v>7.9200000000000008</v>
          </cell>
          <cell r="I6" t="str">
            <v>SO</v>
          </cell>
          <cell r="J6">
            <v>19.079999999999998</v>
          </cell>
          <cell r="K6">
            <v>4</v>
          </cell>
        </row>
        <row r="7">
          <cell r="B7">
            <v>26.208333333333332</v>
          </cell>
          <cell r="C7">
            <v>34.6</v>
          </cell>
          <cell r="D7">
            <v>19.8</v>
          </cell>
          <cell r="E7">
            <v>66.541666666666671</v>
          </cell>
          <cell r="F7">
            <v>98</v>
          </cell>
          <cell r="G7">
            <v>28</v>
          </cell>
          <cell r="H7">
            <v>13.68</v>
          </cell>
          <cell r="I7" t="str">
            <v>O</v>
          </cell>
          <cell r="J7">
            <v>34.92</v>
          </cell>
          <cell r="K7">
            <v>0.4</v>
          </cell>
        </row>
        <row r="8">
          <cell r="B8">
            <v>27.087500000000002</v>
          </cell>
          <cell r="C8">
            <v>36.299999999999997</v>
          </cell>
          <cell r="D8">
            <v>19.5</v>
          </cell>
          <cell r="E8">
            <v>58.208333333333336</v>
          </cell>
          <cell r="F8">
            <v>89</v>
          </cell>
          <cell r="G8">
            <v>24</v>
          </cell>
          <cell r="H8">
            <v>14.4</v>
          </cell>
          <cell r="I8" t="str">
            <v>SO</v>
          </cell>
          <cell r="J8">
            <v>27</v>
          </cell>
          <cell r="K8">
            <v>0</v>
          </cell>
        </row>
        <row r="9">
          <cell r="B9">
            <v>27.841666666666665</v>
          </cell>
          <cell r="C9">
            <v>34.9</v>
          </cell>
          <cell r="D9">
            <v>20.9</v>
          </cell>
          <cell r="E9">
            <v>52.25</v>
          </cell>
          <cell r="F9">
            <v>79</v>
          </cell>
          <cell r="G9">
            <v>29</v>
          </cell>
          <cell r="H9">
            <v>18.36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27.033333333333335</v>
          </cell>
          <cell r="C10">
            <v>37.200000000000003</v>
          </cell>
          <cell r="D10">
            <v>18.7</v>
          </cell>
          <cell r="E10">
            <v>47.916666666666664</v>
          </cell>
          <cell r="F10">
            <v>78</v>
          </cell>
          <cell r="G10">
            <v>14</v>
          </cell>
          <cell r="H10">
            <v>13.68</v>
          </cell>
          <cell r="I10" t="str">
            <v>SO</v>
          </cell>
          <cell r="J10">
            <v>32.4</v>
          </cell>
          <cell r="K10">
            <v>0</v>
          </cell>
        </row>
        <row r="11">
          <cell r="B11">
            <v>27.608333333333331</v>
          </cell>
          <cell r="C11">
            <v>36.700000000000003</v>
          </cell>
          <cell r="D11">
            <v>18.600000000000001</v>
          </cell>
          <cell r="E11">
            <v>39.708333333333336</v>
          </cell>
          <cell r="F11">
            <v>72</v>
          </cell>
          <cell r="G11">
            <v>18</v>
          </cell>
          <cell r="H11">
            <v>18</v>
          </cell>
          <cell r="I11" t="str">
            <v>SO</v>
          </cell>
          <cell r="J11">
            <v>33.840000000000003</v>
          </cell>
          <cell r="K11">
            <v>0</v>
          </cell>
        </row>
        <row r="12">
          <cell r="B12">
            <v>23.907142857142855</v>
          </cell>
          <cell r="C12">
            <v>31.9</v>
          </cell>
          <cell r="D12">
            <v>18.600000000000001</v>
          </cell>
          <cell r="E12">
            <v>57.285714285714285</v>
          </cell>
          <cell r="F12">
            <v>79</v>
          </cell>
          <cell r="G12">
            <v>33</v>
          </cell>
          <cell r="H12">
            <v>7.5600000000000005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25.116666666666664</v>
          </cell>
          <cell r="C5">
            <v>35</v>
          </cell>
          <cell r="D5">
            <v>19.2</v>
          </cell>
          <cell r="E5">
            <v>50.041666666666664</v>
          </cell>
          <cell r="F5">
            <v>85</v>
          </cell>
          <cell r="G5">
            <v>20</v>
          </cell>
          <cell r="H5">
            <v>23.400000000000002</v>
          </cell>
          <cell r="I5" t="str">
            <v>O</v>
          </cell>
          <cell r="J5">
            <v>47.16</v>
          </cell>
          <cell r="K5">
            <v>1.4</v>
          </cell>
        </row>
        <row r="6">
          <cell r="B6">
            <v>21.608333333333331</v>
          </cell>
          <cell r="C6">
            <v>32.200000000000003</v>
          </cell>
          <cell r="D6">
            <v>15.7</v>
          </cell>
          <cell r="E6">
            <v>75.166666666666671</v>
          </cell>
          <cell r="F6">
            <v>95</v>
          </cell>
          <cell r="G6">
            <v>32</v>
          </cell>
          <cell r="H6">
            <v>19.440000000000001</v>
          </cell>
          <cell r="I6" t="str">
            <v>O</v>
          </cell>
          <cell r="J6">
            <v>38.880000000000003</v>
          </cell>
          <cell r="K6">
            <v>16</v>
          </cell>
        </row>
        <row r="7">
          <cell r="B7">
            <v>23.912500000000005</v>
          </cell>
          <cell r="C7">
            <v>31.9</v>
          </cell>
          <cell r="D7">
            <v>19.5</v>
          </cell>
          <cell r="E7">
            <v>63.125</v>
          </cell>
          <cell r="F7">
            <v>83</v>
          </cell>
          <cell r="G7">
            <v>34</v>
          </cell>
          <cell r="H7">
            <v>15.120000000000001</v>
          </cell>
          <cell r="I7" t="str">
            <v>O</v>
          </cell>
          <cell r="J7">
            <v>47.88</v>
          </cell>
          <cell r="K7">
            <v>1.2000000000000002</v>
          </cell>
        </row>
        <row r="8">
          <cell r="B8">
            <v>25.904166666666665</v>
          </cell>
          <cell r="C8">
            <v>33.9</v>
          </cell>
          <cell r="D8">
            <v>19.2</v>
          </cell>
          <cell r="E8">
            <v>54.625</v>
          </cell>
          <cell r="F8">
            <v>82</v>
          </cell>
          <cell r="G8">
            <v>27</v>
          </cell>
          <cell r="H8">
            <v>16.559999999999999</v>
          </cell>
          <cell r="I8" t="str">
            <v>NO</v>
          </cell>
          <cell r="J8">
            <v>55.440000000000005</v>
          </cell>
          <cell r="K8">
            <v>0</v>
          </cell>
        </row>
        <row r="9">
          <cell r="B9">
            <v>25.979166666666668</v>
          </cell>
          <cell r="C9">
            <v>34.4</v>
          </cell>
          <cell r="D9">
            <v>19.600000000000001</v>
          </cell>
          <cell r="E9">
            <v>52.958333333333336</v>
          </cell>
          <cell r="F9">
            <v>82</v>
          </cell>
          <cell r="G9">
            <v>20</v>
          </cell>
          <cell r="H9">
            <v>19.079999999999998</v>
          </cell>
          <cell r="I9" t="str">
            <v>NO</v>
          </cell>
          <cell r="J9">
            <v>32.04</v>
          </cell>
          <cell r="K9">
            <v>0</v>
          </cell>
        </row>
        <row r="10">
          <cell r="B10">
            <v>26.229166666666668</v>
          </cell>
          <cell r="C10">
            <v>34.799999999999997</v>
          </cell>
          <cell r="D10">
            <v>18</v>
          </cell>
          <cell r="E10">
            <v>46.625</v>
          </cell>
          <cell r="F10">
            <v>84</v>
          </cell>
          <cell r="G10">
            <v>12</v>
          </cell>
          <cell r="H10">
            <v>18.720000000000002</v>
          </cell>
          <cell r="I10" t="str">
            <v>NO</v>
          </cell>
          <cell r="J10">
            <v>40.32</v>
          </cell>
          <cell r="K10">
            <v>0</v>
          </cell>
        </row>
        <row r="11">
          <cell r="B11">
            <v>26.941666666666674</v>
          </cell>
          <cell r="C11">
            <v>34.4</v>
          </cell>
          <cell r="D11">
            <v>20.100000000000001</v>
          </cell>
          <cell r="E11">
            <v>30.666666666666668</v>
          </cell>
          <cell r="F11">
            <v>49</v>
          </cell>
          <cell r="G11">
            <v>16</v>
          </cell>
          <cell r="H11">
            <v>24.48</v>
          </cell>
          <cell r="I11" t="str">
            <v>SO</v>
          </cell>
          <cell r="J11">
            <v>47.16</v>
          </cell>
          <cell r="K11">
            <v>0</v>
          </cell>
        </row>
        <row r="12">
          <cell r="B12">
            <v>27.412499999999994</v>
          </cell>
          <cell r="C12">
            <v>34</v>
          </cell>
          <cell r="D12">
            <v>20.7</v>
          </cell>
          <cell r="E12">
            <v>34.708333333333336</v>
          </cell>
          <cell r="F12">
            <v>57</v>
          </cell>
          <cell r="G12">
            <v>21</v>
          </cell>
          <cell r="H12">
            <v>20.16</v>
          </cell>
          <cell r="I12" t="str">
            <v>O</v>
          </cell>
          <cell r="J12">
            <v>37.080000000000005</v>
          </cell>
          <cell r="K12">
            <v>0</v>
          </cell>
        </row>
        <row r="13">
          <cell r="B13">
            <v>27.666666666666668</v>
          </cell>
          <cell r="C13">
            <v>34.6</v>
          </cell>
          <cell r="D13">
            <v>20.399999999999999</v>
          </cell>
          <cell r="E13">
            <v>34.291666666666664</v>
          </cell>
          <cell r="F13">
            <v>54</v>
          </cell>
          <cell r="G13">
            <v>19</v>
          </cell>
          <cell r="H13">
            <v>21.96</v>
          </cell>
          <cell r="I13" t="str">
            <v>SO</v>
          </cell>
          <cell r="J13">
            <v>42.12</v>
          </cell>
          <cell r="K13">
            <v>0</v>
          </cell>
        </row>
        <row r="14">
          <cell r="B14">
            <v>28.054166666666664</v>
          </cell>
          <cell r="C14">
            <v>35</v>
          </cell>
          <cell r="D14">
            <v>22.4</v>
          </cell>
          <cell r="E14">
            <v>33.25</v>
          </cell>
          <cell r="F14">
            <v>52</v>
          </cell>
          <cell r="G14">
            <v>15</v>
          </cell>
          <cell r="H14">
            <v>19.440000000000001</v>
          </cell>
          <cell r="I14" t="str">
            <v>S</v>
          </cell>
          <cell r="J14">
            <v>38.159999999999997</v>
          </cell>
          <cell r="K14">
            <v>0</v>
          </cell>
        </row>
        <row r="15">
          <cell r="B15">
            <v>28.63333333333334</v>
          </cell>
          <cell r="C15">
            <v>35.9</v>
          </cell>
          <cell r="D15">
            <v>21.6</v>
          </cell>
          <cell r="E15">
            <v>26.833333333333332</v>
          </cell>
          <cell r="F15">
            <v>42</v>
          </cell>
          <cell r="G15">
            <v>14</v>
          </cell>
          <cell r="H15">
            <v>16.559999999999999</v>
          </cell>
          <cell r="I15" t="str">
            <v>S</v>
          </cell>
          <cell r="J15">
            <v>41.4</v>
          </cell>
          <cell r="K15">
            <v>0</v>
          </cell>
        </row>
        <row r="16">
          <cell r="B16">
            <v>28.737499999999994</v>
          </cell>
          <cell r="C16">
            <v>36.6</v>
          </cell>
          <cell r="D16">
            <v>19.100000000000001</v>
          </cell>
          <cell r="E16">
            <v>26.25</v>
          </cell>
          <cell r="F16">
            <v>52</v>
          </cell>
          <cell r="G16">
            <v>12</v>
          </cell>
          <cell r="H16">
            <v>11.16</v>
          </cell>
          <cell r="I16" t="str">
            <v>S</v>
          </cell>
          <cell r="J16">
            <v>46.800000000000004</v>
          </cell>
          <cell r="K16">
            <v>0</v>
          </cell>
        </row>
        <row r="17">
          <cell r="B17">
            <v>25.087500000000002</v>
          </cell>
          <cell r="C17">
            <v>34.700000000000003</v>
          </cell>
          <cell r="D17">
            <v>16.8</v>
          </cell>
          <cell r="E17">
            <v>55.416666666666664</v>
          </cell>
          <cell r="F17">
            <v>87</v>
          </cell>
          <cell r="G17">
            <v>20</v>
          </cell>
          <cell r="H17">
            <v>20.52</v>
          </cell>
          <cell r="I17" t="str">
            <v>NE</v>
          </cell>
          <cell r="J17">
            <v>38.159999999999997</v>
          </cell>
          <cell r="K17">
            <v>0</v>
          </cell>
        </row>
        <row r="18">
          <cell r="B18">
            <v>28.108333333333334</v>
          </cell>
          <cell r="C18">
            <v>36.1</v>
          </cell>
          <cell r="D18">
            <v>21.4</v>
          </cell>
          <cell r="E18">
            <v>38.708333333333336</v>
          </cell>
          <cell r="F18">
            <v>62</v>
          </cell>
          <cell r="G18">
            <v>13</v>
          </cell>
          <cell r="H18">
            <v>18.720000000000002</v>
          </cell>
          <cell r="I18" t="str">
            <v>NO</v>
          </cell>
          <cell r="J18">
            <v>36.72</v>
          </cell>
          <cell r="K18">
            <v>0</v>
          </cell>
        </row>
        <row r="19">
          <cell r="B19">
            <v>29.799999999999997</v>
          </cell>
          <cell r="C19">
            <v>36.6</v>
          </cell>
          <cell r="D19">
            <v>22.3</v>
          </cell>
          <cell r="E19">
            <v>24.041666666666668</v>
          </cell>
          <cell r="F19">
            <v>45</v>
          </cell>
          <cell r="G19">
            <v>12</v>
          </cell>
          <cell r="H19">
            <v>21.6</v>
          </cell>
          <cell r="I19" t="str">
            <v>O</v>
          </cell>
          <cell r="J19">
            <v>41.76</v>
          </cell>
          <cell r="K19">
            <v>0</v>
          </cell>
        </row>
        <row r="20">
          <cell r="B20">
            <v>28.279166666666669</v>
          </cell>
          <cell r="C20">
            <v>35.9</v>
          </cell>
          <cell r="D20">
            <v>21.4</v>
          </cell>
          <cell r="E20">
            <v>23.416666666666668</v>
          </cell>
          <cell r="F20">
            <v>38</v>
          </cell>
          <cell r="G20">
            <v>12</v>
          </cell>
          <cell r="H20">
            <v>24.48</v>
          </cell>
          <cell r="I20" t="str">
            <v>O</v>
          </cell>
          <cell r="J20">
            <v>47.16</v>
          </cell>
          <cell r="K20">
            <v>0</v>
          </cell>
        </row>
        <row r="21">
          <cell r="B21">
            <v>29.666666666666668</v>
          </cell>
          <cell r="C21">
            <v>38.1</v>
          </cell>
          <cell r="D21">
            <v>21.3</v>
          </cell>
          <cell r="E21">
            <v>18.5</v>
          </cell>
          <cell r="F21">
            <v>31</v>
          </cell>
          <cell r="G21">
            <v>11</v>
          </cell>
          <cell r="H21">
            <v>15.120000000000001</v>
          </cell>
          <cell r="I21" t="str">
            <v>O</v>
          </cell>
          <cell r="J21">
            <v>30.6</v>
          </cell>
          <cell r="K21">
            <v>0</v>
          </cell>
        </row>
        <row r="22">
          <cell r="B22">
            <v>28.554166666666664</v>
          </cell>
          <cell r="C22">
            <v>37.299999999999997</v>
          </cell>
          <cell r="D22">
            <v>20.100000000000001</v>
          </cell>
          <cell r="E22">
            <v>33.083333333333336</v>
          </cell>
          <cell r="F22">
            <v>61</v>
          </cell>
          <cell r="G22">
            <v>14</v>
          </cell>
          <cell r="H22">
            <v>21.6</v>
          </cell>
          <cell r="I22" t="str">
            <v>S</v>
          </cell>
          <cell r="J22">
            <v>43.56</v>
          </cell>
          <cell r="K22">
            <v>0</v>
          </cell>
        </row>
        <row r="23">
          <cell r="B23">
            <v>28.779166666666665</v>
          </cell>
          <cell r="C23">
            <v>35.700000000000003</v>
          </cell>
          <cell r="D23">
            <v>23</v>
          </cell>
          <cell r="E23">
            <v>36.041666666666664</v>
          </cell>
          <cell r="F23">
            <v>53</v>
          </cell>
          <cell r="G23">
            <v>22</v>
          </cell>
          <cell r="H23">
            <v>27.36</v>
          </cell>
          <cell r="I23" t="str">
            <v>S</v>
          </cell>
          <cell r="J23">
            <v>55.080000000000005</v>
          </cell>
          <cell r="K23">
            <v>0</v>
          </cell>
        </row>
        <row r="24">
          <cell r="B24">
            <v>29.041666666666668</v>
          </cell>
          <cell r="C24">
            <v>36.5</v>
          </cell>
          <cell r="D24">
            <v>23.1</v>
          </cell>
          <cell r="E24">
            <v>37.958333333333336</v>
          </cell>
          <cell r="F24">
            <v>52</v>
          </cell>
          <cell r="G24">
            <v>22</v>
          </cell>
          <cell r="H24">
            <v>25.92</v>
          </cell>
          <cell r="I24" t="str">
            <v>SE</v>
          </cell>
          <cell r="J24">
            <v>50.04</v>
          </cell>
          <cell r="K24">
            <v>0</v>
          </cell>
        </row>
        <row r="25">
          <cell r="B25">
            <v>26.225000000000009</v>
          </cell>
          <cell r="C25">
            <v>35.700000000000003</v>
          </cell>
          <cell r="D25">
            <v>20.5</v>
          </cell>
          <cell r="E25">
            <v>56.416666666666664</v>
          </cell>
          <cell r="F25">
            <v>88</v>
          </cell>
          <cell r="G25">
            <v>26</v>
          </cell>
          <cell r="H25">
            <v>15.48</v>
          </cell>
          <cell r="I25" t="str">
            <v>O</v>
          </cell>
          <cell r="J25">
            <v>41.4</v>
          </cell>
          <cell r="K25">
            <v>7.2</v>
          </cell>
        </row>
        <row r="26">
          <cell r="B26">
            <v>24.483333333333334</v>
          </cell>
          <cell r="C26">
            <v>30.2</v>
          </cell>
          <cell r="D26">
            <v>21.2</v>
          </cell>
          <cell r="E26">
            <v>76.041666666666671</v>
          </cell>
          <cell r="F26">
            <v>92</v>
          </cell>
          <cell r="G26">
            <v>48</v>
          </cell>
          <cell r="H26">
            <v>16.2</v>
          </cell>
          <cell r="I26" t="str">
            <v>N</v>
          </cell>
          <cell r="J26">
            <v>30.240000000000002</v>
          </cell>
          <cell r="K26">
            <v>0.4</v>
          </cell>
        </row>
        <row r="27">
          <cell r="B27">
            <v>23.529166666666669</v>
          </cell>
          <cell r="C27">
            <v>31.4</v>
          </cell>
          <cell r="D27">
            <v>17.2</v>
          </cell>
          <cell r="E27">
            <v>62.916666666666664</v>
          </cell>
          <cell r="F27">
            <v>87</v>
          </cell>
          <cell r="G27">
            <v>34</v>
          </cell>
          <cell r="H27">
            <v>18.720000000000002</v>
          </cell>
          <cell r="I27" t="str">
            <v>NO</v>
          </cell>
          <cell r="J27">
            <v>33.840000000000003</v>
          </cell>
          <cell r="K27">
            <v>0</v>
          </cell>
        </row>
        <row r="28">
          <cell r="B28">
            <v>25.329166666666662</v>
          </cell>
          <cell r="C28">
            <v>36.700000000000003</v>
          </cell>
          <cell r="D28">
            <v>19.3</v>
          </cell>
          <cell r="E28">
            <v>53.875</v>
          </cell>
          <cell r="F28">
            <v>84</v>
          </cell>
          <cell r="G28">
            <v>21</v>
          </cell>
          <cell r="H28">
            <v>34.92</v>
          </cell>
          <cell r="I28" t="str">
            <v>N</v>
          </cell>
          <cell r="J28">
            <v>60.12</v>
          </cell>
          <cell r="K28">
            <v>12.4</v>
          </cell>
        </row>
        <row r="29">
          <cell r="B29">
            <v>21.904166666666672</v>
          </cell>
          <cell r="C29">
            <v>29.9</v>
          </cell>
          <cell r="D29">
            <v>18.5</v>
          </cell>
          <cell r="E29">
            <v>74.708333333333329</v>
          </cell>
          <cell r="F29">
            <v>93</v>
          </cell>
          <cell r="G29">
            <v>40</v>
          </cell>
          <cell r="H29">
            <v>30.6</v>
          </cell>
          <cell r="I29" t="str">
            <v>SO</v>
          </cell>
          <cell r="J29">
            <v>74.160000000000011</v>
          </cell>
          <cell r="K29">
            <v>25.799999999999997</v>
          </cell>
        </row>
        <row r="30">
          <cell r="B30">
            <v>19.883333333333333</v>
          </cell>
          <cell r="C30">
            <v>24.7</v>
          </cell>
          <cell r="D30">
            <v>17.5</v>
          </cell>
          <cell r="E30">
            <v>83.75</v>
          </cell>
          <cell r="F30">
            <v>94</v>
          </cell>
          <cell r="G30">
            <v>59</v>
          </cell>
          <cell r="H30">
            <v>14.4</v>
          </cell>
          <cell r="I30" t="str">
            <v>NO</v>
          </cell>
          <cell r="J30">
            <v>30.240000000000002</v>
          </cell>
          <cell r="K30">
            <v>2.8</v>
          </cell>
        </row>
        <row r="31">
          <cell r="B31">
            <v>21.275000000000002</v>
          </cell>
          <cell r="C31">
            <v>28.4</v>
          </cell>
          <cell r="D31">
            <v>16.399999999999999</v>
          </cell>
          <cell r="E31">
            <v>73.375</v>
          </cell>
          <cell r="F31">
            <v>95</v>
          </cell>
          <cell r="G31">
            <v>38</v>
          </cell>
          <cell r="H31">
            <v>15.840000000000002</v>
          </cell>
          <cell r="I31" t="str">
            <v>NO</v>
          </cell>
          <cell r="J31">
            <v>30.240000000000002</v>
          </cell>
          <cell r="K31">
            <v>0.2</v>
          </cell>
        </row>
        <row r="32">
          <cell r="B32">
            <v>23.954166666666666</v>
          </cell>
          <cell r="C32">
            <v>33.1</v>
          </cell>
          <cell r="D32">
            <v>18</v>
          </cell>
          <cell r="E32">
            <v>56</v>
          </cell>
          <cell r="F32">
            <v>78</v>
          </cell>
          <cell r="G32">
            <v>25</v>
          </cell>
          <cell r="H32">
            <v>17.64</v>
          </cell>
          <cell r="I32" t="str">
            <v>NO</v>
          </cell>
          <cell r="J32">
            <v>34.92</v>
          </cell>
          <cell r="K32">
            <v>0</v>
          </cell>
        </row>
        <row r="33">
          <cell r="B33">
            <v>25.24166666666666</v>
          </cell>
          <cell r="C33">
            <v>32.5</v>
          </cell>
          <cell r="D33">
            <v>18.8</v>
          </cell>
          <cell r="E33">
            <v>46.833333333333336</v>
          </cell>
          <cell r="F33">
            <v>68</v>
          </cell>
          <cell r="G33">
            <v>28</v>
          </cell>
          <cell r="H33">
            <v>16.2</v>
          </cell>
          <cell r="I33" t="str">
            <v>NO</v>
          </cell>
          <cell r="J33">
            <v>28.44</v>
          </cell>
          <cell r="K33">
            <v>0</v>
          </cell>
        </row>
        <row r="34">
          <cell r="B34">
            <v>26.295833333333334</v>
          </cell>
          <cell r="C34">
            <v>34.4</v>
          </cell>
          <cell r="D34">
            <v>18.899999999999999</v>
          </cell>
          <cell r="E34">
            <v>38.125</v>
          </cell>
          <cell r="F34">
            <v>59</v>
          </cell>
          <cell r="G34">
            <v>22</v>
          </cell>
          <cell r="H34">
            <v>19.440000000000001</v>
          </cell>
          <cell r="I34" t="str">
            <v>NO</v>
          </cell>
          <cell r="J34">
            <v>37.800000000000004</v>
          </cell>
          <cell r="K34">
            <v>0</v>
          </cell>
        </row>
        <row r="35">
          <cell r="I35" t="str">
            <v>NO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20.983333333333331</v>
          </cell>
          <cell r="C5">
            <v>28.1</v>
          </cell>
          <cell r="D5">
            <v>18.3</v>
          </cell>
          <cell r="E5">
            <v>67.25</v>
          </cell>
          <cell r="F5">
            <v>78</v>
          </cell>
          <cell r="G5">
            <v>40</v>
          </cell>
          <cell r="H5">
            <v>21.6</v>
          </cell>
          <cell r="I5" t="str">
            <v>SO</v>
          </cell>
          <cell r="J5">
            <v>52.56</v>
          </cell>
          <cell r="K5">
            <v>0</v>
          </cell>
        </row>
        <row r="6">
          <cell r="B6">
            <v>21.483333333333334</v>
          </cell>
          <cell r="C6">
            <v>28.9</v>
          </cell>
          <cell r="D6">
            <v>16.5</v>
          </cell>
          <cell r="E6">
            <v>67.375</v>
          </cell>
          <cell r="F6">
            <v>83</v>
          </cell>
          <cell r="G6">
            <v>47</v>
          </cell>
          <cell r="H6">
            <v>1.8</v>
          </cell>
          <cell r="I6" t="str">
            <v>S</v>
          </cell>
          <cell r="J6">
            <v>24.840000000000003</v>
          </cell>
          <cell r="K6">
            <v>0</v>
          </cell>
        </row>
        <row r="7">
          <cell r="B7">
            <v>26.75</v>
          </cell>
          <cell r="C7">
            <v>32.4</v>
          </cell>
          <cell r="D7">
            <v>22</v>
          </cell>
          <cell r="E7">
            <v>54.125</v>
          </cell>
          <cell r="F7">
            <v>86</v>
          </cell>
          <cell r="G7">
            <v>30</v>
          </cell>
          <cell r="H7">
            <v>8.64</v>
          </cell>
          <cell r="I7" t="str">
            <v>SO</v>
          </cell>
          <cell r="J7">
            <v>31.319999999999997</v>
          </cell>
          <cell r="K7">
            <v>0</v>
          </cell>
        </row>
        <row r="8">
          <cell r="B8">
            <v>27.345833333333331</v>
          </cell>
          <cell r="C8">
            <v>33.9</v>
          </cell>
          <cell r="D8">
            <v>21.4</v>
          </cell>
          <cell r="E8">
            <v>45.041666666666664</v>
          </cell>
          <cell r="F8">
            <v>70</v>
          </cell>
          <cell r="G8">
            <v>33</v>
          </cell>
          <cell r="H8">
            <v>13.32</v>
          </cell>
          <cell r="I8" t="str">
            <v>NO</v>
          </cell>
          <cell r="J8">
            <v>29.16</v>
          </cell>
          <cell r="K8">
            <v>0</v>
          </cell>
        </row>
        <row r="9">
          <cell r="B9">
            <v>26.262500000000003</v>
          </cell>
          <cell r="C9">
            <v>32.700000000000003</v>
          </cell>
          <cell r="D9">
            <v>20</v>
          </cell>
          <cell r="E9">
            <v>44.375</v>
          </cell>
          <cell r="F9">
            <v>58</v>
          </cell>
          <cell r="G9">
            <v>30</v>
          </cell>
          <cell r="H9">
            <v>22.68</v>
          </cell>
          <cell r="I9" t="str">
            <v>SO</v>
          </cell>
          <cell r="J9">
            <v>47.88</v>
          </cell>
          <cell r="K9">
            <v>0</v>
          </cell>
        </row>
        <row r="10">
          <cell r="B10">
            <v>27.754166666666666</v>
          </cell>
          <cell r="C10">
            <v>35.4</v>
          </cell>
          <cell r="D10">
            <v>21.4</v>
          </cell>
          <cell r="E10">
            <v>52.458333333333336</v>
          </cell>
          <cell r="F10">
            <v>76</v>
          </cell>
          <cell r="G10">
            <v>35</v>
          </cell>
          <cell r="H10">
            <v>2.52</v>
          </cell>
          <cell r="I10" t="str">
            <v>L</v>
          </cell>
          <cell r="J10">
            <v>22.68</v>
          </cell>
          <cell r="K10">
            <v>0</v>
          </cell>
        </row>
        <row r="11">
          <cell r="B11">
            <v>30.929166666666674</v>
          </cell>
          <cell r="C11">
            <v>37</v>
          </cell>
          <cell r="D11">
            <v>26.4</v>
          </cell>
          <cell r="E11">
            <v>49.416666666666664</v>
          </cell>
          <cell r="F11">
            <v>67</v>
          </cell>
          <cell r="G11">
            <v>29</v>
          </cell>
          <cell r="H11">
            <v>17.64</v>
          </cell>
          <cell r="I11" t="str">
            <v>L</v>
          </cell>
          <cell r="J11">
            <v>42.84</v>
          </cell>
          <cell r="K11">
            <v>0</v>
          </cell>
        </row>
        <row r="12">
          <cell r="B12">
            <v>31.025000000000002</v>
          </cell>
          <cell r="C12">
            <v>38.200000000000003</v>
          </cell>
          <cell r="D12">
            <v>27.1</v>
          </cell>
          <cell r="E12">
            <v>45.958333333333336</v>
          </cell>
          <cell r="F12">
            <v>62</v>
          </cell>
          <cell r="G12">
            <v>24</v>
          </cell>
          <cell r="H12">
            <v>15.48</v>
          </cell>
          <cell r="I12" t="str">
            <v>L</v>
          </cell>
          <cell r="J12">
            <v>33.840000000000003</v>
          </cell>
          <cell r="K12">
            <v>0</v>
          </cell>
        </row>
        <row r="13">
          <cell r="B13">
            <v>30.624999999999996</v>
          </cell>
          <cell r="C13">
            <v>38.1</v>
          </cell>
          <cell r="D13">
            <v>25.7</v>
          </cell>
          <cell r="E13">
            <v>49.875</v>
          </cell>
          <cell r="F13">
            <v>76</v>
          </cell>
          <cell r="G13">
            <v>23</v>
          </cell>
          <cell r="H13">
            <v>18</v>
          </cell>
          <cell r="I13" t="str">
            <v>L</v>
          </cell>
          <cell r="J13">
            <v>44.28</v>
          </cell>
          <cell r="K13">
            <v>0</v>
          </cell>
        </row>
        <row r="14">
          <cell r="B14">
            <v>30.75833333333334</v>
          </cell>
          <cell r="C14">
            <v>35.6</v>
          </cell>
          <cell r="D14">
            <v>26.4</v>
          </cell>
          <cell r="E14">
            <v>43.541666666666664</v>
          </cell>
          <cell r="F14">
            <v>57</v>
          </cell>
          <cell r="G14">
            <v>32</v>
          </cell>
          <cell r="H14">
            <v>2.52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30.504166666666674</v>
          </cell>
          <cell r="C15">
            <v>34.200000000000003</v>
          </cell>
          <cell r="D15">
            <v>27.3</v>
          </cell>
          <cell r="E15">
            <v>44.541666666666664</v>
          </cell>
          <cell r="F15">
            <v>63</v>
          </cell>
          <cell r="G15">
            <v>33</v>
          </cell>
          <cell r="H15">
            <v>0.72000000000000008</v>
          </cell>
          <cell r="I15" t="str">
            <v>L</v>
          </cell>
          <cell r="J15">
            <v>21.96</v>
          </cell>
          <cell r="K15">
            <v>0</v>
          </cell>
        </row>
        <row r="16">
          <cell r="B16">
            <v>24.145833333333329</v>
          </cell>
          <cell r="C16">
            <v>32</v>
          </cell>
          <cell r="D16">
            <v>20.399999999999999</v>
          </cell>
          <cell r="E16">
            <v>58.25</v>
          </cell>
          <cell r="F16">
            <v>66</v>
          </cell>
          <cell r="G16">
            <v>44</v>
          </cell>
          <cell r="H16">
            <v>25.2</v>
          </cell>
          <cell r="I16" t="str">
            <v>SO</v>
          </cell>
          <cell r="J16">
            <v>59.04</v>
          </cell>
          <cell r="K16">
            <v>0</v>
          </cell>
        </row>
        <row r="17">
          <cell r="B17">
            <v>22.608333333333331</v>
          </cell>
          <cell r="C17">
            <v>30.4</v>
          </cell>
          <cell r="D17">
            <v>18.100000000000001</v>
          </cell>
          <cell r="E17">
            <v>63.125</v>
          </cell>
          <cell r="F17">
            <v>76</v>
          </cell>
          <cell r="G17">
            <v>42</v>
          </cell>
          <cell r="H17">
            <v>13.68</v>
          </cell>
          <cell r="I17" t="str">
            <v>SO</v>
          </cell>
          <cell r="J17">
            <v>42.12</v>
          </cell>
          <cell r="K17">
            <v>0</v>
          </cell>
        </row>
        <row r="18">
          <cell r="B18">
            <v>27.616666666666664</v>
          </cell>
          <cell r="C18">
            <v>35.5</v>
          </cell>
          <cell r="D18">
            <v>21.1</v>
          </cell>
          <cell r="E18">
            <v>57.291666666666664</v>
          </cell>
          <cell r="F18">
            <v>87</v>
          </cell>
          <cell r="G18">
            <v>32</v>
          </cell>
          <cell r="H18">
            <v>1.4400000000000002</v>
          </cell>
          <cell r="I18" t="str">
            <v>L</v>
          </cell>
          <cell r="J18">
            <v>23.040000000000003</v>
          </cell>
          <cell r="K18">
            <v>0</v>
          </cell>
        </row>
        <row r="19">
          <cell r="B19">
            <v>30.616666666666664</v>
          </cell>
          <cell r="C19">
            <v>37.4</v>
          </cell>
          <cell r="D19">
            <v>23.4</v>
          </cell>
          <cell r="E19">
            <v>50.041666666666664</v>
          </cell>
          <cell r="F19">
            <v>83</v>
          </cell>
          <cell r="G19">
            <v>31</v>
          </cell>
          <cell r="H19">
            <v>1.08</v>
          </cell>
          <cell r="I19" t="str">
            <v>L</v>
          </cell>
          <cell r="J19">
            <v>20.16</v>
          </cell>
          <cell r="K19">
            <v>0</v>
          </cell>
        </row>
        <row r="20">
          <cell r="B20">
            <v>32.091666666666669</v>
          </cell>
          <cell r="C20">
            <v>38.299999999999997</v>
          </cell>
          <cell r="D20">
            <v>24.5</v>
          </cell>
          <cell r="E20">
            <v>45.25</v>
          </cell>
          <cell r="F20">
            <v>77</v>
          </cell>
          <cell r="G20">
            <v>28</v>
          </cell>
          <cell r="H20">
            <v>1.4400000000000002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27.166666666666668</v>
          </cell>
          <cell r="C21">
            <v>33</v>
          </cell>
          <cell r="D21">
            <v>19.600000000000001</v>
          </cell>
          <cell r="E21">
            <v>48.458333333333336</v>
          </cell>
          <cell r="F21">
            <v>63</v>
          </cell>
          <cell r="G21">
            <v>33</v>
          </cell>
          <cell r="H21">
            <v>31.319999999999997</v>
          </cell>
          <cell r="I21" t="str">
            <v>SO</v>
          </cell>
          <cell r="J21">
            <v>63</v>
          </cell>
          <cell r="K21">
            <v>0</v>
          </cell>
        </row>
        <row r="22">
          <cell r="B22">
            <v>26.912500000000005</v>
          </cell>
          <cell r="C22">
            <v>33.1</v>
          </cell>
          <cell r="D22">
            <v>21.5</v>
          </cell>
          <cell r="E22">
            <v>56.791666666666664</v>
          </cell>
          <cell r="F22">
            <v>85</v>
          </cell>
          <cell r="G22">
            <v>33</v>
          </cell>
          <cell r="H22">
            <v>9.3600000000000012</v>
          </cell>
          <cell r="I22" t="str">
            <v>SO</v>
          </cell>
          <cell r="J22">
            <v>29.52</v>
          </cell>
          <cell r="K22">
            <v>0</v>
          </cell>
        </row>
        <row r="23">
          <cell r="B23">
            <v>28.658333333333342</v>
          </cell>
          <cell r="C23">
            <v>37.4</v>
          </cell>
          <cell r="D23">
            <v>21.2</v>
          </cell>
          <cell r="E23">
            <v>58.041666666666664</v>
          </cell>
          <cell r="F23">
            <v>85</v>
          </cell>
          <cell r="G23">
            <v>31</v>
          </cell>
          <cell r="H23">
            <v>16.920000000000002</v>
          </cell>
          <cell r="I23" t="str">
            <v>NO</v>
          </cell>
          <cell r="J23">
            <v>46.080000000000005</v>
          </cell>
          <cell r="K23">
            <v>0</v>
          </cell>
        </row>
        <row r="24">
          <cell r="B24">
            <v>31.358333333333331</v>
          </cell>
          <cell r="C24">
            <v>37.5</v>
          </cell>
          <cell r="D24">
            <v>27.9</v>
          </cell>
          <cell r="E24">
            <v>46.875</v>
          </cell>
          <cell r="F24">
            <v>65</v>
          </cell>
          <cell r="G24">
            <v>32</v>
          </cell>
          <cell r="H24">
            <v>18.720000000000002</v>
          </cell>
          <cell r="I24" t="str">
            <v>SO</v>
          </cell>
          <cell r="J24">
            <v>46.440000000000005</v>
          </cell>
          <cell r="K24">
            <v>0.8</v>
          </cell>
        </row>
        <row r="25">
          <cell r="B25">
            <v>27.004166666666666</v>
          </cell>
          <cell r="C25">
            <v>32.9</v>
          </cell>
          <cell r="D25">
            <v>22</v>
          </cell>
          <cell r="E25">
            <v>45.666666666666664</v>
          </cell>
          <cell r="F25">
            <v>59</v>
          </cell>
          <cell r="G25">
            <v>32</v>
          </cell>
          <cell r="H25">
            <v>16.559999999999999</v>
          </cell>
          <cell r="I25" t="str">
            <v>SO</v>
          </cell>
          <cell r="J25">
            <v>41.4</v>
          </cell>
          <cell r="K25">
            <v>0</v>
          </cell>
        </row>
        <row r="26">
          <cell r="B26">
            <v>29.037500000000009</v>
          </cell>
          <cell r="C26">
            <v>34.799999999999997</v>
          </cell>
          <cell r="D26">
            <v>23.5</v>
          </cell>
          <cell r="E26">
            <v>37.208333333333336</v>
          </cell>
          <cell r="F26">
            <v>44</v>
          </cell>
          <cell r="G26">
            <v>27</v>
          </cell>
          <cell r="H26">
            <v>21.240000000000002</v>
          </cell>
          <cell r="I26" t="str">
            <v>S</v>
          </cell>
          <cell r="J26">
            <v>41.04</v>
          </cell>
          <cell r="K26">
            <v>0</v>
          </cell>
        </row>
        <row r="27">
          <cell r="B27">
            <v>30.520833333333332</v>
          </cell>
          <cell r="C27">
            <v>35.1</v>
          </cell>
          <cell r="D27">
            <v>24</v>
          </cell>
          <cell r="E27">
            <v>35.041666666666664</v>
          </cell>
          <cell r="F27">
            <v>62</v>
          </cell>
          <cell r="G27">
            <v>28</v>
          </cell>
          <cell r="H27">
            <v>14.04</v>
          </cell>
          <cell r="I27" t="str">
            <v>SE</v>
          </cell>
          <cell r="J27">
            <v>37.080000000000005</v>
          </cell>
          <cell r="K27">
            <v>0</v>
          </cell>
        </row>
        <row r="28">
          <cell r="B28">
            <v>31.991666666666664</v>
          </cell>
          <cell r="C28">
            <v>37.6</v>
          </cell>
          <cell r="D28">
            <v>26.8</v>
          </cell>
          <cell r="E28">
            <v>40.416666666666664</v>
          </cell>
          <cell r="F28">
            <v>64</v>
          </cell>
          <cell r="G28">
            <v>30</v>
          </cell>
          <cell r="H28">
            <v>16.559999999999999</v>
          </cell>
          <cell r="I28" t="str">
            <v>SE</v>
          </cell>
          <cell r="J28">
            <v>31.680000000000003</v>
          </cell>
          <cell r="K28">
            <v>0</v>
          </cell>
        </row>
        <row r="29">
          <cell r="B29">
            <v>25.874999999999996</v>
          </cell>
          <cell r="C29">
            <v>33.1</v>
          </cell>
          <cell r="D29">
            <v>22.2</v>
          </cell>
          <cell r="E29">
            <v>73.5</v>
          </cell>
          <cell r="F29">
            <v>91</v>
          </cell>
          <cell r="G29">
            <v>39</v>
          </cell>
          <cell r="H29">
            <v>19.079999999999998</v>
          </cell>
          <cell r="I29" t="str">
            <v>SE</v>
          </cell>
          <cell r="J29">
            <v>39.96</v>
          </cell>
          <cell r="K29">
            <v>4.2000000000000011</v>
          </cell>
        </row>
        <row r="30">
          <cell r="B30">
            <v>24.658333333333335</v>
          </cell>
          <cell r="C30">
            <v>30.3</v>
          </cell>
          <cell r="D30">
            <v>21.6</v>
          </cell>
          <cell r="E30">
            <v>73.333333333333329</v>
          </cell>
          <cell r="F30">
            <v>92</v>
          </cell>
          <cell r="G30">
            <v>48</v>
          </cell>
          <cell r="H30">
            <v>2.8800000000000003</v>
          </cell>
          <cell r="I30" t="str">
            <v>S</v>
          </cell>
          <cell r="J30">
            <v>20.16</v>
          </cell>
          <cell r="K30">
            <v>14.799999999999997</v>
          </cell>
        </row>
        <row r="31">
          <cell r="B31">
            <v>27.337500000000002</v>
          </cell>
          <cell r="C31">
            <v>33.200000000000003</v>
          </cell>
          <cell r="D31">
            <v>22.5</v>
          </cell>
          <cell r="E31">
            <v>52.958333333333336</v>
          </cell>
          <cell r="F31">
            <v>82</v>
          </cell>
          <cell r="G31">
            <v>30</v>
          </cell>
          <cell r="H31">
            <v>11.879999999999999</v>
          </cell>
          <cell r="I31" t="str">
            <v>SE</v>
          </cell>
          <cell r="J31">
            <v>32.04</v>
          </cell>
          <cell r="K31">
            <v>0</v>
          </cell>
        </row>
        <row r="32">
          <cell r="B32">
            <v>29.262499999999999</v>
          </cell>
          <cell r="C32">
            <v>35.799999999999997</v>
          </cell>
          <cell r="D32">
            <v>22.4</v>
          </cell>
          <cell r="E32">
            <v>49</v>
          </cell>
          <cell r="F32">
            <v>84</v>
          </cell>
          <cell r="G32">
            <v>29</v>
          </cell>
          <cell r="H32">
            <v>7.2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31.116666666666664</v>
          </cell>
          <cell r="C33">
            <v>36.799999999999997</v>
          </cell>
          <cell r="D33">
            <v>26.7</v>
          </cell>
          <cell r="E33">
            <v>49.375</v>
          </cell>
          <cell r="F33">
            <v>73</v>
          </cell>
          <cell r="G33">
            <v>32</v>
          </cell>
          <cell r="H33">
            <v>10.8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31.512499999999999</v>
          </cell>
          <cell r="C34">
            <v>36.799999999999997</v>
          </cell>
          <cell r="D34">
            <v>27.5</v>
          </cell>
          <cell r="E34">
            <v>57.5</v>
          </cell>
          <cell r="F34">
            <v>76</v>
          </cell>
          <cell r="G34">
            <v>36</v>
          </cell>
          <cell r="H34">
            <v>20.16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25.887499999999999</v>
          </cell>
          <cell r="C5">
            <v>34.5</v>
          </cell>
          <cell r="D5">
            <v>19.2</v>
          </cell>
          <cell r="E5">
            <v>48.625</v>
          </cell>
          <cell r="F5">
            <v>72</v>
          </cell>
          <cell r="G5">
            <v>22</v>
          </cell>
          <cell r="H5">
            <v>27.36</v>
          </cell>
          <cell r="I5" t="str">
            <v>NE</v>
          </cell>
          <cell r="J5">
            <v>45.72</v>
          </cell>
          <cell r="K5">
            <v>0</v>
          </cell>
        </row>
        <row r="6">
          <cell r="B6">
            <v>24.016666666666666</v>
          </cell>
          <cell r="C6">
            <v>34.200000000000003</v>
          </cell>
          <cell r="D6">
            <v>17.5</v>
          </cell>
          <cell r="E6">
            <v>63.833333333333336</v>
          </cell>
          <cell r="F6">
            <v>91</v>
          </cell>
          <cell r="G6">
            <v>25</v>
          </cell>
          <cell r="H6">
            <v>20.88</v>
          </cell>
          <cell r="I6" t="str">
            <v>NE</v>
          </cell>
          <cell r="J6">
            <v>37.080000000000005</v>
          </cell>
          <cell r="K6">
            <v>0</v>
          </cell>
        </row>
        <row r="7">
          <cell r="B7">
            <v>26.016666666666662</v>
          </cell>
          <cell r="C7">
            <v>34.799999999999997</v>
          </cell>
          <cell r="D7">
            <v>18.2</v>
          </cell>
          <cell r="E7">
            <v>51.375</v>
          </cell>
          <cell r="F7">
            <v>79</v>
          </cell>
          <cell r="G7">
            <v>26</v>
          </cell>
          <cell r="H7">
            <v>19.079999999999998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26.487500000000001</v>
          </cell>
          <cell r="C8">
            <v>35.700000000000003</v>
          </cell>
          <cell r="D8">
            <v>19.399999999999999</v>
          </cell>
          <cell r="E8">
            <v>51.416666666666664</v>
          </cell>
          <cell r="F8">
            <v>78</v>
          </cell>
          <cell r="G8">
            <v>21</v>
          </cell>
          <cell r="H8">
            <v>19.440000000000001</v>
          </cell>
          <cell r="I8" t="str">
            <v>L</v>
          </cell>
          <cell r="J8">
            <v>33.119999999999997</v>
          </cell>
          <cell r="K8">
            <v>0</v>
          </cell>
        </row>
        <row r="9">
          <cell r="B9">
            <v>28.229166666666661</v>
          </cell>
          <cell r="C9">
            <v>37.299999999999997</v>
          </cell>
          <cell r="D9">
            <v>21.5</v>
          </cell>
          <cell r="E9">
            <v>43.375</v>
          </cell>
          <cell r="F9">
            <v>73</v>
          </cell>
          <cell r="G9">
            <v>13</v>
          </cell>
          <cell r="H9">
            <v>19.079999999999998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27.479166666666661</v>
          </cell>
          <cell r="C10">
            <v>36.6</v>
          </cell>
          <cell r="D10">
            <v>18.3</v>
          </cell>
          <cell r="E10">
            <v>41.375</v>
          </cell>
          <cell r="F10">
            <v>83</v>
          </cell>
          <cell r="G10">
            <v>12</v>
          </cell>
          <cell r="H10">
            <v>26.28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26.533333333333335</v>
          </cell>
          <cell r="C11">
            <v>35.799999999999997</v>
          </cell>
          <cell r="D11">
            <v>18.3</v>
          </cell>
          <cell r="E11">
            <v>27.791666666666668</v>
          </cell>
          <cell r="F11">
            <v>47</v>
          </cell>
          <cell r="G11">
            <v>14</v>
          </cell>
          <cell r="H11">
            <v>33.480000000000004</v>
          </cell>
          <cell r="I11" t="str">
            <v>NE</v>
          </cell>
          <cell r="J11">
            <v>52.2</v>
          </cell>
          <cell r="K11">
            <v>0</v>
          </cell>
        </row>
        <row r="12">
          <cell r="B12">
            <v>26.875000000000004</v>
          </cell>
          <cell r="C12">
            <v>35.700000000000003</v>
          </cell>
          <cell r="D12">
            <v>18.899999999999999</v>
          </cell>
          <cell r="E12">
            <v>34.416666666666664</v>
          </cell>
          <cell r="F12">
            <v>54</v>
          </cell>
          <cell r="G12">
            <v>18</v>
          </cell>
          <cell r="H12">
            <v>25.2</v>
          </cell>
          <cell r="I12" t="str">
            <v>NE</v>
          </cell>
          <cell r="J12">
            <v>37.800000000000004</v>
          </cell>
          <cell r="K12">
            <v>0</v>
          </cell>
        </row>
        <row r="13">
          <cell r="B13">
            <v>27.724999999999994</v>
          </cell>
          <cell r="C13">
            <v>36.799999999999997</v>
          </cell>
          <cell r="D13">
            <v>20.100000000000001</v>
          </cell>
          <cell r="E13">
            <v>34.416666666666664</v>
          </cell>
          <cell r="F13">
            <v>53</v>
          </cell>
          <cell r="G13">
            <v>17</v>
          </cell>
          <cell r="H13">
            <v>24.48</v>
          </cell>
          <cell r="I13" t="str">
            <v>NE</v>
          </cell>
          <cell r="J13">
            <v>40.32</v>
          </cell>
          <cell r="K13">
            <v>0</v>
          </cell>
        </row>
        <row r="14">
          <cell r="B14">
            <v>28.154166666666665</v>
          </cell>
          <cell r="C14">
            <v>36.6</v>
          </cell>
          <cell r="D14">
            <v>22.8</v>
          </cell>
          <cell r="E14">
            <v>33.083333333333336</v>
          </cell>
          <cell r="F14">
            <v>50</v>
          </cell>
          <cell r="G14">
            <v>15</v>
          </cell>
          <cell r="H14">
            <v>23.759999999999998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29.0625</v>
          </cell>
          <cell r="C15">
            <v>38.4</v>
          </cell>
          <cell r="D15">
            <v>22.1</v>
          </cell>
          <cell r="E15">
            <v>25.583333333333332</v>
          </cell>
          <cell r="F15">
            <v>42</v>
          </cell>
          <cell r="G15">
            <v>13</v>
          </cell>
          <cell r="H15">
            <v>21.96</v>
          </cell>
          <cell r="I15" t="str">
            <v>N</v>
          </cell>
          <cell r="J15">
            <v>46.080000000000005</v>
          </cell>
          <cell r="K15">
            <v>0</v>
          </cell>
        </row>
        <row r="16">
          <cell r="B16">
            <v>28.649999999999995</v>
          </cell>
          <cell r="C16">
            <v>37.9</v>
          </cell>
          <cell r="D16">
            <v>19.5</v>
          </cell>
          <cell r="E16">
            <v>27.041666666666668</v>
          </cell>
          <cell r="F16">
            <v>51</v>
          </cell>
          <cell r="G16">
            <v>11</v>
          </cell>
          <cell r="H16">
            <v>17.28</v>
          </cell>
          <cell r="I16" t="str">
            <v>N</v>
          </cell>
          <cell r="J16">
            <v>30.240000000000002</v>
          </cell>
          <cell r="K16">
            <v>0</v>
          </cell>
        </row>
        <row r="17">
          <cell r="B17">
            <v>26.824999999999999</v>
          </cell>
          <cell r="C17">
            <v>37.299999999999997</v>
          </cell>
          <cell r="D17">
            <v>18</v>
          </cell>
          <cell r="E17">
            <v>48.375</v>
          </cell>
          <cell r="F17">
            <v>83</v>
          </cell>
          <cell r="G17">
            <v>13</v>
          </cell>
          <cell r="H17">
            <v>19.079999999999998</v>
          </cell>
          <cell r="I17" t="str">
            <v>L</v>
          </cell>
          <cell r="J17">
            <v>38.159999999999997</v>
          </cell>
          <cell r="K17">
            <v>0</v>
          </cell>
        </row>
        <row r="18">
          <cell r="B18">
            <v>29.595833333333331</v>
          </cell>
          <cell r="C18">
            <v>38.5</v>
          </cell>
          <cell r="D18">
            <v>20.2</v>
          </cell>
          <cell r="E18">
            <v>34.291666666666664</v>
          </cell>
          <cell r="F18">
            <v>67</v>
          </cell>
          <cell r="G18">
            <v>11</v>
          </cell>
          <cell r="H18">
            <v>20.52</v>
          </cell>
          <cell r="I18" t="str">
            <v>L</v>
          </cell>
          <cell r="J18">
            <v>46.800000000000004</v>
          </cell>
          <cell r="K18">
            <v>0</v>
          </cell>
        </row>
        <row r="19">
          <cell r="B19">
            <v>29.074999999999999</v>
          </cell>
          <cell r="C19">
            <v>38.5</v>
          </cell>
          <cell r="D19">
            <v>20.2</v>
          </cell>
          <cell r="E19">
            <v>25.583333333333332</v>
          </cell>
          <cell r="F19">
            <v>46</v>
          </cell>
          <cell r="G19">
            <v>11</v>
          </cell>
          <cell r="H19">
            <v>26.28</v>
          </cell>
          <cell r="I19" t="str">
            <v>NE</v>
          </cell>
          <cell r="J19">
            <v>46.080000000000005</v>
          </cell>
          <cell r="K19">
            <v>0</v>
          </cell>
        </row>
        <row r="20">
          <cell r="B20">
            <v>28.470833333333331</v>
          </cell>
          <cell r="C20">
            <v>37.200000000000003</v>
          </cell>
          <cell r="D20">
            <v>19.8</v>
          </cell>
          <cell r="E20">
            <v>24.875</v>
          </cell>
          <cell r="F20">
            <v>42</v>
          </cell>
          <cell r="G20">
            <v>12</v>
          </cell>
          <cell r="H20">
            <v>28.08</v>
          </cell>
          <cell r="I20" t="str">
            <v>NE</v>
          </cell>
          <cell r="J20">
            <v>43.56</v>
          </cell>
          <cell r="K20">
            <v>0</v>
          </cell>
        </row>
        <row r="21">
          <cell r="B21">
            <v>28.504166666666666</v>
          </cell>
          <cell r="C21">
            <v>38.5</v>
          </cell>
          <cell r="D21">
            <v>18.2</v>
          </cell>
          <cell r="E21">
            <v>24.583333333333332</v>
          </cell>
          <cell r="F21">
            <v>47</v>
          </cell>
          <cell r="G21">
            <v>11</v>
          </cell>
          <cell r="H21">
            <v>20.16</v>
          </cell>
          <cell r="I21" t="str">
            <v>NE</v>
          </cell>
          <cell r="J21">
            <v>28.8</v>
          </cell>
          <cell r="K21">
            <v>0</v>
          </cell>
        </row>
        <row r="22">
          <cell r="B22">
            <v>28.324999999999999</v>
          </cell>
          <cell r="C22">
            <v>37.799999999999997</v>
          </cell>
          <cell r="D22">
            <v>19.600000000000001</v>
          </cell>
          <cell r="E22">
            <v>36.166666666666664</v>
          </cell>
          <cell r="F22">
            <v>61</v>
          </cell>
          <cell r="G22">
            <v>14</v>
          </cell>
          <cell r="H22">
            <v>28.8</v>
          </cell>
          <cell r="I22" t="str">
            <v>NE</v>
          </cell>
          <cell r="J22">
            <v>46.080000000000005</v>
          </cell>
          <cell r="K22">
            <v>0</v>
          </cell>
        </row>
        <row r="23">
          <cell r="B23">
            <v>28.841666666666672</v>
          </cell>
          <cell r="C23">
            <v>36.6</v>
          </cell>
          <cell r="D23">
            <v>22.3</v>
          </cell>
          <cell r="E23">
            <v>37.25</v>
          </cell>
          <cell r="F23">
            <v>55</v>
          </cell>
          <cell r="G23">
            <v>21</v>
          </cell>
          <cell r="H23">
            <v>30.96</v>
          </cell>
          <cell r="I23" t="str">
            <v>NO</v>
          </cell>
          <cell r="J23">
            <v>48.6</v>
          </cell>
          <cell r="K23">
            <v>0</v>
          </cell>
        </row>
        <row r="24">
          <cell r="B24">
            <v>29.666666666666668</v>
          </cell>
          <cell r="C24">
            <v>36.9</v>
          </cell>
          <cell r="D24">
            <v>23.7</v>
          </cell>
          <cell r="E24">
            <v>37.458333333333336</v>
          </cell>
          <cell r="F24">
            <v>50</v>
          </cell>
          <cell r="G24">
            <v>24</v>
          </cell>
          <cell r="H24">
            <v>30.240000000000002</v>
          </cell>
          <cell r="I24" t="str">
            <v>N</v>
          </cell>
          <cell r="J24">
            <v>57.6</v>
          </cell>
          <cell r="K24">
            <v>0</v>
          </cell>
        </row>
        <row r="25">
          <cell r="B25">
            <v>27.904166666666672</v>
          </cell>
          <cell r="C25">
            <v>37.200000000000003</v>
          </cell>
          <cell r="D25">
            <v>20.9</v>
          </cell>
          <cell r="E25">
            <v>48.5</v>
          </cell>
          <cell r="F25">
            <v>73</v>
          </cell>
          <cell r="G25">
            <v>24</v>
          </cell>
          <cell r="H25">
            <v>21.6</v>
          </cell>
          <cell r="I25" t="str">
            <v>NE</v>
          </cell>
          <cell r="J25">
            <v>33.480000000000004</v>
          </cell>
          <cell r="K25">
            <v>0</v>
          </cell>
        </row>
        <row r="26">
          <cell r="B26">
            <v>26.400000000000006</v>
          </cell>
          <cell r="C26">
            <v>33.700000000000003</v>
          </cell>
          <cell r="D26">
            <v>22.9</v>
          </cell>
          <cell r="E26">
            <v>63.458333333333336</v>
          </cell>
          <cell r="F26">
            <v>83</v>
          </cell>
          <cell r="G26">
            <v>35</v>
          </cell>
          <cell r="H26">
            <v>19.8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26.512499999999992</v>
          </cell>
          <cell r="C27">
            <v>35.799999999999997</v>
          </cell>
          <cell r="D27">
            <v>19.600000000000001</v>
          </cell>
          <cell r="E27">
            <v>51.666666666666664</v>
          </cell>
          <cell r="F27">
            <v>77</v>
          </cell>
          <cell r="G27">
            <v>24</v>
          </cell>
          <cell r="H27">
            <v>20.16</v>
          </cell>
          <cell r="I27" t="str">
            <v>SE</v>
          </cell>
          <cell r="J27">
            <v>38.880000000000003</v>
          </cell>
          <cell r="K27">
            <v>0</v>
          </cell>
        </row>
        <row r="28">
          <cell r="B28">
            <v>27.041666666666668</v>
          </cell>
          <cell r="C28">
            <v>37.299999999999997</v>
          </cell>
          <cell r="D28">
            <v>20.5</v>
          </cell>
          <cell r="E28">
            <v>50.625</v>
          </cell>
          <cell r="F28">
            <v>93</v>
          </cell>
          <cell r="G28">
            <v>20</v>
          </cell>
          <cell r="H28">
            <v>29.52</v>
          </cell>
          <cell r="I28" t="str">
            <v>L</v>
          </cell>
          <cell r="J28">
            <v>62.28</v>
          </cell>
          <cell r="K28">
            <v>12.200000000000001</v>
          </cell>
        </row>
        <row r="29">
          <cell r="B29">
            <v>22.216666666666665</v>
          </cell>
          <cell r="C29">
            <v>30.7</v>
          </cell>
          <cell r="D29">
            <v>18.899999999999999</v>
          </cell>
          <cell r="E29">
            <v>78.458333333333329</v>
          </cell>
          <cell r="F29">
            <v>96</v>
          </cell>
          <cell r="G29">
            <v>35</v>
          </cell>
          <cell r="H29">
            <v>31.680000000000003</v>
          </cell>
          <cell r="I29" t="str">
            <v>NE</v>
          </cell>
          <cell r="J29">
            <v>48.6</v>
          </cell>
          <cell r="K29">
            <v>7.4</v>
          </cell>
        </row>
        <row r="30">
          <cell r="B30">
            <v>21.408333333333335</v>
          </cell>
          <cell r="C30">
            <v>27.9</v>
          </cell>
          <cell r="D30">
            <v>18.3</v>
          </cell>
          <cell r="E30">
            <v>80.083333333333329</v>
          </cell>
          <cell r="F30">
            <v>96</v>
          </cell>
          <cell r="G30">
            <v>48</v>
          </cell>
          <cell r="H30">
            <v>21.240000000000002</v>
          </cell>
          <cell r="I30" t="str">
            <v>L</v>
          </cell>
          <cell r="J30">
            <v>34.92</v>
          </cell>
          <cell r="K30">
            <v>5.2</v>
          </cell>
        </row>
        <row r="31">
          <cell r="B31">
            <v>22.812499999999996</v>
          </cell>
          <cell r="C31">
            <v>31.5</v>
          </cell>
          <cell r="D31">
            <v>16.399999999999999</v>
          </cell>
          <cell r="E31">
            <v>66.083333333333329</v>
          </cell>
          <cell r="F31">
            <v>96</v>
          </cell>
          <cell r="G31">
            <v>24</v>
          </cell>
          <cell r="H31">
            <v>16.559999999999999</v>
          </cell>
          <cell r="I31" t="str">
            <v>L</v>
          </cell>
          <cell r="J31">
            <v>34.200000000000003</v>
          </cell>
          <cell r="K31">
            <v>0.2</v>
          </cell>
        </row>
        <row r="32">
          <cell r="B32">
            <v>25.3125</v>
          </cell>
          <cell r="C32">
            <v>34.1</v>
          </cell>
          <cell r="D32">
            <v>17.399999999999999</v>
          </cell>
          <cell r="E32">
            <v>51.166666666666664</v>
          </cell>
          <cell r="F32">
            <v>80</v>
          </cell>
          <cell r="G32">
            <v>26</v>
          </cell>
          <cell r="H32">
            <v>27.720000000000002</v>
          </cell>
          <cell r="I32" t="str">
            <v>L</v>
          </cell>
          <cell r="J32">
            <v>39.96</v>
          </cell>
          <cell r="K32">
            <v>0</v>
          </cell>
        </row>
        <row r="33">
          <cell r="B33">
            <v>26.566666666666674</v>
          </cell>
          <cell r="C33">
            <v>35.200000000000003</v>
          </cell>
          <cell r="D33">
            <v>17.8</v>
          </cell>
          <cell r="E33">
            <v>45.166666666666664</v>
          </cell>
          <cell r="F33">
            <v>75</v>
          </cell>
          <cell r="G33">
            <v>24</v>
          </cell>
          <cell r="H33">
            <v>22.68</v>
          </cell>
          <cell r="I33" t="str">
            <v>L</v>
          </cell>
          <cell r="J33">
            <v>36</v>
          </cell>
          <cell r="K33">
            <v>0</v>
          </cell>
        </row>
        <row r="34">
          <cell r="B34">
            <v>27.066666666666674</v>
          </cell>
          <cell r="C34">
            <v>35.700000000000003</v>
          </cell>
          <cell r="D34">
            <v>18.7</v>
          </cell>
          <cell r="E34">
            <v>40.166666666666664</v>
          </cell>
          <cell r="F34">
            <v>58</v>
          </cell>
          <cell r="G34">
            <v>23</v>
          </cell>
          <cell r="H34">
            <v>27</v>
          </cell>
          <cell r="I34" t="str">
            <v>L</v>
          </cell>
          <cell r="J34">
            <v>39.24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31.216666666666669</v>
          </cell>
          <cell r="C5">
            <v>32.9</v>
          </cell>
          <cell r="D5">
            <v>24.7</v>
          </cell>
          <cell r="E5">
            <v>52.333333333333336</v>
          </cell>
          <cell r="F5">
            <v>74</v>
          </cell>
          <cell r="G5">
            <v>43</v>
          </cell>
          <cell r="H5">
            <v>18</v>
          </cell>
          <cell r="I5" t="str">
            <v>O</v>
          </cell>
          <cell r="J5">
            <v>30.6</v>
          </cell>
          <cell r="K5" t="str">
            <v>*</v>
          </cell>
        </row>
        <row r="6">
          <cell r="B6">
            <v>30.374999999999996</v>
          </cell>
          <cell r="C6">
            <v>35.299999999999997</v>
          </cell>
          <cell r="D6">
            <v>23</v>
          </cell>
          <cell r="E6">
            <v>56.5</v>
          </cell>
          <cell r="F6">
            <v>83</v>
          </cell>
          <cell r="G6">
            <v>33</v>
          </cell>
          <cell r="H6">
            <v>10.8</v>
          </cell>
          <cell r="I6" t="str">
            <v>L</v>
          </cell>
          <cell r="J6">
            <v>24.840000000000003</v>
          </cell>
          <cell r="K6" t="str">
            <v>*</v>
          </cell>
        </row>
        <row r="7">
          <cell r="B7">
            <v>33.883333333333333</v>
          </cell>
          <cell r="C7">
            <v>36.5</v>
          </cell>
          <cell r="D7">
            <v>29.2</v>
          </cell>
          <cell r="E7">
            <v>43.166666666666664</v>
          </cell>
          <cell r="F7">
            <v>65</v>
          </cell>
          <cell r="G7">
            <v>31</v>
          </cell>
          <cell r="H7">
            <v>12.96</v>
          </cell>
          <cell r="I7" t="str">
            <v>SO</v>
          </cell>
          <cell r="J7">
            <v>34.200000000000003</v>
          </cell>
          <cell r="K7" t="str">
            <v>*</v>
          </cell>
        </row>
        <row r="8">
          <cell r="B8">
            <v>35.275000000000006</v>
          </cell>
          <cell r="C8">
            <v>37.6</v>
          </cell>
          <cell r="D8">
            <v>30.1</v>
          </cell>
          <cell r="E8">
            <v>38</v>
          </cell>
          <cell r="F8">
            <v>58</v>
          </cell>
          <cell r="G8">
            <v>30</v>
          </cell>
          <cell r="H8">
            <v>9.7200000000000006</v>
          </cell>
          <cell r="I8" t="str">
            <v>SE</v>
          </cell>
          <cell r="J8">
            <v>24.48</v>
          </cell>
          <cell r="K8" t="str">
            <v>*</v>
          </cell>
        </row>
        <row r="9">
          <cell r="B9">
            <v>37.15</v>
          </cell>
          <cell r="C9">
            <v>40.299999999999997</v>
          </cell>
          <cell r="D9">
            <v>31</v>
          </cell>
          <cell r="E9">
            <v>30.666666666666668</v>
          </cell>
          <cell r="F9">
            <v>56</v>
          </cell>
          <cell r="G9">
            <v>19</v>
          </cell>
          <cell r="H9">
            <v>13.68</v>
          </cell>
          <cell r="I9" t="str">
            <v>L</v>
          </cell>
          <cell r="J9">
            <v>28.08</v>
          </cell>
          <cell r="K9" t="str">
            <v>*</v>
          </cell>
        </row>
        <row r="10">
          <cell r="B10">
            <v>37.128571428571433</v>
          </cell>
          <cell r="C10">
            <v>41.7</v>
          </cell>
          <cell r="D10">
            <v>30.1</v>
          </cell>
          <cell r="E10">
            <v>25.857142857142858</v>
          </cell>
          <cell r="F10">
            <v>50</v>
          </cell>
          <cell r="G10">
            <v>11</v>
          </cell>
          <cell r="H10">
            <v>11.16</v>
          </cell>
          <cell r="I10" t="str">
            <v>N</v>
          </cell>
          <cell r="J10">
            <v>36</v>
          </cell>
          <cell r="K10" t="str">
            <v>*</v>
          </cell>
        </row>
        <row r="11">
          <cell r="B11">
            <v>36.612499999999997</v>
          </cell>
          <cell r="C11">
            <v>41</v>
          </cell>
          <cell r="D11">
            <v>25.8</v>
          </cell>
          <cell r="E11">
            <v>19.625</v>
          </cell>
          <cell r="F11">
            <v>44</v>
          </cell>
          <cell r="G11">
            <v>10</v>
          </cell>
          <cell r="H11">
            <v>16.559999999999999</v>
          </cell>
          <cell r="I11" t="str">
            <v>NE</v>
          </cell>
          <cell r="J11">
            <v>43.2</v>
          </cell>
          <cell r="K11" t="str">
            <v>*</v>
          </cell>
        </row>
        <row r="12">
          <cell r="B12">
            <v>37</v>
          </cell>
          <cell r="C12">
            <v>40.200000000000003</v>
          </cell>
          <cell r="D12">
            <v>27.7</v>
          </cell>
          <cell r="E12">
            <v>20.428571428571427</v>
          </cell>
          <cell r="F12">
            <v>44</v>
          </cell>
          <cell r="G12">
            <v>13</v>
          </cell>
          <cell r="H12">
            <v>10.8</v>
          </cell>
          <cell r="I12" t="str">
            <v>NE</v>
          </cell>
          <cell r="J12">
            <v>42.84</v>
          </cell>
          <cell r="K12" t="str">
            <v>*</v>
          </cell>
        </row>
        <row r="13">
          <cell r="B13">
            <v>37.016666666666659</v>
          </cell>
          <cell r="C13">
            <v>40.200000000000003</v>
          </cell>
          <cell r="D13">
            <v>27.7</v>
          </cell>
          <cell r="E13">
            <v>24.166666666666668</v>
          </cell>
          <cell r="F13">
            <v>49</v>
          </cell>
          <cell r="G13">
            <v>15</v>
          </cell>
          <cell r="H13">
            <v>14.76</v>
          </cell>
          <cell r="I13" t="str">
            <v>N</v>
          </cell>
          <cell r="J13">
            <v>35.64</v>
          </cell>
          <cell r="K13" t="str">
            <v>*</v>
          </cell>
        </row>
        <row r="14">
          <cell r="B14">
            <v>37.577777777777776</v>
          </cell>
          <cell r="C14">
            <v>40.700000000000003</v>
          </cell>
          <cell r="D14">
            <v>26.9</v>
          </cell>
          <cell r="E14">
            <v>20.555555555555557</v>
          </cell>
          <cell r="F14">
            <v>54</v>
          </cell>
          <cell r="G14">
            <v>13</v>
          </cell>
          <cell r="H14">
            <v>20.88</v>
          </cell>
          <cell r="I14" t="str">
            <v>NO</v>
          </cell>
          <cell r="J14">
            <v>44.64</v>
          </cell>
          <cell r="K14" t="str">
            <v>*</v>
          </cell>
        </row>
        <row r="15">
          <cell r="B15">
            <v>37.26</v>
          </cell>
          <cell r="C15">
            <v>41.2</v>
          </cell>
          <cell r="D15">
            <v>28.2</v>
          </cell>
          <cell r="E15">
            <v>20.8</v>
          </cell>
          <cell r="F15">
            <v>44</v>
          </cell>
          <cell r="G15">
            <v>13</v>
          </cell>
          <cell r="H15">
            <v>13.68</v>
          </cell>
          <cell r="I15" t="str">
            <v>NO</v>
          </cell>
          <cell r="J15">
            <v>52.92</v>
          </cell>
          <cell r="K15" t="str">
            <v>*</v>
          </cell>
        </row>
        <row r="16">
          <cell r="B16">
            <v>31.98</v>
          </cell>
          <cell r="C16">
            <v>34.5</v>
          </cell>
          <cell r="D16">
            <v>25.7</v>
          </cell>
          <cell r="E16">
            <v>37.799999999999997</v>
          </cell>
          <cell r="F16">
            <v>50</v>
          </cell>
          <cell r="G16">
            <v>32</v>
          </cell>
          <cell r="H16">
            <v>20.88</v>
          </cell>
          <cell r="I16" t="str">
            <v>O</v>
          </cell>
          <cell r="J16">
            <v>38.159999999999997</v>
          </cell>
          <cell r="K16" t="str">
            <v>*</v>
          </cell>
        </row>
        <row r="17">
          <cell r="B17">
            <v>31.436363636363637</v>
          </cell>
          <cell r="C17">
            <v>37.200000000000003</v>
          </cell>
          <cell r="D17">
            <v>20.2</v>
          </cell>
          <cell r="E17">
            <v>44</v>
          </cell>
          <cell r="F17">
            <v>77</v>
          </cell>
          <cell r="G17">
            <v>28</v>
          </cell>
          <cell r="H17">
            <v>16.559999999999999</v>
          </cell>
          <cell r="I17" t="str">
            <v>O</v>
          </cell>
          <cell r="J17">
            <v>26.28</v>
          </cell>
          <cell r="K17" t="str">
            <v>*</v>
          </cell>
        </row>
        <row r="18">
          <cell r="B18">
            <v>37.490909090909092</v>
          </cell>
          <cell r="C18">
            <v>42.3</v>
          </cell>
          <cell r="D18">
            <v>28.1</v>
          </cell>
          <cell r="E18">
            <v>24.545454545454547</v>
          </cell>
          <cell r="F18">
            <v>59</v>
          </cell>
          <cell r="G18">
            <v>11</v>
          </cell>
          <cell r="H18">
            <v>9.7200000000000006</v>
          </cell>
          <cell r="I18" t="str">
            <v>L</v>
          </cell>
          <cell r="J18">
            <v>28.08</v>
          </cell>
          <cell r="K18" t="str">
            <v>*</v>
          </cell>
        </row>
        <row r="19">
          <cell r="B19">
            <v>38.118181818181824</v>
          </cell>
          <cell r="C19">
            <v>42.9</v>
          </cell>
          <cell r="D19">
            <v>24.8</v>
          </cell>
          <cell r="E19">
            <v>21.181818181818183</v>
          </cell>
          <cell r="F19">
            <v>59</v>
          </cell>
          <cell r="G19">
            <v>10</v>
          </cell>
          <cell r="H19">
            <v>9.7200000000000006</v>
          </cell>
          <cell r="I19" t="str">
            <v>NE</v>
          </cell>
          <cell r="J19">
            <v>32.04</v>
          </cell>
          <cell r="K19" t="str">
            <v>*</v>
          </cell>
        </row>
        <row r="20">
          <cell r="B20">
            <v>37.245454545454542</v>
          </cell>
          <cell r="C20">
            <v>41.7</v>
          </cell>
          <cell r="D20">
            <v>24.8</v>
          </cell>
          <cell r="E20">
            <v>18.90909090909091</v>
          </cell>
          <cell r="F20">
            <v>49</v>
          </cell>
          <cell r="G20">
            <v>12</v>
          </cell>
          <cell r="H20">
            <v>9</v>
          </cell>
          <cell r="I20" t="str">
            <v>N</v>
          </cell>
          <cell r="J20">
            <v>24.12</v>
          </cell>
          <cell r="K20" t="str">
            <v>*</v>
          </cell>
        </row>
        <row r="21">
          <cell r="B21">
            <v>34.281818181818181</v>
          </cell>
          <cell r="C21">
            <v>36.6</v>
          </cell>
          <cell r="D21">
            <v>24.9</v>
          </cell>
          <cell r="E21">
            <v>30.636363636363637</v>
          </cell>
          <cell r="F21">
            <v>54</v>
          </cell>
          <cell r="G21">
            <v>25</v>
          </cell>
          <cell r="H21">
            <v>16.920000000000002</v>
          </cell>
          <cell r="I21" t="str">
            <v>O</v>
          </cell>
          <cell r="J21">
            <v>31.680000000000003</v>
          </cell>
          <cell r="K21" t="str">
            <v>*</v>
          </cell>
        </row>
        <row r="22">
          <cell r="B22">
            <v>34.739999999999995</v>
          </cell>
          <cell r="C22">
            <v>38.700000000000003</v>
          </cell>
          <cell r="D22">
            <v>25.8</v>
          </cell>
          <cell r="E22">
            <v>37.700000000000003</v>
          </cell>
          <cell r="F22">
            <v>70</v>
          </cell>
          <cell r="G22">
            <v>26</v>
          </cell>
          <cell r="H22">
            <v>19.079999999999998</v>
          </cell>
          <cell r="I22" t="str">
            <v>O</v>
          </cell>
          <cell r="J22">
            <v>32.04</v>
          </cell>
          <cell r="K22" t="str">
            <v>*</v>
          </cell>
        </row>
        <row r="23">
          <cell r="B23">
            <v>35.78</v>
          </cell>
          <cell r="C23">
            <v>38.5</v>
          </cell>
          <cell r="D23">
            <v>28.3</v>
          </cell>
          <cell r="E23">
            <v>36.299999999999997</v>
          </cell>
          <cell r="F23">
            <v>61</v>
          </cell>
          <cell r="G23">
            <v>28</v>
          </cell>
          <cell r="H23">
            <v>23.400000000000002</v>
          </cell>
          <cell r="I23" t="str">
            <v>NO</v>
          </cell>
          <cell r="J23">
            <v>47.88</v>
          </cell>
          <cell r="K23" t="str">
            <v>*</v>
          </cell>
        </row>
        <row r="24">
          <cell r="B24">
            <v>37.288888888888891</v>
          </cell>
          <cell r="C24">
            <v>39.700000000000003</v>
          </cell>
          <cell r="D24">
            <v>32</v>
          </cell>
          <cell r="E24">
            <v>31.666666666666668</v>
          </cell>
          <cell r="F24">
            <v>49</v>
          </cell>
          <cell r="G24">
            <v>26</v>
          </cell>
          <cell r="H24">
            <v>20.52</v>
          </cell>
          <cell r="I24" t="str">
            <v>NO</v>
          </cell>
          <cell r="J24">
            <v>48.6</v>
          </cell>
          <cell r="K24" t="str">
            <v>*</v>
          </cell>
        </row>
        <row r="25">
          <cell r="B25">
            <v>34.541666666666671</v>
          </cell>
          <cell r="C25">
            <v>38.4</v>
          </cell>
          <cell r="D25">
            <v>27.3</v>
          </cell>
          <cell r="E25">
            <v>40.166666666666664</v>
          </cell>
          <cell r="F25">
            <v>67</v>
          </cell>
          <cell r="G25">
            <v>30</v>
          </cell>
          <cell r="H25">
            <v>15.840000000000002</v>
          </cell>
          <cell r="I25" t="str">
            <v>SO</v>
          </cell>
          <cell r="J25">
            <v>42.12</v>
          </cell>
          <cell r="K25" t="str">
            <v>*</v>
          </cell>
        </row>
        <row r="26">
          <cell r="B26">
            <v>32.9375</v>
          </cell>
          <cell r="C26">
            <v>37.5</v>
          </cell>
          <cell r="D26">
            <v>29.5</v>
          </cell>
          <cell r="E26">
            <v>44.875</v>
          </cell>
          <cell r="F26">
            <v>62</v>
          </cell>
          <cell r="G26">
            <v>31</v>
          </cell>
          <cell r="H26">
            <v>16.559999999999999</v>
          </cell>
          <cell r="I26" t="str">
            <v>SE</v>
          </cell>
          <cell r="J26">
            <v>38.159999999999997</v>
          </cell>
          <cell r="K26" t="str">
            <v>*</v>
          </cell>
        </row>
        <row r="27">
          <cell r="B27">
            <v>33.25</v>
          </cell>
          <cell r="C27">
            <v>37</v>
          </cell>
          <cell r="D27">
            <v>26.7</v>
          </cell>
          <cell r="E27">
            <v>37.299999999999997</v>
          </cell>
          <cell r="F27">
            <v>55</v>
          </cell>
          <cell r="G27">
            <v>27</v>
          </cell>
          <cell r="H27">
            <v>17.64</v>
          </cell>
          <cell r="I27" t="str">
            <v>SE</v>
          </cell>
          <cell r="J27">
            <v>35.64</v>
          </cell>
          <cell r="K27" t="str">
            <v>*</v>
          </cell>
        </row>
        <row r="28">
          <cell r="B28">
            <v>35.010000000000005</v>
          </cell>
          <cell r="C28">
            <v>40</v>
          </cell>
          <cell r="D28">
            <v>27.1</v>
          </cell>
          <cell r="E28">
            <v>34.6</v>
          </cell>
          <cell r="F28">
            <v>51</v>
          </cell>
          <cell r="G28">
            <v>26</v>
          </cell>
          <cell r="H28">
            <v>16.2</v>
          </cell>
          <cell r="I28" t="str">
            <v>SE</v>
          </cell>
          <cell r="J28">
            <v>45.36</v>
          </cell>
          <cell r="K28" t="str">
            <v>*</v>
          </cell>
        </row>
        <row r="29">
          <cell r="B29">
            <v>25.484615384615385</v>
          </cell>
          <cell r="C29">
            <v>28.1</v>
          </cell>
          <cell r="D29">
            <v>23.8</v>
          </cell>
          <cell r="E29">
            <v>72.769230769230774</v>
          </cell>
          <cell r="F29">
            <v>84</v>
          </cell>
          <cell r="G29">
            <v>65</v>
          </cell>
          <cell r="H29">
            <v>23.040000000000003</v>
          </cell>
          <cell r="I29" t="str">
            <v>SE</v>
          </cell>
          <cell r="J29">
            <v>45.36</v>
          </cell>
          <cell r="K29" t="str">
            <v>*</v>
          </cell>
        </row>
        <row r="30">
          <cell r="B30">
            <v>27.181818181818183</v>
          </cell>
          <cell r="C30">
            <v>30.7</v>
          </cell>
          <cell r="D30">
            <v>21.5</v>
          </cell>
          <cell r="E30">
            <v>68.090909090909093</v>
          </cell>
          <cell r="F30">
            <v>86</v>
          </cell>
          <cell r="G30">
            <v>52</v>
          </cell>
          <cell r="H30">
            <v>9.7200000000000006</v>
          </cell>
          <cell r="I30" t="str">
            <v>O</v>
          </cell>
          <cell r="J30">
            <v>19.8</v>
          </cell>
          <cell r="K30" t="str">
            <v>*</v>
          </cell>
        </row>
        <row r="31">
          <cell r="B31">
            <v>30.241666666666664</v>
          </cell>
          <cell r="C31">
            <v>35</v>
          </cell>
          <cell r="D31">
            <v>21.9</v>
          </cell>
          <cell r="E31">
            <v>44.666666666666664</v>
          </cell>
          <cell r="F31">
            <v>80</v>
          </cell>
          <cell r="G31">
            <v>25</v>
          </cell>
          <cell r="H31">
            <v>11.520000000000001</v>
          </cell>
          <cell r="I31" t="str">
            <v>SE</v>
          </cell>
          <cell r="J31">
            <v>29.52</v>
          </cell>
          <cell r="K31" t="str">
            <v>*</v>
          </cell>
        </row>
        <row r="32">
          <cell r="B32">
            <v>33.146153846153851</v>
          </cell>
          <cell r="C32">
            <v>37.700000000000003</v>
          </cell>
          <cell r="D32">
            <v>24.3</v>
          </cell>
          <cell r="E32">
            <v>38.615384615384613</v>
          </cell>
          <cell r="F32">
            <v>67</v>
          </cell>
          <cell r="G32">
            <v>27</v>
          </cell>
          <cell r="H32">
            <v>12.6</v>
          </cell>
          <cell r="I32" t="str">
            <v>L</v>
          </cell>
          <cell r="J32">
            <v>28.8</v>
          </cell>
          <cell r="K32" t="str">
            <v>*</v>
          </cell>
        </row>
        <row r="33">
          <cell r="B33">
            <v>34.069230769230771</v>
          </cell>
          <cell r="C33">
            <v>38.299999999999997</v>
          </cell>
          <cell r="D33">
            <v>26.1</v>
          </cell>
          <cell r="E33">
            <v>32.692307692307693</v>
          </cell>
          <cell r="F33">
            <v>56</v>
          </cell>
          <cell r="G33">
            <v>24</v>
          </cell>
          <cell r="H33">
            <v>10.08</v>
          </cell>
          <cell r="I33" t="str">
            <v>SE</v>
          </cell>
          <cell r="J33">
            <v>21.96</v>
          </cell>
          <cell r="K33" t="str">
            <v>*</v>
          </cell>
        </row>
        <row r="34">
          <cell r="B34">
            <v>34.958333333333336</v>
          </cell>
          <cell r="C34">
            <v>39.9</v>
          </cell>
          <cell r="D34">
            <v>25.8</v>
          </cell>
          <cell r="E34">
            <v>31.916666666666668</v>
          </cell>
          <cell r="F34">
            <v>60</v>
          </cell>
          <cell r="G34">
            <v>22</v>
          </cell>
          <cell r="H34">
            <v>10.8</v>
          </cell>
          <cell r="I34" t="str">
            <v>NE</v>
          </cell>
          <cell r="J34">
            <v>31.680000000000003</v>
          </cell>
          <cell r="K34" t="str">
            <v>*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18.533333333333335</v>
          </cell>
          <cell r="C5">
            <v>19.2</v>
          </cell>
          <cell r="D5">
            <v>17.600000000000001</v>
          </cell>
          <cell r="E5">
            <v>90</v>
          </cell>
          <cell r="F5">
            <v>94</v>
          </cell>
          <cell r="G5">
            <v>87</v>
          </cell>
          <cell r="H5">
            <v>8.64</v>
          </cell>
          <cell r="I5" t="str">
            <v>N</v>
          </cell>
          <cell r="J5">
            <v>19.8</v>
          </cell>
          <cell r="K5">
            <v>0</v>
          </cell>
        </row>
        <row r="6">
          <cell r="B6">
            <v>20.283333333333335</v>
          </cell>
          <cell r="C6">
            <v>24.4</v>
          </cell>
          <cell r="D6">
            <v>12.6</v>
          </cell>
          <cell r="E6">
            <v>71.5</v>
          </cell>
          <cell r="F6">
            <v>91</v>
          </cell>
          <cell r="G6">
            <v>58</v>
          </cell>
          <cell r="H6">
            <v>12.96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21.674999999999997</v>
          </cell>
          <cell r="C7">
            <v>28.3</v>
          </cell>
          <cell r="D7">
            <v>17.2</v>
          </cell>
          <cell r="E7">
            <v>73.708333333333329</v>
          </cell>
          <cell r="F7">
            <v>93</v>
          </cell>
          <cell r="G7">
            <v>49</v>
          </cell>
          <cell r="H7">
            <v>10.44</v>
          </cell>
          <cell r="I7" t="str">
            <v>N</v>
          </cell>
          <cell r="J7">
            <v>26.28</v>
          </cell>
          <cell r="K7">
            <v>0</v>
          </cell>
        </row>
        <row r="8">
          <cell r="B8">
            <v>22.533333333333331</v>
          </cell>
          <cell r="C8">
            <v>31.2</v>
          </cell>
          <cell r="D8">
            <v>16.399999999999999</v>
          </cell>
          <cell r="E8">
            <v>60.416666666666664</v>
          </cell>
          <cell r="F8">
            <v>78</v>
          </cell>
          <cell r="G8">
            <v>40</v>
          </cell>
          <cell r="H8">
            <v>15.840000000000002</v>
          </cell>
          <cell r="I8" t="str">
            <v>NO</v>
          </cell>
          <cell r="J8">
            <v>28.8</v>
          </cell>
          <cell r="K8">
            <v>0</v>
          </cell>
        </row>
        <row r="9">
          <cell r="B9">
            <v>23.195833333333336</v>
          </cell>
          <cell r="C9">
            <v>30.7</v>
          </cell>
          <cell r="D9">
            <v>17.399999999999999</v>
          </cell>
          <cell r="E9">
            <v>57.666666666666664</v>
          </cell>
          <cell r="F9">
            <v>67</v>
          </cell>
          <cell r="G9">
            <v>46</v>
          </cell>
          <cell r="H9">
            <v>14.4</v>
          </cell>
          <cell r="I9" t="str">
            <v>O</v>
          </cell>
          <cell r="J9">
            <v>30.240000000000002</v>
          </cell>
          <cell r="K9">
            <v>0</v>
          </cell>
        </row>
        <row r="10">
          <cell r="B10">
            <v>23.075000000000003</v>
          </cell>
          <cell r="C10">
            <v>31.3</v>
          </cell>
          <cell r="D10">
            <v>16.2</v>
          </cell>
          <cell r="E10">
            <v>59.75</v>
          </cell>
          <cell r="F10">
            <v>82</v>
          </cell>
          <cell r="G10">
            <v>34</v>
          </cell>
          <cell r="H10">
            <v>20.52</v>
          </cell>
          <cell r="I10" t="str">
            <v>SO</v>
          </cell>
          <cell r="J10">
            <v>37.080000000000005</v>
          </cell>
          <cell r="K10">
            <v>0</v>
          </cell>
        </row>
        <row r="11">
          <cell r="B11">
            <v>28.020833333333332</v>
          </cell>
          <cell r="C11">
            <v>38.700000000000003</v>
          </cell>
          <cell r="D11">
            <v>20.5</v>
          </cell>
          <cell r="E11">
            <v>42.291666666666664</v>
          </cell>
          <cell r="F11">
            <v>78</v>
          </cell>
          <cell r="G11">
            <v>10</v>
          </cell>
          <cell r="H11">
            <v>30.240000000000002</v>
          </cell>
          <cell r="I11" t="str">
            <v>SO</v>
          </cell>
          <cell r="J11">
            <v>60.480000000000004</v>
          </cell>
          <cell r="K11">
            <v>0</v>
          </cell>
        </row>
        <row r="12">
          <cell r="B12">
            <v>29.066666666666663</v>
          </cell>
          <cell r="C12">
            <v>38.5</v>
          </cell>
          <cell r="D12">
            <v>21.6</v>
          </cell>
          <cell r="E12">
            <v>26.958333333333332</v>
          </cell>
          <cell r="F12">
            <v>42</v>
          </cell>
          <cell r="G12">
            <v>13</v>
          </cell>
          <cell r="H12">
            <v>23.400000000000002</v>
          </cell>
          <cell r="I12" t="str">
            <v>S</v>
          </cell>
          <cell r="J12">
            <v>54.72</v>
          </cell>
          <cell r="K12">
            <v>0</v>
          </cell>
        </row>
        <row r="13">
          <cell r="B13">
            <v>29.333333333333339</v>
          </cell>
          <cell r="C13">
            <v>39</v>
          </cell>
          <cell r="D13">
            <v>21.6</v>
          </cell>
          <cell r="E13">
            <v>33.625</v>
          </cell>
          <cell r="F13">
            <v>56</v>
          </cell>
          <cell r="G13">
            <v>16</v>
          </cell>
          <cell r="H13">
            <v>40.680000000000007</v>
          </cell>
          <cell r="I13" t="str">
            <v>S</v>
          </cell>
          <cell r="J13">
            <v>70.92</v>
          </cell>
          <cell r="K13">
            <v>0</v>
          </cell>
        </row>
        <row r="14">
          <cell r="B14">
            <v>29.125000000000004</v>
          </cell>
          <cell r="C14">
            <v>38.700000000000003</v>
          </cell>
          <cell r="D14">
            <v>22.5</v>
          </cell>
          <cell r="E14">
            <v>35.875</v>
          </cell>
          <cell r="F14">
            <v>57</v>
          </cell>
          <cell r="G14">
            <v>14</v>
          </cell>
          <cell r="H14">
            <v>23.400000000000002</v>
          </cell>
          <cell r="I14" t="str">
            <v>SE</v>
          </cell>
          <cell r="J14">
            <v>50.4</v>
          </cell>
          <cell r="K14">
            <v>0</v>
          </cell>
        </row>
        <row r="15">
          <cell r="B15">
            <v>31.444444444444443</v>
          </cell>
          <cell r="C15">
            <v>38.200000000000003</v>
          </cell>
          <cell r="D15">
            <v>20.8</v>
          </cell>
          <cell r="E15">
            <v>27.444444444444443</v>
          </cell>
          <cell r="F15">
            <v>59</v>
          </cell>
          <cell r="G15">
            <v>14</v>
          </cell>
          <cell r="H15">
            <v>25.56</v>
          </cell>
          <cell r="I15" t="str">
            <v>SE</v>
          </cell>
          <cell r="J15">
            <v>51.84</v>
          </cell>
          <cell r="K15">
            <v>0</v>
          </cell>
        </row>
        <row r="16">
          <cell r="B16">
            <v>20.959999999999997</v>
          </cell>
          <cell r="C16">
            <v>31.2</v>
          </cell>
          <cell r="D16">
            <v>16.5</v>
          </cell>
          <cell r="E16">
            <v>68.2</v>
          </cell>
          <cell r="F16">
            <v>90</v>
          </cell>
          <cell r="G16">
            <v>25</v>
          </cell>
          <cell r="H16">
            <v>20.52</v>
          </cell>
          <cell r="I16" t="str">
            <v>N</v>
          </cell>
          <cell r="J16">
            <v>39.24</v>
          </cell>
          <cell r="K16">
            <v>0</v>
          </cell>
        </row>
        <row r="17">
          <cell r="B17">
            <v>24.585714285714285</v>
          </cell>
          <cell r="C17">
            <v>31.1</v>
          </cell>
          <cell r="D17">
            <v>15.2</v>
          </cell>
          <cell r="E17">
            <v>55.785714285714285</v>
          </cell>
          <cell r="F17">
            <v>90</v>
          </cell>
          <cell r="G17">
            <v>35</v>
          </cell>
          <cell r="H17">
            <v>19.079999999999998</v>
          </cell>
          <cell r="I17" t="str">
            <v>NO</v>
          </cell>
          <cell r="J17">
            <v>35.28</v>
          </cell>
          <cell r="K17">
            <v>0</v>
          </cell>
        </row>
        <row r="18">
          <cell r="B18">
            <v>27.759999999999998</v>
          </cell>
          <cell r="C18">
            <v>35.299999999999997</v>
          </cell>
          <cell r="D18">
            <v>20.399999999999999</v>
          </cell>
          <cell r="E18">
            <v>47.1</v>
          </cell>
          <cell r="F18">
            <v>70</v>
          </cell>
          <cell r="G18">
            <v>24</v>
          </cell>
          <cell r="H18">
            <v>17.64</v>
          </cell>
          <cell r="I18" t="str">
            <v>SO</v>
          </cell>
          <cell r="J18">
            <v>32.04</v>
          </cell>
          <cell r="K18">
            <v>0</v>
          </cell>
        </row>
        <row r="19">
          <cell r="B19">
            <v>32.054999999999993</v>
          </cell>
          <cell r="C19">
            <v>40.5</v>
          </cell>
          <cell r="D19">
            <v>23.6</v>
          </cell>
          <cell r="E19">
            <v>29</v>
          </cell>
          <cell r="F19">
            <v>51</v>
          </cell>
          <cell r="G19">
            <v>12</v>
          </cell>
          <cell r="H19">
            <v>16.920000000000002</v>
          </cell>
          <cell r="I19" t="str">
            <v>SO</v>
          </cell>
          <cell r="J19">
            <v>47.88</v>
          </cell>
          <cell r="K19">
            <v>0</v>
          </cell>
        </row>
        <row r="20">
          <cell r="B20">
            <v>33.794117647058826</v>
          </cell>
          <cell r="C20">
            <v>41.2</v>
          </cell>
          <cell r="D20">
            <v>26.8</v>
          </cell>
          <cell r="E20">
            <v>20.764705882352942</v>
          </cell>
          <cell r="F20">
            <v>36</v>
          </cell>
          <cell r="G20">
            <v>11</v>
          </cell>
          <cell r="H20">
            <v>18.36</v>
          </cell>
          <cell r="I20" t="str">
            <v>S</v>
          </cell>
          <cell r="J20">
            <v>46.800000000000004</v>
          </cell>
          <cell r="K20">
            <v>0</v>
          </cell>
        </row>
        <row r="21">
          <cell r="B21">
            <v>31.763636363636365</v>
          </cell>
          <cell r="C21">
            <v>36.200000000000003</v>
          </cell>
          <cell r="D21">
            <v>25.5</v>
          </cell>
          <cell r="E21">
            <v>38.727272727272727</v>
          </cell>
          <cell r="F21">
            <v>62</v>
          </cell>
          <cell r="G21">
            <v>18</v>
          </cell>
          <cell r="H21">
            <v>15.48</v>
          </cell>
          <cell r="I21" t="str">
            <v>SE</v>
          </cell>
          <cell r="J21">
            <v>32.4</v>
          </cell>
          <cell r="K21">
            <v>0</v>
          </cell>
        </row>
        <row r="22">
          <cell r="B22">
            <v>24.930769230769233</v>
          </cell>
          <cell r="C22">
            <v>29.8</v>
          </cell>
          <cell r="D22">
            <v>17.5</v>
          </cell>
          <cell r="E22">
            <v>57.615384615384613</v>
          </cell>
          <cell r="F22">
            <v>92</v>
          </cell>
          <cell r="G22">
            <v>40</v>
          </cell>
          <cell r="H22">
            <v>11.879999999999999</v>
          </cell>
          <cell r="I22" t="str">
            <v>N</v>
          </cell>
          <cell r="J22">
            <v>27.720000000000002</v>
          </cell>
          <cell r="K22">
            <v>0</v>
          </cell>
        </row>
        <row r="23">
          <cell r="B23">
            <v>28.881249999999994</v>
          </cell>
          <cell r="C23">
            <v>37.1</v>
          </cell>
          <cell r="D23">
            <v>20.399999999999999</v>
          </cell>
          <cell r="E23">
            <v>48.1875</v>
          </cell>
          <cell r="F23">
            <v>83</v>
          </cell>
          <cell r="G23">
            <v>26</v>
          </cell>
          <cell r="H23">
            <v>32.4</v>
          </cell>
          <cell r="I23" t="str">
            <v>SE</v>
          </cell>
          <cell r="J23">
            <v>66.960000000000008</v>
          </cell>
          <cell r="K23">
            <v>0</v>
          </cell>
        </row>
        <row r="24">
          <cell r="B24">
            <v>27.86315789473684</v>
          </cell>
          <cell r="C24">
            <v>34</v>
          </cell>
          <cell r="D24">
            <v>22.5</v>
          </cell>
          <cell r="E24">
            <v>59.526315789473685</v>
          </cell>
          <cell r="F24">
            <v>88</v>
          </cell>
          <cell r="G24">
            <v>41</v>
          </cell>
          <cell r="H24">
            <v>14.4</v>
          </cell>
          <cell r="I24" t="str">
            <v>NE</v>
          </cell>
          <cell r="J24">
            <v>37.440000000000005</v>
          </cell>
          <cell r="K24">
            <v>0.2</v>
          </cell>
        </row>
        <row r="25">
          <cell r="B25">
            <v>25.743749999999999</v>
          </cell>
          <cell r="C25">
            <v>31</v>
          </cell>
          <cell r="D25">
            <v>18.600000000000001</v>
          </cell>
          <cell r="E25">
            <v>56.25</v>
          </cell>
          <cell r="F25">
            <v>82</v>
          </cell>
          <cell r="G25">
            <v>35</v>
          </cell>
          <cell r="H25">
            <v>14.76</v>
          </cell>
          <cell r="I25" t="str">
            <v>N</v>
          </cell>
          <cell r="J25">
            <v>27.36</v>
          </cell>
          <cell r="K25">
            <v>0</v>
          </cell>
        </row>
        <row r="26">
          <cell r="B26">
            <v>25.105555555555554</v>
          </cell>
          <cell r="C26">
            <v>30.9</v>
          </cell>
          <cell r="D26">
            <v>19.3</v>
          </cell>
          <cell r="E26">
            <v>46.055555555555557</v>
          </cell>
          <cell r="F26">
            <v>85</v>
          </cell>
          <cell r="G26">
            <v>24</v>
          </cell>
          <cell r="H26">
            <v>17.28</v>
          </cell>
          <cell r="I26" t="str">
            <v>NO</v>
          </cell>
          <cell r="J26">
            <v>35.28</v>
          </cell>
          <cell r="K26">
            <v>0</v>
          </cell>
        </row>
        <row r="27">
          <cell r="B27">
            <v>23.222727272727269</v>
          </cell>
          <cell r="C27">
            <v>29.8</v>
          </cell>
          <cell r="D27">
            <v>16.7</v>
          </cell>
          <cell r="E27">
            <v>50.68181818181818</v>
          </cell>
          <cell r="F27">
            <v>81</v>
          </cell>
          <cell r="G27">
            <v>29</v>
          </cell>
          <cell r="H27">
            <v>20.88</v>
          </cell>
          <cell r="I27" t="str">
            <v>O</v>
          </cell>
          <cell r="J27">
            <v>46.080000000000005</v>
          </cell>
          <cell r="K27">
            <v>0</v>
          </cell>
        </row>
        <row r="28">
          <cell r="B28">
            <v>22.141666666666666</v>
          </cell>
          <cell r="C28">
            <v>28.7</v>
          </cell>
          <cell r="D28">
            <v>16.899999999999999</v>
          </cell>
          <cell r="E28">
            <v>58.666666666666664</v>
          </cell>
          <cell r="F28">
            <v>74</v>
          </cell>
          <cell r="G28">
            <v>40</v>
          </cell>
          <cell r="H28">
            <v>15.840000000000002</v>
          </cell>
          <cell r="I28" t="str">
            <v>O</v>
          </cell>
          <cell r="J28">
            <v>32.76</v>
          </cell>
          <cell r="K28">
            <v>0</v>
          </cell>
        </row>
        <row r="29">
          <cell r="B29">
            <v>20.357894736842102</v>
          </cell>
          <cell r="C29">
            <v>22.5</v>
          </cell>
          <cell r="D29">
            <v>18.399999999999999</v>
          </cell>
          <cell r="E29">
            <v>78.473684210526315</v>
          </cell>
          <cell r="F29">
            <v>95</v>
          </cell>
          <cell r="G29">
            <v>61</v>
          </cell>
          <cell r="H29">
            <v>16.920000000000002</v>
          </cell>
          <cell r="I29" t="str">
            <v>NO</v>
          </cell>
          <cell r="J29">
            <v>33.840000000000003</v>
          </cell>
          <cell r="K29">
            <v>8.1999999999999993</v>
          </cell>
        </row>
        <row r="30">
          <cell r="B30">
            <v>23.984615384615385</v>
          </cell>
          <cell r="C30">
            <v>28</v>
          </cell>
          <cell r="D30">
            <v>17.3</v>
          </cell>
          <cell r="E30">
            <v>58</v>
          </cell>
          <cell r="F30">
            <v>96</v>
          </cell>
          <cell r="G30">
            <v>38</v>
          </cell>
          <cell r="H30">
            <v>11.879999999999999</v>
          </cell>
          <cell r="I30" t="str">
            <v>O</v>
          </cell>
          <cell r="J30">
            <v>28.8</v>
          </cell>
          <cell r="K30">
            <v>0</v>
          </cell>
        </row>
        <row r="31">
          <cell r="B31">
            <v>23.645833333333332</v>
          </cell>
          <cell r="C31">
            <v>31.4</v>
          </cell>
          <cell r="D31">
            <v>15.4</v>
          </cell>
          <cell r="E31">
            <v>50</v>
          </cell>
          <cell r="F31">
            <v>86</v>
          </cell>
          <cell r="G31">
            <v>21</v>
          </cell>
          <cell r="H31">
            <v>14.4</v>
          </cell>
          <cell r="I31" t="str">
            <v>SO</v>
          </cell>
          <cell r="J31">
            <v>37.800000000000004</v>
          </cell>
          <cell r="K31">
            <v>0</v>
          </cell>
        </row>
        <row r="32">
          <cell r="B32">
            <v>24.708333333333329</v>
          </cell>
          <cell r="C32">
            <v>32.4</v>
          </cell>
          <cell r="D32">
            <v>17.399999999999999</v>
          </cell>
          <cell r="E32">
            <v>48</v>
          </cell>
          <cell r="F32">
            <v>71</v>
          </cell>
          <cell r="G32">
            <v>27</v>
          </cell>
          <cell r="H32">
            <v>18</v>
          </cell>
          <cell r="I32" t="str">
            <v>SO</v>
          </cell>
          <cell r="J32">
            <v>37.080000000000005</v>
          </cell>
          <cell r="K32">
            <v>0</v>
          </cell>
        </row>
        <row r="33">
          <cell r="B33">
            <v>26.395833333333332</v>
          </cell>
          <cell r="C33">
            <v>34.799999999999997</v>
          </cell>
          <cell r="D33">
            <v>18.7</v>
          </cell>
          <cell r="E33">
            <v>41.625</v>
          </cell>
          <cell r="F33">
            <v>66</v>
          </cell>
          <cell r="G33">
            <v>21</v>
          </cell>
          <cell r="H33">
            <v>19.079999999999998</v>
          </cell>
          <cell r="I33" t="str">
            <v>SO</v>
          </cell>
          <cell r="J33">
            <v>39.24</v>
          </cell>
          <cell r="K33">
            <v>0</v>
          </cell>
        </row>
        <row r="34">
          <cell r="B34">
            <v>28.790000000000003</v>
          </cell>
          <cell r="C34">
            <v>35.6</v>
          </cell>
          <cell r="D34">
            <v>20.7</v>
          </cell>
          <cell r="E34">
            <v>33.299999999999997</v>
          </cell>
          <cell r="F34">
            <v>56</v>
          </cell>
          <cell r="G34">
            <v>20</v>
          </cell>
          <cell r="H34">
            <v>21.240000000000002</v>
          </cell>
          <cell r="I34" t="str">
            <v>SO</v>
          </cell>
          <cell r="J34">
            <v>42.12</v>
          </cell>
          <cell r="K34">
            <v>0</v>
          </cell>
        </row>
        <row r="35">
          <cell r="I35" t="str">
            <v>SO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17.541666666666668</v>
          </cell>
          <cell r="C5">
            <v>21.8</v>
          </cell>
          <cell r="D5">
            <v>14</v>
          </cell>
          <cell r="E5">
            <v>84.333333333333329</v>
          </cell>
          <cell r="F5">
            <v>91</v>
          </cell>
          <cell r="G5">
            <v>68</v>
          </cell>
          <cell r="H5">
            <v>10.8</v>
          </cell>
          <cell r="I5" t="str">
            <v>SO</v>
          </cell>
          <cell r="J5">
            <v>30.6</v>
          </cell>
          <cell r="K5">
            <v>3.2</v>
          </cell>
        </row>
        <row r="6">
          <cell r="B6">
            <v>16.566666666666666</v>
          </cell>
          <cell r="C6">
            <v>26.7</v>
          </cell>
          <cell r="D6">
            <v>8.1</v>
          </cell>
          <cell r="E6">
            <v>73.75</v>
          </cell>
          <cell r="F6">
            <v>99</v>
          </cell>
          <cell r="G6">
            <v>41</v>
          </cell>
          <cell r="H6">
            <v>10.8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19.787499999999998</v>
          </cell>
          <cell r="C7">
            <v>26</v>
          </cell>
          <cell r="D7">
            <v>16.600000000000001</v>
          </cell>
          <cell r="E7">
            <v>68.041666666666671</v>
          </cell>
          <cell r="F7">
            <v>83</v>
          </cell>
          <cell r="G7">
            <v>43</v>
          </cell>
          <cell r="H7">
            <v>7.9200000000000008</v>
          </cell>
          <cell r="I7" t="str">
            <v>SO</v>
          </cell>
          <cell r="J7">
            <v>17.28</v>
          </cell>
          <cell r="K7">
            <v>0.8</v>
          </cell>
        </row>
        <row r="8">
          <cell r="B8">
            <v>20.712499999999999</v>
          </cell>
          <cell r="C8">
            <v>28.7</v>
          </cell>
          <cell r="D8">
            <v>14.7</v>
          </cell>
          <cell r="E8">
            <v>48.083333333333336</v>
          </cell>
          <cell r="F8">
            <v>70</v>
          </cell>
          <cell r="G8">
            <v>31</v>
          </cell>
          <cell r="H8">
            <v>9.7200000000000006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22.441666666666666</v>
          </cell>
          <cell r="C9">
            <v>31</v>
          </cell>
          <cell r="D9">
            <v>16.7</v>
          </cell>
          <cell r="E9">
            <v>46.583333333333336</v>
          </cell>
          <cell r="F9">
            <v>58</v>
          </cell>
          <cell r="G9">
            <v>38</v>
          </cell>
          <cell r="H9">
            <v>14.76</v>
          </cell>
          <cell r="I9" t="str">
            <v>SO</v>
          </cell>
          <cell r="J9">
            <v>38.159999999999997</v>
          </cell>
          <cell r="K9">
            <v>0</v>
          </cell>
        </row>
        <row r="10">
          <cell r="B10">
            <v>22.862499999999997</v>
          </cell>
          <cell r="C10">
            <v>32</v>
          </cell>
          <cell r="D10">
            <v>15.9</v>
          </cell>
          <cell r="E10">
            <v>58.75</v>
          </cell>
          <cell r="F10">
            <v>85</v>
          </cell>
          <cell r="G10">
            <v>29</v>
          </cell>
          <cell r="H10">
            <v>21.6</v>
          </cell>
          <cell r="I10" t="str">
            <v>SO</v>
          </cell>
          <cell r="J10">
            <v>43.2</v>
          </cell>
          <cell r="K10">
            <v>0</v>
          </cell>
        </row>
        <row r="11">
          <cell r="B11">
            <v>25.804166666666656</v>
          </cell>
          <cell r="C11">
            <v>37.5</v>
          </cell>
          <cell r="D11">
            <v>17.399999999999999</v>
          </cell>
          <cell r="E11">
            <v>51.217391304347828</v>
          </cell>
          <cell r="F11">
            <v>85</v>
          </cell>
          <cell r="G11">
            <v>10</v>
          </cell>
          <cell r="H11">
            <v>20.52</v>
          </cell>
          <cell r="I11" t="str">
            <v>SO</v>
          </cell>
          <cell r="J11">
            <v>49.680000000000007</v>
          </cell>
          <cell r="K11">
            <v>0</v>
          </cell>
        </row>
        <row r="12">
          <cell r="B12">
            <v>27.554166666666664</v>
          </cell>
          <cell r="C12">
            <v>38.4</v>
          </cell>
          <cell r="D12">
            <v>17.3</v>
          </cell>
          <cell r="E12">
            <v>29.833333333333332</v>
          </cell>
          <cell r="F12">
            <v>60</v>
          </cell>
          <cell r="G12">
            <v>10</v>
          </cell>
          <cell r="H12">
            <v>19.8</v>
          </cell>
          <cell r="I12" t="str">
            <v>SO</v>
          </cell>
          <cell r="J12">
            <v>51.12</v>
          </cell>
          <cell r="K12">
            <v>0</v>
          </cell>
        </row>
        <row r="13">
          <cell r="B13">
            <v>28.149999999999995</v>
          </cell>
          <cell r="C13">
            <v>38.700000000000003</v>
          </cell>
          <cell r="D13">
            <v>16.5</v>
          </cell>
          <cell r="E13">
            <v>34.333333333333336</v>
          </cell>
          <cell r="F13">
            <v>74</v>
          </cell>
          <cell r="G13">
            <v>11</v>
          </cell>
          <cell r="H13">
            <v>27.720000000000002</v>
          </cell>
          <cell r="I13" t="str">
            <v>SO</v>
          </cell>
          <cell r="J13">
            <v>59.04</v>
          </cell>
          <cell r="K13">
            <v>0</v>
          </cell>
        </row>
        <row r="14">
          <cell r="B14">
            <v>29.233333333333324</v>
          </cell>
          <cell r="C14">
            <v>37.799999999999997</v>
          </cell>
          <cell r="D14">
            <v>21.1</v>
          </cell>
          <cell r="E14">
            <v>31.208333333333332</v>
          </cell>
          <cell r="F14">
            <v>59</v>
          </cell>
          <cell r="G14">
            <v>11</v>
          </cell>
          <cell r="H14">
            <v>22.68</v>
          </cell>
          <cell r="I14" t="str">
            <v>SO</v>
          </cell>
          <cell r="J14">
            <v>48.96</v>
          </cell>
          <cell r="K14">
            <v>0</v>
          </cell>
        </row>
        <row r="15">
          <cell r="B15">
            <v>28.012500000000003</v>
          </cell>
          <cell r="C15">
            <v>38</v>
          </cell>
          <cell r="D15">
            <v>17.899999999999999</v>
          </cell>
          <cell r="E15">
            <v>33.208333333333336</v>
          </cell>
          <cell r="F15">
            <v>67</v>
          </cell>
          <cell r="G15">
            <v>10</v>
          </cell>
          <cell r="H15">
            <v>24.48</v>
          </cell>
          <cell r="I15" t="str">
            <v>SO</v>
          </cell>
          <cell r="J15">
            <v>52.92</v>
          </cell>
          <cell r="K15">
            <v>0</v>
          </cell>
        </row>
        <row r="16">
          <cell r="B16">
            <v>18.095833333333335</v>
          </cell>
          <cell r="C16">
            <v>26.5</v>
          </cell>
          <cell r="D16">
            <v>15.2</v>
          </cell>
          <cell r="E16">
            <v>80.083333333333329</v>
          </cell>
          <cell r="F16">
            <v>89</v>
          </cell>
          <cell r="G16">
            <v>50</v>
          </cell>
          <cell r="H16">
            <v>10.44</v>
          </cell>
          <cell r="I16" t="str">
            <v>SO</v>
          </cell>
          <cell r="J16">
            <v>26.64</v>
          </cell>
          <cell r="K16">
            <v>0</v>
          </cell>
        </row>
        <row r="17">
          <cell r="B17">
            <v>19.733333333333338</v>
          </cell>
          <cell r="C17">
            <v>30.1</v>
          </cell>
          <cell r="D17">
            <v>13.8</v>
          </cell>
          <cell r="E17">
            <v>67.375</v>
          </cell>
          <cell r="F17">
            <v>93</v>
          </cell>
          <cell r="G17">
            <v>29</v>
          </cell>
          <cell r="H17">
            <v>6.84</v>
          </cell>
          <cell r="I17" t="str">
            <v>SO</v>
          </cell>
          <cell r="J17">
            <v>23.040000000000003</v>
          </cell>
          <cell r="K17">
            <v>0</v>
          </cell>
        </row>
        <row r="18">
          <cell r="B18">
            <v>24.008333333333336</v>
          </cell>
          <cell r="C18">
            <v>36.200000000000003</v>
          </cell>
          <cell r="D18">
            <v>13.6</v>
          </cell>
          <cell r="E18">
            <v>57.666666666666664</v>
          </cell>
          <cell r="F18">
            <v>91</v>
          </cell>
          <cell r="G18">
            <v>21</v>
          </cell>
          <cell r="H18">
            <v>15.120000000000001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28.337499999999995</v>
          </cell>
          <cell r="C19">
            <v>40</v>
          </cell>
          <cell r="D19">
            <v>18.100000000000001</v>
          </cell>
          <cell r="E19">
            <v>39.916666666666664</v>
          </cell>
          <cell r="F19">
            <v>76</v>
          </cell>
          <cell r="G19">
            <v>10</v>
          </cell>
          <cell r="H19">
            <v>21.240000000000002</v>
          </cell>
          <cell r="I19" t="str">
            <v>SO</v>
          </cell>
          <cell r="J19">
            <v>41.76</v>
          </cell>
          <cell r="K19">
            <v>0</v>
          </cell>
        </row>
        <row r="20">
          <cell r="B20">
            <v>29.599999999999998</v>
          </cell>
          <cell r="C20">
            <v>41</v>
          </cell>
          <cell r="D20">
            <v>18.399999999999999</v>
          </cell>
          <cell r="E20">
            <v>31.428571428571427</v>
          </cell>
          <cell r="F20">
            <v>64</v>
          </cell>
          <cell r="G20">
            <v>10</v>
          </cell>
          <cell r="H20">
            <v>17.28</v>
          </cell>
          <cell r="I20" t="str">
            <v>SO</v>
          </cell>
          <cell r="J20">
            <v>46.440000000000005</v>
          </cell>
          <cell r="K20">
            <v>0</v>
          </cell>
        </row>
        <row r="21">
          <cell r="B21">
            <v>23.679166666666664</v>
          </cell>
          <cell r="C21">
            <v>29.8</v>
          </cell>
          <cell r="D21">
            <v>19.399999999999999</v>
          </cell>
          <cell r="E21">
            <v>56.458333333333336</v>
          </cell>
          <cell r="F21">
            <v>84</v>
          </cell>
          <cell r="G21">
            <v>19</v>
          </cell>
          <cell r="H21">
            <v>12.24</v>
          </cell>
          <cell r="I21" t="str">
            <v>SO</v>
          </cell>
          <cell r="J21">
            <v>31.680000000000003</v>
          </cell>
          <cell r="K21">
            <v>0</v>
          </cell>
        </row>
        <row r="22">
          <cell r="B22">
            <v>20.295833333333331</v>
          </cell>
          <cell r="C22">
            <v>27.4</v>
          </cell>
          <cell r="D22">
            <v>15.2</v>
          </cell>
          <cell r="E22">
            <v>69.875</v>
          </cell>
          <cell r="F22">
            <v>95</v>
          </cell>
          <cell r="G22">
            <v>38</v>
          </cell>
          <cell r="H22">
            <v>8.2799999999999994</v>
          </cell>
          <cell r="I22" t="str">
            <v>SO</v>
          </cell>
          <cell r="J22">
            <v>21.96</v>
          </cell>
          <cell r="K22">
            <v>0</v>
          </cell>
        </row>
        <row r="23">
          <cell r="B23">
            <v>24.608333333333334</v>
          </cell>
          <cell r="C23">
            <v>37.700000000000003</v>
          </cell>
          <cell r="D23">
            <v>15.9</v>
          </cell>
          <cell r="E23">
            <v>58.375</v>
          </cell>
          <cell r="F23">
            <v>87</v>
          </cell>
          <cell r="G23">
            <v>18</v>
          </cell>
          <cell r="H23">
            <v>27.720000000000002</v>
          </cell>
          <cell r="I23" t="str">
            <v>SO</v>
          </cell>
          <cell r="J23">
            <v>62.28</v>
          </cell>
          <cell r="K23">
            <v>0.2</v>
          </cell>
        </row>
        <row r="24">
          <cell r="B24">
            <v>23.741666666666671</v>
          </cell>
          <cell r="C24">
            <v>30.3</v>
          </cell>
          <cell r="D24">
            <v>19.100000000000001</v>
          </cell>
          <cell r="E24">
            <v>72.375</v>
          </cell>
          <cell r="F24">
            <v>98</v>
          </cell>
          <cell r="G24">
            <v>41</v>
          </cell>
          <cell r="H24">
            <v>10.8</v>
          </cell>
          <cell r="I24" t="str">
            <v>SO</v>
          </cell>
          <cell r="J24">
            <v>71.28</v>
          </cell>
          <cell r="K24">
            <v>11.799999999999997</v>
          </cell>
        </row>
        <row r="25">
          <cell r="B25">
            <v>23.224999999999998</v>
          </cell>
          <cell r="C25">
            <v>32.1</v>
          </cell>
          <cell r="D25">
            <v>16.600000000000001</v>
          </cell>
          <cell r="E25">
            <v>54.291666666666664</v>
          </cell>
          <cell r="F25">
            <v>80</v>
          </cell>
          <cell r="G25">
            <v>20</v>
          </cell>
          <cell r="H25">
            <v>8.64</v>
          </cell>
          <cell r="I25" t="str">
            <v>SO</v>
          </cell>
          <cell r="J25">
            <v>27.720000000000002</v>
          </cell>
          <cell r="K25">
            <v>0</v>
          </cell>
        </row>
        <row r="26">
          <cell r="B26">
            <v>23.349999999999998</v>
          </cell>
          <cell r="C26">
            <v>31.6</v>
          </cell>
          <cell r="D26">
            <v>15.1</v>
          </cell>
          <cell r="E26">
            <v>31.916666666666668</v>
          </cell>
          <cell r="F26">
            <v>63</v>
          </cell>
          <cell r="G26">
            <v>14</v>
          </cell>
          <cell r="H26">
            <v>11.16</v>
          </cell>
          <cell r="I26" t="str">
            <v>SO</v>
          </cell>
          <cell r="J26">
            <v>32.4</v>
          </cell>
          <cell r="K26">
            <v>0</v>
          </cell>
        </row>
        <row r="27">
          <cell r="B27">
            <v>21.079166666666666</v>
          </cell>
          <cell r="C27">
            <v>30</v>
          </cell>
          <cell r="D27">
            <v>14.2</v>
          </cell>
          <cell r="E27">
            <v>47.416666666666664</v>
          </cell>
          <cell r="F27">
            <v>83</v>
          </cell>
          <cell r="G27">
            <v>21</v>
          </cell>
          <cell r="H27">
            <v>27.720000000000002</v>
          </cell>
          <cell r="I27" t="str">
            <v>SO</v>
          </cell>
          <cell r="J27">
            <v>47.88</v>
          </cell>
          <cell r="K27">
            <v>0</v>
          </cell>
        </row>
        <row r="28">
          <cell r="B28">
            <v>20.566666666666666</v>
          </cell>
          <cell r="C28">
            <v>27.5</v>
          </cell>
          <cell r="D28">
            <v>15.2</v>
          </cell>
          <cell r="E28">
            <v>58.333333333333336</v>
          </cell>
          <cell r="F28">
            <v>79</v>
          </cell>
          <cell r="G28">
            <v>36</v>
          </cell>
          <cell r="H28">
            <v>18.36</v>
          </cell>
          <cell r="I28" t="str">
            <v>SO</v>
          </cell>
          <cell r="J28">
            <v>30.6</v>
          </cell>
          <cell r="K28">
            <v>0</v>
          </cell>
        </row>
        <row r="29">
          <cell r="B29">
            <v>19.75</v>
          </cell>
          <cell r="C29">
            <v>22.3</v>
          </cell>
          <cell r="D29">
            <v>17.600000000000001</v>
          </cell>
          <cell r="E29">
            <v>79.875</v>
          </cell>
          <cell r="F29">
            <v>95</v>
          </cell>
          <cell r="G29">
            <v>58</v>
          </cell>
          <cell r="H29">
            <v>10.44</v>
          </cell>
          <cell r="I29" t="str">
            <v>SO</v>
          </cell>
          <cell r="J29">
            <v>20.88</v>
          </cell>
          <cell r="K29">
            <v>7.6000000000000005</v>
          </cell>
        </row>
        <row r="30">
          <cell r="B30">
            <v>21.291666666666661</v>
          </cell>
          <cell r="C30">
            <v>30</v>
          </cell>
          <cell r="D30">
            <v>16.5</v>
          </cell>
          <cell r="E30">
            <v>74.75</v>
          </cell>
          <cell r="F30">
            <v>100</v>
          </cell>
          <cell r="G30">
            <v>24</v>
          </cell>
          <cell r="H30">
            <v>7.2</v>
          </cell>
          <cell r="I30" t="str">
            <v>SO</v>
          </cell>
          <cell r="J30">
            <v>19.8</v>
          </cell>
          <cell r="K30">
            <v>0.4</v>
          </cell>
        </row>
        <row r="31">
          <cell r="B31">
            <v>21.983333333333334</v>
          </cell>
          <cell r="C31">
            <v>31.9</v>
          </cell>
          <cell r="D31">
            <v>12.8</v>
          </cell>
          <cell r="E31">
            <v>53.333333333333336</v>
          </cell>
          <cell r="F31">
            <v>90</v>
          </cell>
          <cell r="G31">
            <v>15</v>
          </cell>
          <cell r="H31">
            <v>10.08</v>
          </cell>
          <cell r="I31" t="str">
            <v>SO</v>
          </cell>
          <cell r="J31">
            <v>33.119999999999997</v>
          </cell>
          <cell r="K31">
            <v>0</v>
          </cell>
        </row>
        <row r="32">
          <cell r="B32">
            <v>23.258333333333336</v>
          </cell>
          <cell r="C32">
            <v>33.4</v>
          </cell>
          <cell r="D32">
            <v>14.5</v>
          </cell>
          <cell r="E32">
            <v>48.958333333333336</v>
          </cell>
          <cell r="F32">
            <v>82</v>
          </cell>
          <cell r="G32">
            <v>20</v>
          </cell>
          <cell r="H32">
            <v>24.12</v>
          </cell>
          <cell r="I32" t="str">
            <v>SO</v>
          </cell>
          <cell r="J32">
            <v>40.32</v>
          </cell>
          <cell r="K32">
            <v>0</v>
          </cell>
        </row>
        <row r="33">
          <cell r="B33">
            <v>24.858333333333334</v>
          </cell>
          <cell r="C33">
            <v>34.9</v>
          </cell>
          <cell r="D33">
            <v>15.5</v>
          </cell>
          <cell r="E33">
            <v>44.375</v>
          </cell>
          <cell r="F33">
            <v>80</v>
          </cell>
          <cell r="G33">
            <v>15</v>
          </cell>
          <cell r="H33">
            <v>16.2</v>
          </cell>
          <cell r="I33" t="str">
            <v>SO</v>
          </cell>
          <cell r="J33">
            <v>37.800000000000004</v>
          </cell>
          <cell r="K33">
            <v>0</v>
          </cell>
        </row>
        <row r="34">
          <cell r="B34">
            <v>25.941666666666666</v>
          </cell>
          <cell r="C34">
            <v>36.299999999999997</v>
          </cell>
          <cell r="D34">
            <v>16.5</v>
          </cell>
          <cell r="E34">
            <v>39.041666666666664</v>
          </cell>
          <cell r="F34">
            <v>73</v>
          </cell>
          <cell r="G34">
            <v>15</v>
          </cell>
          <cell r="H34">
            <v>20.88</v>
          </cell>
          <cell r="I34" t="str">
            <v>SO</v>
          </cell>
          <cell r="J34">
            <v>43.92</v>
          </cell>
          <cell r="K34">
            <v>0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17.138461538461538</v>
          </cell>
          <cell r="C5">
            <v>22.1</v>
          </cell>
          <cell r="D5">
            <v>15.7</v>
          </cell>
          <cell r="E5">
            <v>89.92307692307692</v>
          </cell>
          <cell r="F5">
            <v>95</v>
          </cell>
          <cell r="G5">
            <v>81</v>
          </cell>
          <cell r="H5">
            <v>17.28</v>
          </cell>
          <cell r="I5" t="str">
            <v>S</v>
          </cell>
          <cell r="J5">
            <v>31.680000000000003</v>
          </cell>
          <cell r="K5">
            <v>2.8</v>
          </cell>
        </row>
        <row r="6">
          <cell r="B6">
            <v>22.475000000000005</v>
          </cell>
          <cell r="C6">
            <v>26.9</v>
          </cell>
          <cell r="D6">
            <v>12.2</v>
          </cell>
          <cell r="E6">
            <v>58.333333333333336</v>
          </cell>
          <cell r="F6">
            <v>93</v>
          </cell>
          <cell r="G6">
            <v>43</v>
          </cell>
          <cell r="H6">
            <v>9.7200000000000006</v>
          </cell>
          <cell r="I6" t="str">
            <v>N</v>
          </cell>
          <cell r="J6">
            <v>21.96</v>
          </cell>
          <cell r="K6">
            <v>0.2</v>
          </cell>
        </row>
        <row r="7">
          <cell r="B7">
            <v>22.186666666666667</v>
          </cell>
          <cell r="C7">
            <v>26.6</v>
          </cell>
          <cell r="D7">
            <v>17.8</v>
          </cell>
          <cell r="E7">
            <v>62.733333333333334</v>
          </cell>
          <cell r="F7">
            <v>91</v>
          </cell>
          <cell r="G7">
            <v>47</v>
          </cell>
          <cell r="H7">
            <v>12.96</v>
          </cell>
          <cell r="I7" t="str">
            <v>S</v>
          </cell>
          <cell r="J7">
            <v>24.12</v>
          </cell>
          <cell r="K7">
            <v>0</v>
          </cell>
        </row>
        <row r="8">
          <cell r="B8">
            <v>23.221428571428572</v>
          </cell>
          <cell r="C8">
            <v>27.3</v>
          </cell>
          <cell r="D8">
            <v>17.8</v>
          </cell>
          <cell r="E8">
            <v>48.285714285714285</v>
          </cell>
          <cell r="F8">
            <v>70</v>
          </cell>
          <cell r="G8">
            <v>39</v>
          </cell>
          <cell r="H8">
            <v>18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24.453333333333333</v>
          </cell>
          <cell r="C9">
            <v>28.7</v>
          </cell>
          <cell r="D9">
            <v>17.600000000000001</v>
          </cell>
          <cell r="E9">
            <v>57.266666666666666</v>
          </cell>
          <cell r="F9">
            <v>71</v>
          </cell>
          <cell r="G9">
            <v>48</v>
          </cell>
          <cell r="H9">
            <v>14.4</v>
          </cell>
          <cell r="I9" t="str">
            <v>L</v>
          </cell>
          <cell r="J9">
            <v>30.240000000000002</v>
          </cell>
          <cell r="K9">
            <v>0</v>
          </cell>
        </row>
        <row r="10">
          <cell r="B10">
            <v>25.360000000000003</v>
          </cell>
          <cell r="C10">
            <v>30.5</v>
          </cell>
          <cell r="D10">
            <v>17.399999999999999</v>
          </cell>
          <cell r="E10">
            <v>54.8</v>
          </cell>
          <cell r="F10">
            <v>75</v>
          </cell>
          <cell r="G10">
            <v>41</v>
          </cell>
          <cell r="H10">
            <v>34.200000000000003</v>
          </cell>
          <cell r="I10" t="str">
            <v>NE</v>
          </cell>
          <cell r="J10">
            <v>49.32</v>
          </cell>
          <cell r="K10">
            <v>0</v>
          </cell>
        </row>
        <row r="11">
          <cell r="B11">
            <v>29.953333333333337</v>
          </cell>
          <cell r="C11">
            <v>38.299999999999997</v>
          </cell>
          <cell r="D11">
            <v>19.5</v>
          </cell>
          <cell r="E11">
            <v>38.666666666666664</v>
          </cell>
          <cell r="F11">
            <v>79</v>
          </cell>
          <cell r="G11">
            <v>14</v>
          </cell>
          <cell r="H11">
            <v>34.200000000000003</v>
          </cell>
          <cell r="I11" t="str">
            <v>NE</v>
          </cell>
          <cell r="J11">
            <v>54</v>
          </cell>
          <cell r="K11">
            <v>0</v>
          </cell>
        </row>
        <row r="12">
          <cell r="B12">
            <v>33.171428571428571</v>
          </cell>
          <cell r="C12">
            <v>39.700000000000003</v>
          </cell>
          <cell r="D12">
            <v>21.6</v>
          </cell>
          <cell r="E12">
            <v>25.928571428571427</v>
          </cell>
          <cell r="F12">
            <v>51</v>
          </cell>
          <cell r="G12">
            <v>15</v>
          </cell>
          <cell r="H12">
            <v>34.56</v>
          </cell>
          <cell r="I12" t="str">
            <v>N</v>
          </cell>
          <cell r="J12">
            <v>54.72</v>
          </cell>
          <cell r="K12">
            <v>0</v>
          </cell>
        </row>
        <row r="13">
          <cell r="B13">
            <v>33.799999999999997</v>
          </cell>
          <cell r="C13">
            <v>40.1</v>
          </cell>
          <cell r="D13">
            <v>22.9</v>
          </cell>
          <cell r="E13">
            <v>28</v>
          </cell>
          <cell r="F13">
            <v>52</v>
          </cell>
          <cell r="G13">
            <v>16</v>
          </cell>
          <cell r="H13">
            <v>39.96</v>
          </cell>
          <cell r="I13" t="str">
            <v>N</v>
          </cell>
          <cell r="J13">
            <v>72.72</v>
          </cell>
          <cell r="K13">
            <v>0</v>
          </cell>
        </row>
        <row r="14">
          <cell r="B14">
            <v>33.574999999999996</v>
          </cell>
          <cell r="C14">
            <v>38.700000000000003</v>
          </cell>
          <cell r="D14">
            <v>23.2</v>
          </cell>
          <cell r="E14">
            <v>29.416666666666668</v>
          </cell>
          <cell r="F14">
            <v>58</v>
          </cell>
          <cell r="G14">
            <v>19</v>
          </cell>
          <cell r="H14">
            <v>28.08</v>
          </cell>
          <cell r="I14" t="str">
            <v>NO</v>
          </cell>
          <cell r="J14">
            <v>48.96</v>
          </cell>
          <cell r="K14">
            <v>0</v>
          </cell>
        </row>
        <row r="15">
          <cell r="B15">
            <v>33.715384615384615</v>
          </cell>
          <cell r="C15">
            <v>39.799999999999997</v>
          </cell>
          <cell r="D15">
            <v>24</v>
          </cell>
          <cell r="E15">
            <v>29.692307692307693</v>
          </cell>
          <cell r="F15">
            <v>51</v>
          </cell>
          <cell r="G15">
            <v>14</v>
          </cell>
          <cell r="H15">
            <v>31.680000000000003</v>
          </cell>
          <cell r="I15" t="str">
            <v>N</v>
          </cell>
          <cell r="J15">
            <v>53.28</v>
          </cell>
          <cell r="K15">
            <v>0</v>
          </cell>
        </row>
        <row r="16">
          <cell r="B16">
            <v>19.05</v>
          </cell>
          <cell r="C16">
            <v>29.2</v>
          </cell>
          <cell r="D16">
            <v>15.9</v>
          </cell>
          <cell r="E16">
            <v>79.333333333333329</v>
          </cell>
          <cell r="F16">
            <v>93</v>
          </cell>
          <cell r="G16">
            <v>51</v>
          </cell>
          <cell r="H16">
            <v>18.36</v>
          </cell>
          <cell r="I16" t="str">
            <v>SO</v>
          </cell>
          <cell r="J16">
            <v>37.440000000000005</v>
          </cell>
          <cell r="K16">
            <v>0</v>
          </cell>
        </row>
        <row r="17">
          <cell r="B17">
            <v>23.353846153846153</v>
          </cell>
          <cell r="C17">
            <v>29</v>
          </cell>
          <cell r="D17">
            <v>15.3</v>
          </cell>
          <cell r="E17">
            <v>62.384615384615387</v>
          </cell>
          <cell r="F17">
            <v>93</v>
          </cell>
          <cell r="G17">
            <v>43</v>
          </cell>
          <cell r="H17">
            <v>14.4</v>
          </cell>
          <cell r="I17" t="str">
            <v>SO</v>
          </cell>
          <cell r="J17">
            <v>27</v>
          </cell>
          <cell r="K17">
            <v>0</v>
          </cell>
        </row>
        <row r="18">
          <cell r="B18">
            <v>28.7</v>
          </cell>
          <cell r="C18">
            <v>35.6</v>
          </cell>
          <cell r="D18">
            <v>15.6</v>
          </cell>
          <cell r="E18">
            <v>49.266666666666666</v>
          </cell>
          <cell r="F18">
            <v>94</v>
          </cell>
          <cell r="G18">
            <v>32</v>
          </cell>
          <cell r="H18">
            <v>23.759999999999998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32.380000000000003</v>
          </cell>
          <cell r="C19">
            <v>38.9</v>
          </cell>
          <cell r="D19">
            <v>22.2</v>
          </cell>
          <cell r="E19">
            <v>39.06666666666667</v>
          </cell>
          <cell r="F19">
            <v>67</v>
          </cell>
          <cell r="G19">
            <v>22</v>
          </cell>
          <cell r="H19">
            <v>30.6</v>
          </cell>
          <cell r="I19" t="str">
            <v>NE</v>
          </cell>
          <cell r="J19">
            <v>47.16</v>
          </cell>
          <cell r="K19">
            <v>0</v>
          </cell>
        </row>
        <row r="20">
          <cell r="B20">
            <v>34.99285714285714</v>
          </cell>
          <cell r="C20">
            <v>41</v>
          </cell>
          <cell r="D20">
            <v>23.2</v>
          </cell>
          <cell r="E20">
            <v>23.857142857142858</v>
          </cell>
          <cell r="F20">
            <v>47</v>
          </cell>
          <cell r="G20">
            <v>14</v>
          </cell>
          <cell r="H20">
            <v>27.36</v>
          </cell>
          <cell r="I20" t="str">
            <v>NE</v>
          </cell>
          <cell r="J20">
            <v>47.88</v>
          </cell>
          <cell r="K20">
            <v>0</v>
          </cell>
        </row>
        <row r="21">
          <cell r="B21">
            <v>27.315384615384612</v>
          </cell>
          <cell r="C21">
            <v>32.700000000000003</v>
          </cell>
          <cell r="D21">
            <v>20.100000000000001</v>
          </cell>
          <cell r="F21">
            <v>84</v>
          </cell>
          <cell r="G21">
            <v>30</v>
          </cell>
          <cell r="H21">
            <v>16.559999999999999</v>
          </cell>
          <cell r="I21" t="str">
            <v>O</v>
          </cell>
          <cell r="J21">
            <v>32.4</v>
          </cell>
          <cell r="K21">
            <v>0</v>
          </cell>
        </row>
        <row r="22">
          <cell r="B22">
            <v>21.881250000000001</v>
          </cell>
          <cell r="C22">
            <v>25.4</v>
          </cell>
          <cell r="D22">
            <v>17.7</v>
          </cell>
          <cell r="E22">
            <v>69.25</v>
          </cell>
          <cell r="F22">
            <v>91</v>
          </cell>
          <cell r="G22">
            <v>52</v>
          </cell>
          <cell r="H22">
            <v>11.520000000000001</v>
          </cell>
          <cell r="I22" t="str">
            <v>SO</v>
          </cell>
          <cell r="J22">
            <v>22.68</v>
          </cell>
          <cell r="K22">
            <v>0</v>
          </cell>
        </row>
        <row r="23">
          <cell r="B23">
            <v>28.7</v>
          </cell>
          <cell r="C23">
            <v>36.6</v>
          </cell>
          <cell r="D23">
            <v>16.899999999999999</v>
          </cell>
          <cell r="E23">
            <v>54.333333333333336</v>
          </cell>
          <cell r="F23">
            <v>94</v>
          </cell>
          <cell r="G23">
            <v>26</v>
          </cell>
          <cell r="H23">
            <v>32.04</v>
          </cell>
          <cell r="J23">
            <v>61.560000000000009</v>
          </cell>
          <cell r="K23">
            <v>1.6</v>
          </cell>
        </row>
        <row r="24">
          <cell r="B24">
            <v>24.439999999999998</v>
          </cell>
          <cell r="C24">
            <v>27.6</v>
          </cell>
          <cell r="D24">
            <v>19.8</v>
          </cell>
          <cell r="E24">
            <v>74.933333333333337</v>
          </cell>
          <cell r="F24">
            <v>98</v>
          </cell>
          <cell r="G24">
            <v>62</v>
          </cell>
          <cell r="H24">
            <v>18.36</v>
          </cell>
          <cell r="I24" t="str">
            <v>S</v>
          </cell>
          <cell r="J24">
            <v>40.32</v>
          </cell>
          <cell r="K24">
            <v>1.2000000000000002</v>
          </cell>
        </row>
        <row r="25">
          <cell r="B25">
            <v>25.017647058823538</v>
          </cell>
          <cell r="C25">
            <v>31</v>
          </cell>
          <cell r="D25">
            <v>16.7</v>
          </cell>
          <cell r="E25">
            <v>53.294117647058826</v>
          </cell>
          <cell r="F25">
            <v>82</v>
          </cell>
          <cell r="G25">
            <v>32</v>
          </cell>
          <cell r="H25">
            <v>18.720000000000002</v>
          </cell>
          <cell r="I25" t="str">
            <v>S</v>
          </cell>
          <cell r="J25">
            <v>31.680000000000003</v>
          </cell>
          <cell r="K25">
            <v>0</v>
          </cell>
        </row>
        <row r="26">
          <cell r="B26">
            <v>25.070588235294121</v>
          </cell>
          <cell r="C26">
            <v>31.2</v>
          </cell>
          <cell r="D26">
            <v>14.8</v>
          </cell>
          <cell r="E26">
            <v>37.294117647058826</v>
          </cell>
          <cell r="F26">
            <v>73</v>
          </cell>
          <cell r="G26">
            <v>19</v>
          </cell>
          <cell r="H26">
            <v>20.52</v>
          </cell>
          <cell r="I26" t="str">
            <v>SE</v>
          </cell>
          <cell r="J26">
            <v>37.440000000000005</v>
          </cell>
          <cell r="K26">
            <v>0</v>
          </cell>
        </row>
        <row r="27">
          <cell r="B27">
            <v>23.664705882352937</v>
          </cell>
          <cell r="C27">
            <v>29.3</v>
          </cell>
          <cell r="D27">
            <v>16.3</v>
          </cell>
          <cell r="E27">
            <v>44.529411764705884</v>
          </cell>
          <cell r="F27">
            <v>79</v>
          </cell>
          <cell r="G27">
            <v>30</v>
          </cell>
          <cell r="H27">
            <v>25.56</v>
          </cell>
          <cell r="I27" t="str">
            <v>L</v>
          </cell>
          <cell r="J27">
            <v>43.92</v>
          </cell>
          <cell r="K27">
            <v>0</v>
          </cell>
        </row>
        <row r="28">
          <cell r="B28">
            <v>23.9</v>
          </cell>
          <cell r="C28">
            <v>28.6</v>
          </cell>
          <cell r="D28">
            <v>16.600000000000001</v>
          </cell>
          <cell r="E28">
            <v>53.375</v>
          </cell>
          <cell r="F28">
            <v>74</v>
          </cell>
          <cell r="G28">
            <v>41</v>
          </cell>
          <cell r="H28">
            <v>16.559999999999999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20.966666666666665</v>
          </cell>
          <cell r="C29">
            <v>24.8</v>
          </cell>
          <cell r="D29">
            <v>19.399999999999999</v>
          </cell>
          <cell r="E29">
            <v>84.13333333333334</v>
          </cell>
          <cell r="F29">
            <v>94</v>
          </cell>
          <cell r="G29">
            <v>56</v>
          </cell>
          <cell r="H29">
            <v>11.879999999999999</v>
          </cell>
          <cell r="I29" t="str">
            <v>NE</v>
          </cell>
          <cell r="J29">
            <v>20.52</v>
          </cell>
          <cell r="K29">
            <v>1.6</v>
          </cell>
        </row>
        <row r="30">
          <cell r="B30">
            <v>24.113333333333333</v>
          </cell>
          <cell r="C30">
            <v>29.1</v>
          </cell>
          <cell r="D30">
            <v>17.7</v>
          </cell>
          <cell r="E30">
            <v>62.333333333333336</v>
          </cell>
          <cell r="F30">
            <v>97</v>
          </cell>
          <cell r="G30">
            <v>39</v>
          </cell>
          <cell r="H30">
            <v>12.24</v>
          </cell>
          <cell r="I30" t="str">
            <v>NE</v>
          </cell>
          <cell r="J30">
            <v>23.759999999999998</v>
          </cell>
          <cell r="K30">
            <v>0</v>
          </cell>
        </row>
        <row r="31">
          <cell r="B31">
            <v>25.72941176470588</v>
          </cell>
          <cell r="C31">
            <v>32.5</v>
          </cell>
          <cell r="D31">
            <v>14.1</v>
          </cell>
          <cell r="E31">
            <v>47.705882352941174</v>
          </cell>
          <cell r="F31">
            <v>97</v>
          </cell>
          <cell r="G31">
            <v>22</v>
          </cell>
          <cell r="H31">
            <v>14.04</v>
          </cell>
          <cell r="I31" t="str">
            <v>L</v>
          </cell>
          <cell r="J31">
            <v>34.200000000000003</v>
          </cell>
          <cell r="K31">
            <v>0</v>
          </cell>
        </row>
        <row r="32">
          <cell r="B32">
            <v>25.970588235294116</v>
          </cell>
          <cell r="C32">
            <v>33</v>
          </cell>
          <cell r="D32">
            <v>18.100000000000001</v>
          </cell>
          <cell r="E32">
            <v>43.764705882352942</v>
          </cell>
          <cell r="F32">
            <v>74</v>
          </cell>
          <cell r="G32">
            <v>26</v>
          </cell>
          <cell r="H32">
            <v>29.52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28.523529411764706</v>
          </cell>
          <cell r="C33">
            <v>34.9</v>
          </cell>
          <cell r="D33">
            <v>17</v>
          </cell>
          <cell r="E33">
            <v>37.882352941176471</v>
          </cell>
          <cell r="F33">
            <v>81</v>
          </cell>
          <cell r="G33">
            <v>23</v>
          </cell>
          <cell r="H33">
            <v>26.28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30.737499999999997</v>
          </cell>
          <cell r="C34">
            <v>36.799999999999997</v>
          </cell>
          <cell r="D34">
            <v>20.100000000000001</v>
          </cell>
          <cell r="E34">
            <v>29.4375</v>
          </cell>
          <cell r="F34">
            <v>59</v>
          </cell>
          <cell r="G34">
            <v>19</v>
          </cell>
          <cell r="H34">
            <v>38.880000000000003</v>
          </cell>
          <cell r="I34" t="str">
            <v>NE</v>
          </cell>
          <cell r="J34">
            <v>74.88000000000001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20.159999999999997</v>
          </cell>
          <cell r="C5">
            <v>23.2</v>
          </cell>
          <cell r="D5">
            <v>18.399999999999999</v>
          </cell>
          <cell r="E5">
            <v>88.4</v>
          </cell>
          <cell r="F5">
            <v>94</v>
          </cell>
          <cell r="G5">
            <v>79</v>
          </cell>
          <cell r="H5">
            <v>10.44</v>
          </cell>
          <cell r="I5" t="str">
            <v>S</v>
          </cell>
          <cell r="J5">
            <v>31.680000000000003</v>
          </cell>
          <cell r="K5">
            <v>2</v>
          </cell>
        </row>
        <row r="6">
          <cell r="B6">
            <v>18.28</v>
          </cell>
          <cell r="C6">
            <v>24.6</v>
          </cell>
          <cell r="D6">
            <v>12.5</v>
          </cell>
          <cell r="E6">
            <v>80.3</v>
          </cell>
          <cell r="F6">
            <v>97</v>
          </cell>
          <cell r="G6">
            <v>61</v>
          </cell>
          <cell r="H6">
            <v>11.879999999999999</v>
          </cell>
          <cell r="I6" t="str">
            <v>SE</v>
          </cell>
          <cell r="J6">
            <v>21.6</v>
          </cell>
          <cell r="K6">
            <v>2</v>
          </cell>
        </row>
        <row r="7">
          <cell r="B7">
            <v>24.564705882352943</v>
          </cell>
          <cell r="C7">
            <v>30.1</v>
          </cell>
          <cell r="D7">
            <v>19.399999999999999</v>
          </cell>
          <cell r="E7">
            <v>65.882352941176464</v>
          </cell>
          <cell r="F7">
            <v>83</v>
          </cell>
          <cell r="G7">
            <v>48</v>
          </cell>
          <cell r="H7">
            <v>11.879999999999999</v>
          </cell>
          <cell r="I7" t="str">
            <v>SE</v>
          </cell>
          <cell r="J7">
            <v>29.52</v>
          </cell>
          <cell r="K7">
            <v>0</v>
          </cell>
        </row>
        <row r="8">
          <cell r="B8">
            <v>26.223529411764705</v>
          </cell>
          <cell r="C8">
            <v>32.4</v>
          </cell>
          <cell r="D8">
            <v>19.399999999999999</v>
          </cell>
          <cell r="E8">
            <v>54.235294117647058</v>
          </cell>
          <cell r="F8">
            <v>71</v>
          </cell>
          <cell r="G8">
            <v>42</v>
          </cell>
          <cell r="H8">
            <v>15.48</v>
          </cell>
          <cell r="I8" t="str">
            <v>SE</v>
          </cell>
          <cell r="J8">
            <v>30.96</v>
          </cell>
          <cell r="K8">
            <v>0</v>
          </cell>
        </row>
        <row r="9">
          <cell r="B9">
            <v>26.423529411764704</v>
          </cell>
          <cell r="C9">
            <v>32.200000000000003</v>
          </cell>
          <cell r="D9">
            <v>19.600000000000001</v>
          </cell>
          <cell r="E9">
            <v>55.294117647058826</v>
          </cell>
          <cell r="F9">
            <v>69</v>
          </cell>
          <cell r="G9">
            <v>45</v>
          </cell>
          <cell r="H9">
            <v>19.440000000000001</v>
          </cell>
          <cell r="I9" t="str">
            <v>L</v>
          </cell>
          <cell r="J9">
            <v>38.159999999999997</v>
          </cell>
          <cell r="K9">
            <v>0</v>
          </cell>
        </row>
        <row r="10">
          <cell r="B10">
            <v>25.805882352941175</v>
          </cell>
          <cell r="C10">
            <v>33</v>
          </cell>
          <cell r="D10">
            <v>16.7</v>
          </cell>
          <cell r="E10">
            <v>53.941176470588232</v>
          </cell>
          <cell r="F10">
            <v>81</v>
          </cell>
          <cell r="G10">
            <v>35</v>
          </cell>
          <cell r="H10">
            <v>16.2</v>
          </cell>
          <cell r="I10" t="str">
            <v>L</v>
          </cell>
          <cell r="J10">
            <v>37.080000000000005</v>
          </cell>
          <cell r="K10">
            <v>0</v>
          </cell>
        </row>
        <row r="11">
          <cell r="B11">
            <v>30.241176470588229</v>
          </cell>
          <cell r="C11">
            <v>38.6</v>
          </cell>
          <cell r="D11">
            <v>19.7</v>
          </cell>
          <cell r="E11">
            <v>38.352941176470587</v>
          </cell>
          <cell r="F11">
            <v>82</v>
          </cell>
          <cell r="G11">
            <v>12</v>
          </cell>
          <cell r="H11">
            <v>29.880000000000003</v>
          </cell>
          <cell r="I11" t="str">
            <v>L</v>
          </cell>
          <cell r="J11">
            <v>50.76</v>
          </cell>
          <cell r="K11">
            <v>0</v>
          </cell>
        </row>
        <row r="12">
          <cell r="B12">
            <v>31.158823529411762</v>
          </cell>
          <cell r="C12">
            <v>38.6</v>
          </cell>
          <cell r="D12">
            <v>20.3</v>
          </cell>
          <cell r="E12">
            <v>29.647058823529413</v>
          </cell>
          <cell r="F12">
            <v>52</v>
          </cell>
          <cell r="G12">
            <v>17</v>
          </cell>
          <cell r="H12">
            <v>25.92</v>
          </cell>
          <cell r="I12" t="str">
            <v>N</v>
          </cell>
          <cell r="J12">
            <v>49.680000000000007</v>
          </cell>
          <cell r="K12">
            <v>0</v>
          </cell>
        </row>
        <row r="13">
          <cell r="B13">
            <v>32.718750000000007</v>
          </cell>
          <cell r="C13">
            <v>38.799999999999997</v>
          </cell>
          <cell r="D13">
            <v>20.7</v>
          </cell>
          <cell r="E13">
            <v>30.375</v>
          </cell>
          <cell r="F13">
            <v>61</v>
          </cell>
          <cell r="G13">
            <v>20</v>
          </cell>
          <cell r="H13">
            <v>38.519999999999996</v>
          </cell>
          <cell r="I13" t="str">
            <v>N</v>
          </cell>
          <cell r="J13">
            <v>66.239999999999995</v>
          </cell>
          <cell r="K13">
            <v>0</v>
          </cell>
        </row>
        <row r="14">
          <cell r="B14">
            <v>31.3764705882353</v>
          </cell>
          <cell r="C14">
            <v>38.4</v>
          </cell>
          <cell r="D14">
            <v>19.8</v>
          </cell>
          <cell r="E14">
            <v>33.529411764705884</v>
          </cell>
          <cell r="F14">
            <v>67</v>
          </cell>
          <cell r="G14">
            <v>17</v>
          </cell>
          <cell r="H14">
            <v>30.96</v>
          </cell>
          <cell r="I14" t="str">
            <v>NO</v>
          </cell>
          <cell r="J14">
            <v>54</v>
          </cell>
          <cell r="K14">
            <v>0</v>
          </cell>
        </row>
        <row r="15">
          <cell r="B15">
            <v>30.976470588235294</v>
          </cell>
          <cell r="C15">
            <v>38.4</v>
          </cell>
          <cell r="D15">
            <v>20.7</v>
          </cell>
          <cell r="E15">
            <v>34.352941176470587</v>
          </cell>
          <cell r="F15">
            <v>76</v>
          </cell>
          <cell r="G15">
            <v>17</v>
          </cell>
          <cell r="H15">
            <v>32.04</v>
          </cell>
          <cell r="I15" t="str">
            <v>NO</v>
          </cell>
          <cell r="J15">
            <v>52.56</v>
          </cell>
          <cell r="K15">
            <v>0</v>
          </cell>
        </row>
        <row r="16">
          <cell r="B16">
            <v>22.370588235294122</v>
          </cell>
          <cell r="C16">
            <v>29.7</v>
          </cell>
          <cell r="D16">
            <v>17.8</v>
          </cell>
          <cell r="E16">
            <v>65.705882352941174</v>
          </cell>
          <cell r="F16">
            <v>89</v>
          </cell>
          <cell r="G16">
            <v>33</v>
          </cell>
          <cell r="H16">
            <v>20.52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23.705555555555552</v>
          </cell>
          <cell r="C17">
            <v>32</v>
          </cell>
          <cell r="D17">
            <v>15.8</v>
          </cell>
          <cell r="E17">
            <v>61.333333333333336</v>
          </cell>
          <cell r="F17">
            <v>88</v>
          </cell>
          <cell r="G17">
            <v>38</v>
          </cell>
          <cell r="H17">
            <v>11.16</v>
          </cell>
          <cell r="I17" t="str">
            <v>S</v>
          </cell>
          <cell r="J17">
            <v>30.6</v>
          </cell>
          <cell r="K17">
            <v>0</v>
          </cell>
        </row>
        <row r="18">
          <cell r="B18">
            <v>29.511764705882353</v>
          </cell>
          <cell r="C18">
            <v>36.6</v>
          </cell>
          <cell r="D18">
            <v>20.7</v>
          </cell>
          <cell r="E18">
            <v>45.705882352941174</v>
          </cell>
          <cell r="F18">
            <v>74</v>
          </cell>
          <cell r="G18">
            <v>26</v>
          </cell>
          <cell r="H18">
            <v>14.4</v>
          </cell>
          <cell r="I18" t="str">
            <v>NE</v>
          </cell>
          <cell r="J18">
            <v>40.680000000000007</v>
          </cell>
          <cell r="K18">
            <v>0</v>
          </cell>
        </row>
        <row r="19">
          <cell r="B19">
            <v>33.4</v>
          </cell>
          <cell r="C19">
            <v>41.2</v>
          </cell>
          <cell r="D19">
            <v>22.5</v>
          </cell>
          <cell r="E19">
            <v>31</v>
          </cell>
          <cell r="F19">
            <v>59</v>
          </cell>
          <cell r="G19">
            <v>15</v>
          </cell>
          <cell r="H19">
            <v>21.96</v>
          </cell>
          <cell r="I19" t="str">
            <v>NE</v>
          </cell>
          <cell r="J19">
            <v>36</v>
          </cell>
          <cell r="K19">
            <v>0</v>
          </cell>
        </row>
        <row r="20">
          <cell r="B20">
            <v>33.233333333333327</v>
          </cell>
          <cell r="C20">
            <v>40.9</v>
          </cell>
          <cell r="D20">
            <v>24.4</v>
          </cell>
          <cell r="E20">
            <v>25.611111111111111</v>
          </cell>
          <cell r="F20">
            <v>43</v>
          </cell>
          <cell r="G20">
            <v>14</v>
          </cell>
          <cell r="H20">
            <v>19.079999999999998</v>
          </cell>
          <cell r="I20" t="str">
            <v>N</v>
          </cell>
          <cell r="J20">
            <v>43.2</v>
          </cell>
          <cell r="K20">
            <v>0</v>
          </cell>
        </row>
        <row r="21">
          <cell r="B21">
            <v>30.723529411764702</v>
          </cell>
          <cell r="C21">
            <v>37</v>
          </cell>
          <cell r="D21">
            <v>23.6</v>
          </cell>
          <cell r="E21">
            <v>39.294117647058826</v>
          </cell>
          <cell r="F21">
            <v>58</v>
          </cell>
          <cell r="G21">
            <v>24</v>
          </cell>
          <cell r="H21">
            <v>19.440000000000001</v>
          </cell>
          <cell r="I21" t="str">
            <v>SO</v>
          </cell>
          <cell r="J21">
            <v>35.64</v>
          </cell>
          <cell r="K21">
            <v>0</v>
          </cell>
        </row>
        <row r="22">
          <cell r="B22">
            <v>25.005882352941175</v>
          </cell>
          <cell r="C22">
            <v>30.8</v>
          </cell>
          <cell r="D22">
            <v>17.3</v>
          </cell>
          <cell r="E22">
            <v>61.117647058823529</v>
          </cell>
          <cell r="F22">
            <v>93</v>
          </cell>
          <cell r="G22">
            <v>41</v>
          </cell>
          <cell r="H22">
            <v>12.24</v>
          </cell>
          <cell r="I22" t="str">
            <v>SO</v>
          </cell>
          <cell r="J22">
            <v>25.56</v>
          </cell>
          <cell r="K22">
            <v>0</v>
          </cell>
        </row>
        <row r="23">
          <cell r="B23">
            <v>28.705555555555552</v>
          </cell>
          <cell r="C23">
            <v>37.799999999999997</v>
          </cell>
          <cell r="D23">
            <v>18.899999999999999</v>
          </cell>
          <cell r="E23">
            <v>51.555555555555557</v>
          </cell>
          <cell r="F23">
            <v>84</v>
          </cell>
          <cell r="G23">
            <v>29</v>
          </cell>
          <cell r="H23">
            <v>38.519999999999996</v>
          </cell>
          <cell r="I23" t="str">
            <v>NO</v>
          </cell>
          <cell r="J23">
            <v>63.72</v>
          </cell>
          <cell r="K23">
            <v>0</v>
          </cell>
        </row>
        <row r="24">
          <cell r="B24">
            <v>29.452941176470585</v>
          </cell>
          <cell r="C24">
            <v>36.200000000000003</v>
          </cell>
          <cell r="D24">
            <v>23.4</v>
          </cell>
          <cell r="E24">
            <v>58.470588235294116</v>
          </cell>
          <cell r="F24">
            <v>93</v>
          </cell>
          <cell r="G24">
            <v>39</v>
          </cell>
          <cell r="H24">
            <v>26.28</v>
          </cell>
          <cell r="I24" t="str">
            <v>NO</v>
          </cell>
          <cell r="J24">
            <v>44.28</v>
          </cell>
          <cell r="K24">
            <v>0.2</v>
          </cell>
        </row>
        <row r="25">
          <cell r="B25">
            <v>26.577777777777776</v>
          </cell>
          <cell r="C25">
            <v>32.200000000000003</v>
          </cell>
          <cell r="D25">
            <v>19.899999999999999</v>
          </cell>
          <cell r="E25">
            <v>56</v>
          </cell>
          <cell r="F25">
            <v>77</v>
          </cell>
          <cell r="G25">
            <v>39</v>
          </cell>
          <cell r="H25">
            <v>12.6</v>
          </cell>
          <cell r="I25" t="str">
            <v>S</v>
          </cell>
          <cell r="J25">
            <v>32.76</v>
          </cell>
          <cell r="K25">
            <v>0</v>
          </cell>
        </row>
        <row r="26">
          <cell r="B26">
            <v>26.977777777777778</v>
          </cell>
          <cell r="C26">
            <v>32.1</v>
          </cell>
          <cell r="D26">
            <v>19.5</v>
          </cell>
          <cell r="E26">
            <v>46.666666666666664</v>
          </cell>
          <cell r="F26">
            <v>84</v>
          </cell>
          <cell r="G26">
            <v>26</v>
          </cell>
          <cell r="H26">
            <v>17.64</v>
          </cell>
          <cell r="I26" t="str">
            <v>SE</v>
          </cell>
          <cell r="J26">
            <v>39.96</v>
          </cell>
          <cell r="K26">
            <v>0</v>
          </cell>
        </row>
        <row r="27">
          <cell r="B27">
            <v>25.105555555555561</v>
          </cell>
          <cell r="C27">
            <v>31</v>
          </cell>
          <cell r="D27">
            <v>17.100000000000001</v>
          </cell>
          <cell r="E27">
            <v>46.777777777777779</v>
          </cell>
          <cell r="F27">
            <v>83</v>
          </cell>
          <cell r="G27">
            <v>31</v>
          </cell>
          <cell r="H27">
            <v>18.36</v>
          </cell>
          <cell r="I27" t="str">
            <v>L</v>
          </cell>
          <cell r="J27">
            <v>40.680000000000007</v>
          </cell>
          <cell r="K27">
            <v>0</v>
          </cell>
        </row>
        <row r="28">
          <cell r="B28">
            <v>24.305555555555557</v>
          </cell>
          <cell r="C28">
            <v>30.1</v>
          </cell>
          <cell r="D28">
            <v>17.100000000000001</v>
          </cell>
          <cell r="E28">
            <v>54.555555555555557</v>
          </cell>
          <cell r="F28">
            <v>75</v>
          </cell>
          <cell r="G28">
            <v>41</v>
          </cell>
          <cell r="H28">
            <v>12.6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20.747058823529407</v>
          </cell>
          <cell r="C29">
            <v>23.8</v>
          </cell>
          <cell r="D29">
            <v>18.7</v>
          </cell>
          <cell r="E29">
            <v>84.470588235294116</v>
          </cell>
          <cell r="F29">
            <v>96</v>
          </cell>
          <cell r="G29">
            <v>58</v>
          </cell>
          <cell r="H29">
            <v>14.04</v>
          </cell>
          <cell r="I29" t="str">
            <v>L</v>
          </cell>
          <cell r="J29">
            <v>35.28</v>
          </cell>
          <cell r="K29">
            <v>14</v>
          </cell>
        </row>
        <row r="30">
          <cell r="B30">
            <v>23.018750000000001</v>
          </cell>
          <cell r="C30">
            <v>29.1</v>
          </cell>
          <cell r="D30">
            <v>17.7</v>
          </cell>
          <cell r="E30">
            <v>69.5</v>
          </cell>
          <cell r="F30">
            <v>96</v>
          </cell>
          <cell r="G30">
            <v>41</v>
          </cell>
          <cell r="H30">
            <v>10.08</v>
          </cell>
          <cell r="I30" t="str">
            <v>SE</v>
          </cell>
          <cell r="J30">
            <v>22.68</v>
          </cell>
          <cell r="K30">
            <v>0</v>
          </cell>
        </row>
        <row r="31">
          <cell r="B31">
            <v>28.833333333333339</v>
          </cell>
          <cell r="C31">
            <v>32.700000000000003</v>
          </cell>
          <cell r="D31">
            <v>20.100000000000001</v>
          </cell>
          <cell r="E31">
            <v>34.416666666666664</v>
          </cell>
          <cell r="F31">
            <v>77</v>
          </cell>
          <cell r="G31">
            <v>22</v>
          </cell>
          <cell r="H31">
            <v>11.879999999999999</v>
          </cell>
          <cell r="I31" t="str">
            <v>NE</v>
          </cell>
          <cell r="J31">
            <v>26.64</v>
          </cell>
          <cell r="K31">
            <v>0</v>
          </cell>
        </row>
        <row r="32">
          <cell r="B32">
            <v>27.0625</v>
          </cell>
          <cell r="C32">
            <v>33.200000000000003</v>
          </cell>
          <cell r="D32">
            <v>17.7</v>
          </cell>
          <cell r="E32">
            <v>45.9375</v>
          </cell>
          <cell r="F32">
            <v>74</v>
          </cell>
          <cell r="G32">
            <v>30</v>
          </cell>
          <cell r="H32">
            <v>16.2</v>
          </cell>
          <cell r="I32" t="str">
            <v>L</v>
          </cell>
          <cell r="J32">
            <v>36</v>
          </cell>
          <cell r="K32">
            <v>0</v>
          </cell>
        </row>
        <row r="33">
          <cell r="B33">
            <v>28.870588235294118</v>
          </cell>
          <cell r="C33">
            <v>35.700000000000003</v>
          </cell>
          <cell r="D33">
            <v>18.899999999999999</v>
          </cell>
          <cell r="E33">
            <v>39.058823529411768</v>
          </cell>
          <cell r="F33">
            <v>68</v>
          </cell>
          <cell r="G33">
            <v>22</v>
          </cell>
          <cell r="H33">
            <v>14.4</v>
          </cell>
          <cell r="I33" t="str">
            <v>NE</v>
          </cell>
          <cell r="J33">
            <v>28.08</v>
          </cell>
          <cell r="K33">
            <v>0</v>
          </cell>
        </row>
        <row r="34">
          <cell r="B34">
            <v>30.356250000000003</v>
          </cell>
          <cell r="C34">
            <v>36.5</v>
          </cell>
          <cell r="D34">
            <v>18.7</v>
          </cell>
          <cell r="E34">
            <v>33.875</v>
          </cell>
          <cell r="F34">
            <v>63</v>
          </cell>
          <cell r="G34">
            <v>23</v>
          </cell>
          <cell r="H34">
            <v>16.559999999999999</v>
          </cell>
          <cell r="I34" t="str">
            <v>NE</v>
          </cell>
          <cell r="J34">
            <v>47.16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17.8</v>
          </cell>
          <cell r="C5">
            <v>20.399999999999999</v>
          </cell>
          <cell r="D5">
            <v>15.6</v>
          </cell>
          <cell r="E5">
            <v>94.608695652173907</v>
          </cell>
          <cell r="F5">
            <v>100</v>
          </cell>
          <cell r="G5">
            <v>87</v>
          </cell>
          <cell r="H5">
            <v>17.28</v>
          </cell>
          <cell r="I5" t="str">
            <v>NO</v>
          </cell>
          <cell r="J5">
            <v>33.840000000000003</v>
          </cell>
          <cell r="K5">
            <v>3.4</v>
          </cell>
        </row>
        <row r="6">
          <cell r="B6">
            <v>17.5</v>
          </cell>
          <cell r="C6">
            <v>25.7</v>
          </cell>
          <cell r="D6">
            <v>10.6</v>
          </cell>
          <cell r="E6">
            <v>77.458333333333329</v>
          </cell>
          <cell r="F6">
            <v>97</v>
          </cell>
          <cell r="G6">
            <v>51</v>
          </cell>
          <cell r="H6">
            <v>8.2799999999999994</v>
          </cell>
          <cell r="I6" t="str">
            <v>O</v>
          </cell>
          <cell r="J6">
            <v>25.92</v>
          </cell>
          <cell r="K6">
            <v>0</v>
          </cell>
        </row>
        <row r="7">
          <cell r="B7">
            <v>21.091666666666672</v>
          </cell>
          <cell r="C7">
            <v>25.7</v>
          </cell>
          <cell r="D7">
            <v>18.5</v>
          </cell>
          <cell r="E7">
            <v>76.125</v>
          </cell>
          <cell r="F7">
            <v>90</v>
          </cell>
          <cell r="G7">
            <v>54</v>
          </cell>
          <cell r="H7">
            <v>8.64</v>
          </cell>
          <cell r="I7" t="str">
            <v>O</v>
          </cell>
          <cell r="J7">
            <v>19.440000000000001</v>
          </cell>
          <cell r="K7">
            <v>0.2</v>
          </cell>
        </row>
        <row r="8">
          <cell r="B8">
            <v>21.962500000000002</v>
          </cell>
          <cell r="C8">
            <v>28.9</v>
          </cell>
          <cell r="D8">
            <v>17.899999999999999</v>
          </cell>
          <cell r="E8">
            <v>53.416666666666664</v>
          </cell>
          <cell r="F8">
            <v>69</v>
          </cell>
          <cell r="G8">
            <v>39</v>
          </cell>
          <cell r="H8">
            <v>12.24</v>
          </cell>
          <cell r="I8" t="str">
            <v>O</v>
          </cell>
          <cell r="J8">
            <v>28.8</v>
          </cell>
          <cell r="K8">
            <v>0</v>
          </cell>
        </row>
        <row r="9">
          <cell r="B9">
            <v>22.241666666666664</v>
          </cell>
          <cell r="C9">
            <v>28.6</v>
          </cell>
          <cell r="D9">
            <v>17.7</v>
          </cell>
          <cell r="E9">
            <v>59.541666666666664</v>
          </cell>
          <cell r="F9">
            <v>67</v>
          </cell>
          <cell r="G9">
            <v>51</v>
          </cell>
          <cell r="H9">
            <v>13.68</v>
          </cell>
          <cell r="I9" t="str">
            <v>O</v>
          </cell>
          <cell r="J9">
            <v>30.240000000000002</v>
          </cell>
          <cell r="K9">
            <v>0</v>
          </cell>
        </row>
        <row r="10">
          <cell r="B10">
            <v>22.537500000000005</v>
          </cell>
          <cell r="C10">
            <v>29.7</v>
          </cell>
          <cell r="D10">
            <v>16.7</v>
          </cell>
          <cell r="E10">
            <v>63.416666666666664</v>
          </cell>
          <cell r="F10">
            <v>84</v>
          </cell>
          <cell r="G10">
            <v>42</v>
          </cell>
          <cell r="H10">
            <v>23.040000000000003</v>
          </cell>
          <cell r="I10" t="str">
            <v>SE</v>
          </cell>
          <cell r="J10">
            <v>38.519999999999996</v>
          </cell>
          <cell r="K10">
            <v>0</v>
          </cell>
        </row>
        <row r="11">
          <cell r="B11">
            <v>26.541666666666671</v>
          </cell>
          <cell r="C11">
            <v>37.700000000000003</v>
          </cell>
          <cell r="D11">
            <v>18.600000000000001</v>
          </cell>
          <cell r="E11">
            <v>52.25</v>
          </cell>
          <cell r="F11">
            <v>82</v>
          </cell>
          <cell r="G11">
            <v>16</v>
          </cell>
          <cell r="H11">
            <v>20.16</v>
          </cell>
          <cell r="I11" t="str">
            <v>S</v>
          </cell>
          <cell r="J11">
            <v>47.519999999999996</v>
          </cell>
          <cell r="K11">
            <v>0</v>
          </cell>
        </row>
        <row r="12">
          <cell r="B12">
            <v>29.112500000000001</v>
          </cell>
          <cell r="C12">
            <v>38.799999999999997</v>
          </cell>
          <cell r="D12">
            <v>20.7</v>
          </cell>
          <cell r="E12">
            <v>37.416666666666664</v>
          </cell>
          <cell r="F12">
            <v>63</v>
          </cell>
          <cell r="G12">
            <v>13</v>
          </cell>
          <cell r="H12">
            <v>24.48</v>
          </cell>
          <cell r="I12" t="str">
            <v>SE</v>
          </cell>
          <cell r="J12">
            <v>54.72</v>
          </cell>
          <cell r="K12">
            <v>0</v>
          </cell>
        </row>
        <row r="13">
          <cell r="B13">
            <v>30.379166666666659</v>
          </cell>
          <cell r="C13">
            <v>39.1</v>
          </cell>
          <cell r="D13">
            <v>22.6</v>
          </cell>
          <cell r="E13">
            <v>34.916666666666664</v>
          </cell>
          <cell r="F13">
            <v>57</v>
          </cell>
          <cell r="G13">
            <v>16</v>
          </cell>
          <cell r="H13">
            <v>32.04</v>
          </cell>
          <cell r="I13" t="str">
            <v>L</v>
          </cell>
          <cell r="J13">
            <v>65.88000000000001</v>
          </cell>
          <cell r="K13">
            <v>0</v>
          </cell>
        </row>
        <row r="14">
          <cell r="B14">
            <v>29.391666666666669</v>
          </cell>
          <cell r="C14">
            <v>38.700000000000003</v>
          </cell>
          <cell r="D14">
            <v>21.3</v>
          </cell>
          <cell r="E14">
            <v>37.916666666666664</v>
          </cell>
          <cell r="F14">
            <v>64</v>
          </cell>
          <cell r="G14">
            <v>15</v>
          </cell>
          <cell r="H14">
            <v>19.8</v>
          </cell>
          <cell r="I14" t="str">
            <v>L</v>
          </cell>
          <cell r="J14">
            <v>56.16</v>
          </cell>
          <cell r="K14">
            <v>0</v>
          </cell>
        </row>
        <row r="15">
          <cell r="B15">
            <v>29.562499999999996</v>
          </cell>
          <cell r="C15">
            <v>39.4</v>
          </cell>
          <cell r="D15">
            <v>22.6</v>
          </cell>
          <cell r="E15">
            <v>33.625</v>
          </cell>
          <cell r="F15">
            <v>57</v>
          </cell>
          <cell r="G15">
            <v>13</v>
          </cell>
          <cell r="H15">
            <v>28.08</v>
          </cell>
          <cell r="I15" t="str">
            <v>NE</v>
          </cell>
          <cell r="J15">
            <v>63</v>
          </cell>
          <cell r="K15">
            <v>0</v>
          </cell>
        </row>
        <row r="16">
          <cell r="B16">
            <v>20.966666666666658</v>
          </cell>
          <cell r="C16">
            <v>29.8</v>
          </cell>
          <cell r="D16">
            <v>16.3</v>
          </cell>
          <cell r="E16">
            <v>75.25</v>
          </cell>
          <cell r="F16">
            <v>93</v>
          </cell>
          <cell r="G16">
            <v>34</v>
          </cell>
          <cell r="H16">
            <v>18.720000000000002</v>
          </cell>
          <cell r="I16" t="str">
            <v>NO</v>
          </cell>
          <cell r="J16">
            <v>39.24</v>
          </cell>
          <cell r="K16">
            <v>0</v>
          </cell>
        </row>
        <row r="17">
          <cell r="B17">
            <v>20.895833333333332</v>
          </cell>
          <cell r="C17">
            <v>30.8</v>
          </cell>
          <cell r="D17">
            <v>15.5</v>
          </cell>
          <cell r="E17">
            <v>71.958333333333329</v>
          </cell>
          <cell r="F17">
            <v>94</v>
          </cell>
          <cell r="G17">
            <v>37</v>
          </cell>
          <cell r="H17">
            <v>10.8</v>
          </cell>
          <cell r="I17" t="str">
            <v>NO</v>
          </cell>
          <cell r="J17">
            <v>31.680000000000003</v>
          </cell>
          <cell r="K17">
            <v>0</v>
          </cell>
        </row>
        <row r="18">
          <cell r="B18">
            <v>24.679166666666664</v>
          </cell>
          <cell r="C18">
            <v>33.799999999999997</v>
          </cell>
          <cell r="D18">
            <v>17.2</v>
          </cell>
          <cell r="E18">
            <v>60.166666666666664</v>
          </cell>
          <cell r="F18">
            <v>87</v>
          </cell>
          <cell r="G18">
            <v>32</v>
          </cell>
          <cell r="H18">
            <v>20.88</v>
          </cell>
          <cell r="I18" t="str">
            <v>SE</v>
          </cell>
          <cell r="J18">
            <v>31.680000000000003</v>
          </cell>
          <cell r="K18">
            <v>0</v>
          </cell>
        </row>
        <row r="19">
          <cell r="B19">
            <v>28.216666666666665</v>
          </cell>
          <cell r="C19">
            <v>37.299999999999997</v>
          </cell>
          <cell r="D19">
            <v>20.8</v>
          </cell>
          <cell r="E19">
            <v>48.125</v>
          </cell>
          <cell r="F19">
            <v>71</v>
          </cell>
          <cell r="G19">
            <v>25</v>
          </cell>
          <cell r="H19">
            <v>22.32</v>
          </cell>
          <cell r="I19" t="str">
            <v>SE</v>
          </cell>
          <cell r="J19">
            <v>37.080000000000005</v>
          </cell>
          <cell r="K19">
            <v>0</v>
          </cell>
        </row>
        <row r="20">
          <cell r="B20">
            <v>30.729166666666671</v>
          </cell>
          <cell r="C20">
            <v>40.299999999999997</v>
          </cell>
          <cell r="D20">
            <v>22.5</v>
          </cell>
          <cell r="E20">
            <v>31.5</v>
          </cell>
          <cell r="F20">
            <v>51</v>
          </cell>
          <cell r="G20">
            <v>13</v>
          </cell>
          <cell r="H20">
            <v>18.720000000000002</v>
          </cell>
          <cell r="I20" t="str">
            <v>SE</v>
          </cell>
          <cell r="J20">
            <v>43.2</v>
          </cell>
          <cell r="K20">
            <v>0</v>
          </cell>
        </row>
        <row r="21">
          <cell r="B21">
            <v>28.733333333333334</v>
          </cell>
          <cell r="C21">
            <v>37.700000000000003</v>
          </cell>
          <cell r="D21">
            <v>22.3</v>
          </cell>
          <cell r="E21">
            <v>35.833333333333336</v>
          </cell>
          <cell r="F21">
            <v>75</v>
          </cell>
          <cell r="G21">
            <v>23</v>
          </cell>
          <cell r="H21">
            <v>12.96</v>
          </cell>
          <cell r="I21" t="str">
            <v>SE</v>
          </cell>
          <cell r="J21">
            <v>41.4</v>
          </cell>
          <cell r="K21">
            <v>0</v>
          </cell>
        </row>
        <row r="22">
          <cell r="B22">
            <v>20.787499999999998</v>
          </cell>
          <cell r="C22">
            <v>25.9</v>
          </cell>
          <cell r="D22">
            <v>17.2</v>
          </cell>
          <cell r="E22">
            <v>79.166666666666671</v>
          </cell>
          <cell r="F22">
            <v>94</v>
          </cell>
          <cell r="G22">
            <v>54</v>
          </cell>
          <cell r="H22">
            <v>12.24</v>
          </cell>
          <cell r="I22" t="str">
            <v>NO</v>
          </cell>
          <cell r="J22">
            <v>25.92</v>
          </cell>
          <cell r="K22">
            <v>3.5999999999999996</v>
          </cell>
        </row>
        <row r="23">
          <cell r="B23">
            <v>23.254166666666666</v>
          </cell>
          <cell r="C23">
            <v>31.9</v>
          </cell>
          <cell r="D23">
            <v>18.2</v>
          </cell>
          <cell r="E23">
            <v>80.090909090909093</v>
          </cell>
          <cell r="F23">
            <v>100</v>
          </cell>
          <cell r="G23">
            <v>48</v>
          </cell>
          <cell r="H23">
            <v>17.64</v>
          </cell>
          <cell r="I23" t="str">
            <v>SE</v>
          </cell>
          <cell r="J23">
            <v>31.319999999999997</v>
          </cell>
          <cell r="K23">
            <v>4.8000000000000007</v>
          </cell>
        </row>
        <row r="24">
          <cell r="B24">
            <v>24.424999999999997</v>
          </cell>
          <cell r="C24">
            <v>28.3</v>
          </cell>
          <cell r="D24">
            <v>20.7</v>
          </cell>
          <cell r="E24">
            <v>80.478260869565219</v>
          </cell>
          <cell r="F24">
            <v>100</v>
          </cell>
          <cell r="G24">
            <v>64</v>
          </cell>
          <cell r="H24">
            <v>14.4</v>
          </cell>
          <cell r="I24" t="str">
            <v>NO</v>
          </cell>
          <cell r="J24">
            <v>34.92</v>
          </cell>
          <cell r="K24">
            <v>10.000000000000002</v>
          </cell>
        </row>
        <row r="25">
          <cell r="B25">
            <v>23.170833333333334</v>
          </cell>
          <cell r="C25">
            <v>29.9</v>
          </cell>
          <cell r="D25">
            <v>17.5</v>
          </cell>
          <cell r="E25">
            <v>68.041666666666671</v>
          </cell>
          <cell r="F25">
            <v>85</v>
          </cell>
          <cell r="G25">
            <v>39</v>
          </cell>
          <cell r="H25">
            <v>13.32</v>
          </cell>
          <cell r="I25" t="str">
            <v>O</v>
          </cell>
          <cell r="J25">
            <v>25.2</v>
          </cell>
          <cell r="K25">
            <v>0</v>
          </cell>
        </row>
        <row r="26">
          <cell r="B26">
            <v>22.987500000000001</v>
          </cell>
          <cell r="C26">
            <v>29.5</v>
          </cell>
          <cell r="D26">
            <v>17.2</v>
          </cell>
          <cell r="E26">
            <v>61.416666666666664</v>
          </cell>
          <cell r="F26">
            <v>94</v>
          </cell>
          <cell r="G26">
            <v>27</v>
          </cell>
          <cell r="H26">
            <v>19.079999999999998</v>
          </cell>
          <cell r="I26" t="str">
            <v>O</v>
          </cell>
          <cell r="J26">
            <v>36.36</v>
          </cell>
          <cell r="K26">
            <v>0</v>
          </cell>
        </row>
        <row r="27">
          <cell r="B27">
            <v>21.504166666666674</v>
          </cell>
          <cell r="C27">
            <v>28.7</v>
          </cell>
          <cell r="D27">
            <v>14.7</v>
          </cell>
          <cell r="E27">
            <v>55.5</v>
          </cell>
          <cell r="F27">
            <v>88</v>
          </cell>
          <cell r="G27">
            <v>34</v>
          </cell>
          <cell r="H27">
            <v>25.92</v>
          </cell>
          <cell r="I27" t="str">
            <v>S</v>
          </cell>
          <cell r="J27">
            <v>41.04</v>
          </cell>
          <cell r="K27">
            <v>0</v>
          </cell>
        </row>
        <row r="28">
          <cell r="B28">
            <v>21.616666666666664</v>
          </cell>
          <cell r="C28">
            <v>27.7</v>
          </cell>
          <cell r="D28">
            <v>15.8</v>
          </cell>
          <cell r="E28">
            <v>61.041666666666664</v>
          </cell>
          <cell r="F28">
            <v>77</v>
          </cell>
          <cell r="G28">
            <v>45</v>
          </cell>
          <cell r="H28">
            <v>18</v>
          </cell>
          <cell r="I28" t="str">
            <v>S</v>
          </cell>
          <cell r="J28">
            <v>30.96</v>
          </cell>
          <cell r="K28">
            <v>0</v>
          </cell>
        </row>
        <row r="29">
          <cell r="B29">
            <v>20.491666666666664</v>
          </cell>
          <cell r="C29">
            <v>24.4</v>
          </cell>
          <cell r="D29">
            <v>18.8</v>
          </cell>
          <cell r="E29">
            <v>85.666666666666671</v>
          </cell>
          <cell r="F29">
            <v>100</v>
          </cell>
          <cell r="G29">
            <v>58</v>
          </cell>
          <cell r="H29">
            <v>12.24</v>
          </cell>
          <cell r="I29" t="str">
            <v>SE</v>
          </cell>
          <cell r="J29">
            <v>19.440000000000001</v>
          </cell>
          <cell r="K29">
            <v>10.199999999999999</v>
          </cell>
        </row>
        <row r="30">
          <cell r="B30">
            <v>21.191666666666663</v>
          </cell>
          <cell r="C30">
            <v>27.7</v>
          </cell>
          <cell r="D30">
            <v>17</v>
          </cell>
          <cell r="E30">
            <v>60.846153846153847</v>
          </cell>
          <cell r="F30">
            <v>100</v>
          </cell>
          <cell r="G30">
            <v>37</v>
          </cell>
          <cell r="H30">
            <v>14.76</v>
          </cell>
          <cell r="I30" t="str">
            <v>SO</v>
          </cell>
          <cell r="J30">
            <v>29.52</v>
          </cell>
          <cell r="K30">
            <v>0.2</v>
          </cell>
        </row>
        <row r="31">
          <cell r="B31">
            <v>22.774999999999995</v>
          </cell>
          <cell r="C31">
            <v>31.4</v>
          </cell>
          <cell r="D31">
            <v>14.3</v>
          </cell>
          <cell r="E31">
            <v>58.833333333333336</v>
          </cell>
          <cell r="F31">
            <v>99</v>
          </cell>
          <cell r="G31">
            <v>27</v>
          </cell>
          <cell r="H31">
            <v>15.120000000000001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23.512499999999999</v>
          </cell>
          <cell r="C32">
            <v>31.1</v>
          </cell>
          <cell r="D32">
            <v>16.7</v>
          </cell>
          <cell r="E32">
            <v>52.875</v>
          </cell>
          <cell r="F32">
            <v>83</v>
          </cell>
          <cell r="G32">
            <v>29</v>
          </cell>
          <cell r="H32">
            <v>27</v>
          </cell>
          <cell r="I32" t="str">
            <v>SE</v>
          </cell>
          <cell r="J32">
            <v>43.56</v>
          </cell>
          <cell r="K32">
            <v>0</v>
          </cell>
        </row>
        <row r="33">
          <cell r="B33">
            <v>24.954166666666662</v>
          </cell>
          <cell r="C33">
            <v>33.1</v>
          </cell>
          <cell r="D33">
            <v>17</v>
          </cell>
          <cell r="E33">
            <v>48.625</v>
          </cell>
          <cell r="F33">
            <v>79</v>
          </cell>
          <cell r="G33">
            <v>24</v>
          </cell>
          <cell r="H33">
            <v>16.920000000000002</v>
          </cell>
          <cell r="I33" t="str">
            <v>S</v>
          </cell>
          <cell r="J33">
            <v>32.04</v>
          </cell>
          <cell r="K33">
            <v>0</v>
          </cell>
        </row>
        <row r="34">
          <cell r="B34">
            <v>26.516666666666666</v>
          </cell>
          <cell r="C34">
            <v>34.9</v>
          </cell>
          <cell r="D34">
            <v>18.5</v>
          </cell>
          <cell r="E34">
            <v>39.583333333333336</v>
          </cell>
          <cell r="F34">
            <v>63</v>
          </cell>
          <cell r="G34">
            <v>18</v>
          </cell>
          <cell r="H34">
            <v>25.56</v>
          </cell>
          <cell r="I34" t="str">
            <v>SE</v>
          </cell>
          <cell r="J34">
            <v>49.32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19.125</v>
          </cell>
          <cell r="C5">
            <v>19.8</v>
          </cell>
          <cell r="D5">
            <v>18.5</v>
          </cell>
          <cell r="E5">
            <v>92.5</v>
          </cell>
          <cell r="F5">
            <v>97</v>
          </cell>
          <cell r="G5">
            <v>89</v>
          </cell>
          <cell r="H5">
            <v>10.8</v>
          </cell>
          <cell r="I5" t="str">
            <v>S</v>
          </cell>
          <cell r="J5">
            <v>26.28</v>
          </cell>
          <cell r="K5">
            <v>0.8</v>
          </cell>
        </row>
        <row r="6">
          <cell r="B6">
            <v>20.415384615384614</v>
          </cell>
          <cell r="C6">
            <v>24.3</v>
          </cell>
          <cell r="D6">
            <v>13.7</v>
          </cell>
          <cell r="E6">
            <v>73.84615384615384</v>
          </cell>
          <cell r="F6">
            <v>92</v>
          </cell>
          <cell r="G6">
            <v>62</v>
          </cell>
          <cell r="H6">
            <v>9</v>
          </cell>
          <cell r="I6" t="str">
            <v>N</v>
          </cell>
          <cell r="J6">
            <v>19.440000000000001</v>
          </cell>
          <cell r="K6">
            <v>0</v>
          </cell>
        </row>
        <row r="7">
          <cell r="B7">
            <v>22.830434782608698</v>
          </cell>
          <cell r="C7">
            <v>29.5</v>
          </cell>
          <cell r="D7">
            <v>19</v>
          </cell>
          <cell r="E7">
            <v>74.695652173913047</v>
          </cell>
          <cell r="F7">
            <v>89</v>
          </cell>
          <cell r="G7">
            <v>52</v>
          </cell>
          <cell r="H7">
            <v>11.16</v>
          </cell>
          <cell r="I7" t="str">
            <v>SE</v>
          </cell>
          <cell r="J7">
            <v>22.32</v>
          </cell>
          <cell r="K7">
            <v>0</v>
          </cell>
        </row>
        <row r="8">
          <cell r="B8">
            <v>23.987499999999997</v>
          </cell>
          <cell r="C8">
            <v>31.6</v>
          </cell>
          <cell r="D8">
            <v>18.7</v>
          </cell>
          <cell r="E8">
            <v>61.583333333333336</v>
          </cell>
          <cell r="F8">
            <v>75</v>
          </cell>
          <cell r="G8">
            <v>42</v>
          </cell>
          <cell r="H8">
            <v>14.04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23.570833333333336</v>
          </cell>
          <cell r="C9">
            <v>28.9</v>
          </cell>
          <cell r="D9">
            <v>19.600000000000001</v>
          </cell>
          <cell r="E9">
            <v>62.583333333333336</v>
          </cell>
          <cell r="F9">
            <v>85</v>
          </cell>
          <cell r="G9">
            <v>46</v>
          </cell>
          <cell r="H9">
            <v>16.920000000000002</v>
          </cell>
          <cell r="I9" t="str">
            <v>L</v>
          </cell>
          <cell r="J9">
            <v>31.680000000000003</v>
          </cell>
          <cell r="K9">
            <v>0</v>
          </cell>
        </row>
        <row r="10">
          <cell r="B10">
            <v>22.691666666666663</v>
          </cell>
          <cell r="C10">
            <v>32.1</v>
          </cell>
          <cell r="D10">
            <v>15.6</v>
          </cell>
          <cell r="E10">
            <v>60.625</v>
          </cell>
          <cell r="F10">
            <v>82</v>
          </cell>
          <cell r="G10">
            <v>32</v>
          </cell>
          <cell r="H10">
            <v>19.8</v>
          </cell>
          <cell r="I10" t="str">
            <v>L</v>
          </cell>
          <cell r="J10">
            <v>40.680000000000007</v>
          </cell>
          <cell r="K10">
            <v>0</v>
          </cell>
        </row>
        <row r="11">
          <cell r="B11">
            <v>27.762499999999999</v>
          </cell>
          <cell r="C11">
            <v>37.799999999999997</v>
          </cell>
          <cell r="D11">
            <v>19.7</v>
          </cell>
          <cell r="E11">
            <v>48.291666666666664</v>
          </cell>
          <cell r="F11">
            <v>80</v>
          </cell>
          <cell r="G11">
            <v>15</v>
          </cell>
          <cell r="H11">
            <v>22.32</v>
          </cell>
          <cell r="I11" t="str">
            <v>L</v>
          </cell>
          <cell r="J11">
            <v>47.519999999999996</v>
          </cell>
          <cell r="K11">
            <v>0</v>
          </cell>
        </row>
        <row r="12">
          <cell r="B12">
            <v>29.649999999999995</v>
          </cell>
          <cell r="C12">
            <v>38.4</v>
          </cell>
          <cell r="D12">
            <v>22</v>
          </cell>
          <cell r="E12">
            <v>32.5</v>
          </cell>
          <cell r="F12">
            <v>53</v>
          </cell>
          <cell r="G12">
            <v>14</v>
          </cell>
          <cell r="H12">
            <v>20.52</v>
          </cell>
          <cell r="I12" t="str">
            <v>N</v>
          </cell>
          <cell r="J12">
            <v>45</v>
          </cell>
          <cell r="K12">
            <v>0</v>
          </cell>
        </row>
        <row r="13">
          <cell r="B13">
            <v>32.261111111111106</v>
          </cell>
          <cell r="C13">
            <v>38.5</v>
          </cell>
          <cell r="D13">
            <v>21.8</v>
          </cell>
          <cell r="E13">
            <v>29.166666666666668</v>
          </cell>
          <cell r="F13">
            <v>56</v>
          </cell>
          <cell r="G13">
            <v>17</v>
          </cell>
          <cell r="H13">
            <v>28.8</v>
          </cell>
          <cell r="I13" t="str">
            <v>N</v>
          </cell>
          <cell r="J13">
            <v>56.88</v>
          </cell>
          <cell r="K13">
            <v>0</v>
          </cell>
        </row>
        <row r="14">
          <cell r="B14">
            <v>33.333333333333336</v>
          </cell>
          <cell r="C14">
            <v>38.4</v>
          </cell>
          <cell r="D14">
            <v>22.6</v>
          </cell>
          <cell r="E14">
            <v>26.4</v>
          </cell>
          <cell r="F14">
            <v>54</v>
          </cell>
          <cell r="G14">
            <v>15</v>
          </cell>
          <cell r="H14">
            <v>23.040000000000003</v>
          </cell>
          <cell r="I14" t="str">
            <v>NO</v>
          </cell>
          <cell r="J14">
            <v>48.24</v>
          </cell>
          <cell r="K14">
            <v>0</v>
          </cell>
        </row>
        <row r="15">
          <cell r="B15">
            <v>33.989999999999995</v>
          </cell>
          <cell r="C15">
            <v>38.5</v>
          </cell>
          <cell r="D15">
            <v>24.6</v>
          </cell>
          <cell r="E15">
            <v>25.7</v>
          </cell>
          <cell r="F15">
            <v>46</v>
          </cell>
          <cell r="G15">
            <v>14</v>
          </cell>
          <cell r="H15">
            <v>24.12</v>
          </cell>
          <cell r="I15" t="str">
            <v>N</v>
          </cell>
          <cell r="J15">
            <v>43.2</v>
          </cell>
          <cell r="K15">
            <v>0</v>
          </cell>
        </row>
        <row r="16">
          <cell r="B16">
            <v>24.87777777777778</v>
          </cell>
          <cell r="C16">
            <v>26.9</v>
          </cell>
          <cell r="D16">
            <v>20.7</v>
          </cell>
          <cell r="E16">
            <v>60.444444444444443</v>
          </cell>
          <cell r="F16">
            <v>80</v>
          </cell>
          <cell r="G16">
            <v>53</v>
          </cell>
          <cell r="H16">
            <v>23.040000000000003</v>
          </cell>
          <cell r="I16" t="str">
            <v>SO</v>
          </cell>
          <cell r="J16">
            <v>46.080000000000005</v>
          </cell>
          <cell r="K16">
            <v>0</v>
          </cell>
        </row>
        <row r="17">
          <cell r="B17">
            <v>27.410000000000004</v>
          </cell>
          <cell r="C17">
            <v>32.5</v>
          </cell>
          <cell r="D17">
            <v>16.2</v>
          </cell>
          <cell r="E17">
            <v>50</v>
          </cell>
          <cell r="F17">
            <v>89</v>
          </cell>
          <cell r="G17">
            <v>35</v>
          </cell>
          <cell r="H17">
            <v>13.68</v>
          </cell>
          <cell r="I17" t="str">
            <v>S</v>
          </cell>
          <cell r="J17">
            <v>26.28</v>
          </cell>
          <cell r="K17">
            <v>0</v>
          </cell>
        </row>
        <row r="18">
          <cell r="B18">
            <v>30.272727272727277</v>
          </cell>
          <cell r="C18">
            <v>36.5</v>
          </cell>
          <cell r="D18">
            <v>20.100000000000001</v>
          </cell>
          <cell r="E18">
            <v>40.727272727272727</v>
          </cell>
          <cell r="F18">
            <v>79</v>
          </cell>
          <cell r="G18">
            <v>22</v>
          </cell>
          <cell r="H18">
            <v>14.4</v>
          </cell>
          <cell r="I18" t="str">
            <v>NE</v>
          </cell>
          <cell r="J18">
            <v>29.52</v>
          </cell>
          <cell r="K18">
            <v>0</v>
          </cell>
        </row>
        <row r="19">
          <cell r="B19">
            <v>34.291666666666664</v>
          </cell>
          <cell r="C19">
            <v>40</v>
          </cell>
          <cell r="D19">
            <v>23.3</v>
          </cell>
          <cell r="E19">
            <v>28.25</v>
          </cell>
          <cell r="F19">
            <v>60</v>
          </cell>
          <cell r="G19">
            <v>12</v>
          </cell>
          <cell r="H19">
            <v>19.440000000000001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35.254545454545458</v>
          </cell>
          <cell r="C20">
            <v>39.799999999999997</v>
          </cell>
          <cell r="D20">
            <v>23.2</v>
          </cell>
          <cell r="E20">
            <v>19.09090909090909</v>
          </cell>
          <cell r="F20">
            <v>43</v>
          </cell>
          <cell r="G20">
            <v>12</v>
          </cell>
          <cell r="H20">
            <v>22.32</v>
          </cell>
          <cell r="I20" t="str">
            <v>NE</v>
          </cell>
          <cell r="J20">
            <v>41.4</v>
          </cell>
          <cell r="K20">
            <v>0</v>
          </cell>
        </row>
        <row r="21">
          <cell r="B21">
            <v>35.46</v>
          </cell>
          <cell r="C21">
            <v>38.799999999999997</v>
          </cell>
          <cell r="D21">
            <v>25.2</v>
          </cell>
          <cell r="E21">
            <v>17.100000000000001</v>
          </cell>
          <cell r="F21">
            <v>29</v>
          </cell>
          <cell r="G21">
            <v>13</v>
          </cell>
          <cell r="H21">
            <v>18</v>
          </cell>
          <cell r="I21" t="str">
            <v>N</v>
          </cell>
          <cell r="J21">
            <v>32.04</v>
          </cell>
          <cell r="K21">
            <v>0</v>
          </cell>
        </row>
        <row r="22">
          <cell r="B22">
            <v>25.879999999999995</v>
          </cell>
          <cell r="C22">
            <v>30.1</v>
          </cell>
          <cell r="D22">
            <v>17.899999999999999</v>
          </cell>
          <cell r="E22">
            <v>56.3</v>
          </cell>
          <cell r="F22">
            <v>90</v>
          </cell>
          <cell r="G22">
            <v>40</v>
          </cell>
          <cell r="H22">
            <v>15.840000000000002</v>
          </cell>
          <cell r="I22" t="str">
            <v>SO</v>
          </cell>
          <cell r="J22">
            <v>33.480000000000004</v>
          </cell>
          <cell r="K22">
            <v>0</v>
          </cell>
        </row>
        <row r="23">
          <cell r="B23">
            <v>32.490909090909092</v>
          </cell>
          <cell r="C23">
            <v>37.200000000000003</v>
          </cell>
          <cell r="D23">
            <v>21.4</v>
          </cell>
          <cell r="E23">
            <v>39.363636363636367</v>
          </cell>
          <cell r="F23">
            <v>74</v>
          </cell>
          <cell r="G23">
            <v>26</v>
          </cell>
          <cell r="H23">
            <v>32.76</v>
          </cell>
          <cell r="I23" t="str">
            <v>N</v>
          </cell>
          <cell r="J23">
            <v>55.800000000000004</v>
          </cell>
          <cell r="K23">
            <v>0</v>
          </cell>
        </row>
        <row r="24">
          <cell r="B24">
            <v>28.899999999999995</v>
          </cell>
          <cell r="C24">
            <v>34.9</v>
          </cell>
          <cell r="D24">
            <v>22.9</v>
          </cell>
          <cell r="E24">
            <v>63.222222222222221</v>
          </cell>
          <cell r="F24">
            <v>89</v>
          </cell>
          <cell r="G24">
            <v>38</v>
          </cell>
          <cell r="H24">
            <v>17.64</v>
          </cell>
          <cell r="I24" t="str">
            <v>N</v>
          </cell>
          <cell r="J24">
            <v>59.760000000000005</v>
          </cell>
          <cell r="K24">
            <v>4.8000000000000007</v>
          </cell>
        </row>
        <row r="25">
          <cell r="B25">
            <v>26.861538461538466</v>
          </cell>
          <cell r="C25">
            <v>30.9</v>
          </cell>
          <cell r="D25">
            <v>19.899999999999999</v>
          </cell>
          <cell r="E25">
            <v>62.46153846153846</v>
          </cell>
          <cell r="F25">
            <v>85</v>
          </cell>
          <cell r="G25">
            <v>46</v>
          </cell>
          <cell r="H25">
            <v>12.96</v>
          </cell>
          <cell r="I25" t="str">
            <v>S</v>
          </cell>
          <cell r="J25">
            <v>25.56</v>
          </cell>
          <cell r="K25">
            <v>0</v>
          </cell>
        </row>
        <row r="26">
          <cell r="B26">
            <v>26.730769230769234</v>
          </cell>
          <cell r="C26">
            <v>30.9</v>
          </cell>
          <cell r="D26">
            <v>18.3</v>
          </cell>
          <cell r="E26">
            <v>47.692307692307693</v>
          </cell>
          <cell r="F26">
            <v>88</v>
          </cell>
          <cell r="G26">
            <v>26</v>
          </cell>
          <cell r="H26">
            <v>17.28</v>
          </cell>
          <cell r="I26" t="str">
            <v>S</v>
          </cell>
          <cell r="J26">
            <v>36.72</v>
          </cell>
          <cell r="K26">
            <v>0</v>
          </cell>
        </row>
        <row r="27">
          <cell r="B27">
            <v>23.946666666666665</v>
          </cell>
          <cell r="C27">
            <v>28.7</v>
          </cell>
          <cell r="D27">
            <v>15.8</v>
          </cell>
          <cell r="E27">
            <v>50.466666666666669</v>
          </cell>
          <cell r="F27">
            <v>80</v>
          </cell>
          <cell r="G27">
            <v>36</v>
          </cell>
          <cell r="H27">
            <v>21.240000000000002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23.830769230769231</v>
          </cell>
          <cell r="C28">
            <v>28.5</v>
          </cell>
          <cell r="D28">
            <v>16.3</v>
          </cell>
          <cell r="E28">
            <v>56.692307692307693</v>
          </cell>
          <cell r="F28">
            <v>79</v>
          </cell>
          <cell r="G28">
            <v>43</v>
          </cell>
          <cell r="H28">
            <v>16.2</v>
          </cell>
          <cell r="I28" t="str">
            <v>SE</v>
          </cell>
          <cell r="J28">
            <v>29.16</v>
          </cell>
          <cell r="K28">
            <v>0</v>
          </cell>
        </row>
        <row r="29">
          <cell r="B29">
            <v>19.024999999999999</v>
          </cell>
          <cell r="C29">
            <v>20.399999999999999</v>
          </cell>
          <cell r="D29">
            <v>18</v>
          </cell>
          <cell r="E29">
            <v>89.25</v>
          </cell>
          <cell r="F29">
            <v>94</v>
          </cell>
          <cell r="G29">
            <v>81</v>
          </cell>
          <cell r="H29">
            <v>13.68</v>
          </cell>
          <cell r="I29" t="str">
            <v>L</v>
          </cell>
          <cell r="J29">
            <v>31.319999999999997</v>
          </cell>
          <cell r="K29">
            <v>7.8000000000000007</v>
          </cell>
        </row>
        <row r="30">
          <cell r="B30">
            <v>23.346153846153847</v>
          </cell>
          <cell r="C30">
            <v>27.8</v>
          </cell>
          <cell r="D30">
            <v>16</v>
          </cell>
          <cell r="E30">
            <v>63.307692307692307</v>
          </cell>
          <cell r="F30">
            <v>97</v>
          </cell>
          <cell r="G30">
            <v>40</v>
          </cell>
          <cell r="H30">
            <v>11.879999999999999</v>
          </cell>
          <cell r="I30" t="str">
            <v>SE</v>
          </cell>
          <cell r="J30">
            <v>24.840000000000003</v>
          </cell>
          <cell r="K30">
            <v>0</v>
          </cell>
        </row>
        <row r="31">
          <cell r="B31">
            <v>26.181249999999999</v>
          </cell>
          <cell r="C31">
            <v>31.6</v>
          </cell>
          <cell r="D31">
            <v>16.899999999999999</v>
          </cell>
          <cell r="E31">
            <v>46.375</v>
          </cell>
          <cell r="F31">
            <v>84</v>
          </cell>
          <cell r="G31">
            <v>27</v>
          </cell>
          <cell r="H31">
            <v>11.520000000000001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24.204347826086952</v>
          </cell>
          <cell r="C32">
            <v>31.6</v>
          </cell>
          <cell r="D32">
            <v>17.5</v>
          </cell>
          <cell r="E32">
            <v>50.913043478260867</v>
          </cell>
          <cell r="F32">
            <v>79</v>
          </cell>
          <cell r="G32">
            <v>27</v>
          </cell>
          <cell r="H32">
            <v>20.16</v>
          </cell>
          <cell r="I32" t="str">
            <v>L</v>
          </cell>
          <cell r="J32">
            <v>35.64</v>
          </cell>
          <cell r="K32">
            <v>0</v>
          </cell>
        </row>
        <row r="33">
          <cell r="B33">
            <v>26.013043478260872</v>
          </cell>
          <cell r="C33">
            <v>34.1</v>
          </cell>
          <cell r="D33">
            <v>18.100000000000001</v>
          </cell>
          <cell r="E33">
            <v>42.913043478260867</v>
          </cell>
          <cell r="F33">
            <v>66</v>
          </cell>
          <cell r="G33">
            <v>22</v>
          </cell>
          <cell r="H33">
            <v>16.920000000000002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28.357142857142858</v>
          </cell>
          <cell r="C34">
            <v>35.4</v>
          </cell>
          <cell r="D34">
            <v>20.2</v>
          </cell>
          <cell r="E34">
            <v>33.19047619047619</v>
          </cell>
          <cell r="F34">
            <v>49</v>
          </cell>
          <cell r="G34">
            <v>19</v>
          </cell>
          <cell r="H34">
            <v>21.240000000000002</v>
          </cell>
          <cell r="I34" t="str">
            <v>NE</v>
          </cell>
          <cell r="J34">
            <v>42.12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18.974999999999998</v>
          </cell>
          <cell r="C5">
            <v>23.9</v>
          </cell>
          <cell r="D5">
            <v>15.8</v>
          </cell>
          <cell r="E5">
            <v>82.041666666666671</v>
          </cell>
          <cell r="F5">
            <v>89</v>
          </cell>
          <cell r="G5">
            <v>69</v>
          </cell>
          <cell r="H5">
            <v>15.48</v>
          </cell>
          <cell r="I5" t="str">
            <v>SO</v>
          </cell>
          <cell r="J5">
            <v>28.44</v>
          </cell>
          <cell r="K5">
            <v>2.6</v>
          </cell>
        </row>
        <row r="6">
          <cell r="B6">
            <v>19.916666666666668</v>
          </cell>
          <cell r="C6">
            <v>29.4</v>
          </cell>
          <cell r="D6">
            <v>14.1</v>
          </cell>
          <cell r="E6">
            <v>74.583333333333329</v>
          </cell>
          <cell r="F6">
            <v>88</v>
          </cell>
          <cell r="G6">
            <v>48</v>
          </cell>
          <cell r="H6">
            <v>11.16</v>
          </cell>
          <cell r="I6" t="str">
            <v>S</v>
          </cell>
          <cell r="J6">
            <v>24.840000000000003</v>
          </cell>
          <cell r="K6">
            <v>0</v>
          </cell>
        </row>
        <row r="7">
          <cell r="B7">
            <v>23.729166666666671</v>
          </cell>
          <cell r="C7">
            <v>31.8</v>
          </cell>
          <cell r="D7">
            <v>18.100000000000001</v>
          </cell>
          <cell r="E7">
            <v>64.708333333333329</v>
          </cell>
          <cell r="F7">
            <v>81</v>
          </cell>
          <cell r="G7">
            <v>42</v>
          </cell>
          <cell r="H7">
            <v>7.5600000000000005</v>
          </cell>
          <cell r="I7" t="str">
            <v>S</v>
          </cell>
          <cell r="J7">
            <v>27.36</v>
          </cell>
          <cell r="K7">
            <v>0</v>
          </cell>
        </row>
        <row r="8">
          <cell r="B8">
            <v>24.320833333333329</v>
          </cell>
          <cell r="C8">
            <v>33.9</v>
          </cell>
          <cell r="D8">
            <v>17</v>
          </cell>
          <cell r="E8">
            <v>60.208333333333336</v>
          </cell>
          <cell r="F8">
            <v>80</v>
          </cell>
          <cell r="G8">
            <v>41</v>
          </cell>
          <cell r="H8">
            <v>8.64</v>
          </cell>
          <cell r="I8" t="str">
            <v>SO</v>
          </cell>
          <cell r="J8">
            <v>24.12</v>
          </cell>
          <cell r="K8">
            <v>0</v>
          </cell>
        </row>
        <row r="9">
          <cell r="B9">
            <v>25.399999999999995</v>
          </cell>
          <cell r="C9">
            <v>33.9</v>
          </cell>
          <cell r="D9">
            <v>18.5</v>
          </cell>
          <cell r="E9">
            <v>54.833333333333336</v>
          </cell>
          <cell r="F9">
            <v>68</v>
          </cell>
          <cell r="G9">
            <v>42</v>
          </cell>
          <cell r="H9">
            <v>8.2799999999999994</v>
          </cell>
          <cell r="I9" t="str">
            <v>S</v>
          </cell>
          <cell r="J9">
            <v>22.68</v>
          </cell>
          <cell r="K9">
            <v>0</v>
          </cell>
        </row>
        <row r="10">
          <cell r="B10">
            <v>27.599999999999998</v>
          </cell>
          <cell r="C10">
            <v>36.1</v>
          </cell>
          <cell r="D10">
            <v>21</v>
          </cell>
          <cell r="E10">
            <v>53.666666666666664</v>
          </cell>
          <cell r="F10">
            <v>68</v>
          </cell>
          <cell r="G10">
            <v>36</v>
          </cell>
          <cell r="H10">
            <v>14.4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29.112499999999997</v>
          </cell>
          <cell r="C11">
            <v>38.299999999999997</v>
          </cell>
          <cell r="D11">
            <v>20.9</v>
          </cell>
          <cell r="E11">
            <v>47.583333333333336</v>
          </cell>
          <cell r="F11">
            <v>68</v>
          </cell>
          <cell r="G11">
            <v>23</v>
          </cell>
          <cell r="H11">
            <v>21.96</v>
          </cell>
          <cell r="I11" t="str">
            <v>N</v>
          </cell>
          <cell r="J11">
            <v>50.04</v>
          </cell>
          <cell r="K11">
            <v>0</v>
          </cell>
        </row>
        <row r="12">
          <cell r="B12">
            <v>28.362500000000001</v>
          </cell>
          <cell r="C12">
            <v>37.6</v>
          </cell>
          <cell r="D12">
            <v>18.3</v>
          </cell>
          <cell r="E12">
            <v>49.208333333333336</v>
          </cell>
          <cell r="F12">
            <v>75</v>
          </cell>
          <cell r="G12">
            <v>28</v>
          </cell>
          <cell r="H12">
            <v>16.559999999999999</v>
          </cell>
          <cell r="I12" t="str">
            <v>N</v>
          </cell>
          <cell r="J12">
            <v>38.519999999999996</v>
          </cell>
          <cell r="K12">
            <v>0</v>
          </cell>
        </row>
        <row r="13">
          <cell r="B13">
            <v>29.454166666666669</v>
          </cell>
          <cell r="C13">
            <v>38</v>
          </cell>
          <cell r="D13">
            <v>21.3</v>
          </cell>
          <cell r="E13">
            <v>47.25</v>
          </cell>
          <cell r="F13">
            <v>66</v>
          </cell>
          <cell r="G13">
            <v>26</v>
          </cell>
          <cell r="H13">
            <v>25.56</v>
          </cell>
          <cell r="I13" t="str">
            <v>N</v>
          </cell>
          <cell r="J13">
            <v>53.64</v>
          </cell>
          <cell r="K13">
            <v>0</v>
          </cell>
        </row>
        <row r="14">
          <cell r="B14">
            <v>29.566666666666663</v>
          </cell>
          <cell r="C14">
            <v>38</v>
          </cell>
          <cell r="D14">
            <v>21.1</v>
          </cell>
          <cell r="E14">
            <v>45.75</v>
          </cell>
          <cell r="F14">
            <v>65</v>
          </cell>
          <cell r="G14">
            <v>23</v>
          </cell>
          <cell r="H14">
            <v>19.440000000000001</v>
          </cell>
          <cell r="I14" t="str">
            <v>N</v>
          </cell>
          <cell r="J14">
            <v>48.24</v>
          </cell>
          <cell r="K14">
            <v>0</v>
          </cell>
        </row>
        <row r="15">
          <cell r="B15">
            <v>28.887500000000003</v>
          </cell>
          <cell r="C15">
            <v>37.700000000000003</v>
          </cell>
          <cell r="D15">
            <v>19.399999999999999</v>
          </cell>
          <cell r="E15">
            <v>47.5</v>
          </cell>
          <cell r="F15">
            <v>72</v>
          </cell>
          <cell r="G15">
            <v>27</v>
          </cell>
          <cell r="H15">
            <v>17.64</v>
          </cell>
          <cell r="I15" t="str">
            <v>N</v>
          </cell>
          <cell r="J15">
            <v>39.24</v>
          </cell>
          <cell r="K15">
            <v>0</v>
          </cell>
        </row>
        <row r="16">
          <cell r="B16">
            <v>20.808333333333341</v>
          </cell>
          <cell r="C16">
            <v>30.2</v>
          </cell>
          <cell r="D16">
            <v>17.5</v>
          </cell>
          <cell r="E16">
            <v>71.5</v>
          </cell>
          <cell r="F16">
            <v>81</v>
          </cell>
          <cell r="G16">
            <v>48</v>
          </cell>
          <cell r="H16">
            <v>12.96</v>
          </cell>
          <cell r="I16" t="str">
            <v>SO</v>
          </cell>
          <cell r="J16">
            <v>29.880000000000003</v>
          </cell>
          <cell r="K16">
            <v>0</v>
          </cell>
        </row>
        <row r="17">
          <cell r="B17">
            <v>21.829166666666669</v>
          </cell>
          <cell r="C17">
            <v>31.7</v>
          </cell>
          <cell r="D17">
            <v>15.3</v>
          </cell>
          <cell r="E17">
            <v>66.5</v>
          </cell>
          <cell r="F17">
            <v>85</v>
          </cell>
          <cell r="G17">
            <v>43</v>
          </cell>
          <cell r="H17">
            <v>6.84</v>
          </cell>
          <cell r="I17" t="str">
            <v>S</v>
          </cell>
          <cell r="J17">
            <v>21.96</v>
          </cell>
          <cell r="K17">
            <v>0</v>
          </cell>
        </row>
        <row r="18">
          <cell r="B18">
            <v>26.67916666666666</v>
          </cell>
          <cell r="C18">
            <v>38.6</v>
          </cell>
          <cell r="D18">
            <v>16.600000000000001</v>
          </cell>
          <cell r="E18">
            <v>60.583333333333336</v>
          </cell>
          <cell r="F18">
            <v>82</v>
          </cell>
          <cell r="G18">
            <v>36</v>
          </cell>
          <cell r="H18">
            <v>11.520000000000001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29.733333333333334</v>
          </cell>
          <cell r="C19">
            <v>40.299999999999997</v>
          </cell>
          <cell r="D19">
            <v>19.600000000000001</v>
          </cell>
          <cell r="E19">
            <v>51.833333333333336</v>
          </cell>
          <cell r="F19">
            <v>78</v>
          </cell>
          <cell r="G19">
            <v>25</v>
          </cell>
          <cell r="H19">
            <v>16.559999999999999</v>
          </cell>
          <cell r="I19" t="str">
            <v>N</v>
          </cell>
          <cell r="J19">
            <v>34.56</v>
          </cell>
          <cell r="K19">
            <v>0</v>
          </cell>
        </row>
        <row r="20">
          <cell r="B20">
            <v>30.370833333333337</v>
          </cell>
          <cell r="C20">
            <v>40.4</v>
          </cell>
          <cell r="D20">
            <v>19.2</v>
          </cell>
          <cell r="E20">
            <v>49.5</v>
          </cell>
          <cell r="F20">
            <v>75</v>
          </cell>
          <cell r="G20">
            <v>28</v>
          </cell>
          <cell r="H20">
            <v>19.440000000000001</v>
          </cell>
          <cell r="I20" t="str">
            <v>N</v>
          </cell>
          <cell r="J20">
            <v>42.12</v>
          </cell>
          <cell r="K20">
            <v>0</v>
          </cell>
        </row>
        <row r="21">
          <cell r="B21">
            <v>26.779166666666669</v>
          </cell>
          <cell r="C21">
            <v>32.9</v>
          </cell>
          <cell r="D21">
            <v>21.8</v>
          </cell>
          <cell r="E21">
            <v>59</v>
          </cell>
          <cell r="F21">
            <v>76</v>
          </cell>
          <cell r="G21">
            <v>41</v>
          </cell>
          <cell r="H21">
            <v>13.32</v>
          </cell>
          <cell r="I21" t="str">
            <v>SO</v>
          </cell>
          <cell r="J21">
            <v>32.4</v>
          </cell>
          <cell r="K21">
            <v>0</v>
          </cell>
        </row>
        <row r="22">
          <cell r="B22">
            <v>23.566666666666666</v>
          </cell>
          <cell r="C22">
            <v>29.6</v>
          </cell>
          <cell r="D22">
            <v>17.7</v>
          </cell>
          <cell r="E22">
            <v>66.708333333333329</v>
          </cell>
          <cell r="F22">
            <v>84</v>
          </cell>
          <cell r="G22">
            <v>46</v>
          </cell>
          <cell r="H22">
            <v>10.8</v>
          </cell>
          <cell r="I22" t="str">
            <v>SO</v>
          </cell>
          <cell r="J22">
            <v>24.48</v>
          </cell>
          <cell r="K22">
            <v>0</v>
          </cell>
        </row>
        <row r="23">
          <cell r="B23">
            <v>27.25</v>
          </cell>
          <cell r="C23">
            <v>38</v>
          </cell>
          <cell r="D23">
            <v>19.5</v>
          </cell>
          <cell r="E23">
            <v>59.916666666666664</v>
          </cell>
          <cell r="F23">
            <v>78</v>
          </cell>
          <cell r="G23">
            <v>37</v>
          </cell>
          <cell r="H23">
            <v>18</v>
          </cell>
          <cell r="I23" t="str">
            <v>N</v>
          </cell>
          <cell r="J23">
            <v>48.24</v>
          </cell>
          <cell r="K23">
            <v>0</v>
          </cell>
        </row>
        <row r="24">
          <cell r="B24">
            <v>27.525000000000006</v>
          </cell>
          <cell r="C24">
            <v>33.6</v>
          </cell>
          <cell r="D24">
            <v>24</v>
          </cell>
          <cell r="E24">
            <v>66.5</v>
          </cell>
          <cell r="F24">
            <v>85</v>
          </cell>
          <cell r="G24">
            <v>48</v>
          </cell>
          <cell r="H24">
            <v>13.68</v>
          </cell>
          <cell r="I24" t="str">
            <v>SO</v>
          </cell>
          <cell r="J24">
            <v>45.72</v>
          </cell>
          <cell r="K24">
            <v>2</v>
          </cell>
        </row>
        <row r="25">
          <cell r="B25">
            <v>25.108333333333345</v>
          </cell>
          <cell r="C25">
            <v>32.5</v>
          </cell>
          <cell r="D25">
            <v>19.2</v>
          </cell>
          <cell r="E25">
            <v>58.791666666666664</v>
          </cell>
          <cell r="F25">
            <v>72</v>
          </cell>
          <cell r="G25">
            <v>42</v>
          </cell>
          <cell r="H25">
            <v>12.6</v>
          </cell>
          <cell r="I25" t="str">
            <v>S</v>
          </cell>
          <cell r="J25">
            <v>25.2</v>
          </cell>
          <cell r="K25">
            <v>0</v>
          </cell>
        </row>
        <row r="26">
          <cell r="B26">
            <v>26.204166666666669</v>
          </cell>
          <cell r="C26">
            <v>34.9</v>
          </cell>
          <cell r="D26">
            <v>17</v>
          </cell>
          <cell r="E26">
            <v>48.708333333333336</v>
          </cell>
          <cell r="F26">
            <v>65</v>
          </cell>
          <cell r="G26">
            <v>34</v>
          </cell>
          <cell r="H26">
            <v>12.6</v>
          </cell>
          <cell r="I26" t="str">
            <v>SE</v>
          </cell>
          <cell r="J26">
            <v>30.6</v>
          </cell>
          <cell r="K26">
            <v>0</v>
          </cell>
        </row>
        <row r="27">
          <cell r="B27">
            <v>26.379166666666663</v>
          </cell>
          <cell r="C27">
            <v>33.799999999999997</v>
          </cell>
          <cell r="D27">
            <v>20.8</v>
          </cell>
          <cell r="E27">
            <v>47.291666666666664</v>
          </cell>
          <cell r="F27">
            <v>65</v>
          </cell>
          <cell r="G27">
            <v>38</v>
          </cell>
          <cell r="H27">
            <v>13.32</v>
          </cell>
          <cell r="I27" t="str">
            <v>L</v>
          </cell>
          <cell r="J27">
            <v>32.04</v>
          </cell>
          <cell r="K27">
            <v>0</v>
          </cell>
        </row>
        <row r="28">
          <cell r="B28">
            <v>26.620833333333337</v>
          </cell>
          <cell r="C28">
            <v>33.799999999999997</v>
          </cell>
          <cell r="D28">
            <v>21.5</v>
          </cell>
          <cell r="E28">
            <v>51.791666666666664</v>
          </cell>
          <cell r="F28">
            <v>61</v>
          </cell>
          <cell r="G28">
            <v>43</v>
          </cell>
          <cell r="H28">
            <v>9.7200000000000006</v>
          </cell>
          <cell r="I28" t="str">
            <v>SE</v>
          </cell>
          <cell r="J28">
            <v>22.68</v>
          </cell>
          <cell r="K28">
            <v>0</v>
          </cell>
        </row>
        <row r="29">
          <cell r="B29">
            <v>22.620833333333337</v>
          </cell>
          <cell r="C29">
            <v>28</v>
          </cell>
          <cell r="D29">
            <v>20.7</v>
          </cell>
          <cell r="E29">
            <v>72.583333333333329</v>
          </cell>
          <cell r="F29">
            <v>88</v>
          </cell>
          <cell r="G29">
            <v>51</v>
          </cell>
          <cell r="H29">
            <v>5.7600000000000007</v>
          </cell>
          <cell r="I29" t="str">
            <v>SE</v>
          </cell>
          <cell r="J29">
            <v>32.4</v>
          </cell>
          <cell r="K29">
            <v>9.5999999999999979</v>
          </cell>
        </row>
        <row r="30">
          <cell r="B30">
            <v>23.979166666666668</v>
          </cell>
          <cell r="C30">
            <v>32</v>
          </cell>
          <cell r="D30">
            <v>19.399999999999999</v>
          </cell>
          <cell r="E30">
            <v>71.583333333333329</v>
          </cell>
          <cell r="F30">
            <v>89</v>
          </cell>
          <cell r="G30">
            <v>41</v>
          </cell>
          <cell r="H30">
            <v>7.5600000000000005</v>
          </cell>
          <cell r="I30" t="str">
            <v>SE</v>
          </cell>
          <cell r="J30">
            <v>17.64</v>
          </cell>
          <cell r="K30">
            <v>0.4</v>
          </cell>
        </row>
        <row r="31">
          <cell r="B31">
            <v>25.274999999999995</v>
          </cell>
          <cell r="C31">
            <v>34.5</v>
          </cell>
          <cell r="D31">
            <v>15.7</v>
          </cell>
          <cell r="E31">
            <v>56.333333333333336</v>
          </cell>
          <cell r="F31">
            <v>84</v>
          </cell>
          <cell r="G31">
            <v>29</v>
          </cell>
          <cell r="H31">
            <v>10.08</v>
          </cell>
          <cell r="I31" t="str">
            <v>S</v>
          </cell>
          <cell r="J31">
            <v>22.68</v>
          </cell>
          <cell r="K31">
            <v>0</v>
          </cell>
        </row>
        <row r="32">
          <cell r="B32">
            <v>27.070833333333329</v>
          </cell>
          <cell r="C32">
            <v>35.9</v>
          </cell>
          <cell r="D32">
            <v>16.600000000000001</v>
          </cell>
          <cell r="E32">
            <v>49.458333333333336</v>
          </cell>
          <cell r="F32">
            <v>73</v>
          </cell>
          <cell r="G32">
            <v>34</v>
          </cell>
          <cell r="H32">
            <v>11.520000000000001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29.287499999999998</v>
          </cell>
          <cell r="C33">
            <v>38.1</v>
          </cell>
          <cell r="D33">
            <v>19</v>
          </cell>
          <cell r="E33">
            <v>48.208333333333336</v>
          </cell>
          <cell r="F33">
            <v>70</v>
          </cell>
          <cell r="G33">
            <v>38</v>
          </cell>
          <cell r="H33">
            <v>10.8</v>
          </cell>
          <cell r="I33" t="str">
            <v>SE</v>
          </cell>
          <cell r="J33">
            <v>25.56</v>
          </cell>
          <cell r="K33">
            <v>0</v>
          </cell>
        </row>
        <row r="34">
          <cell r="B34">
            <v>29.766666666666662</v>
          </cell>
          <cell r="C34">
            <v>38</v>
          </cell>
          <cell r="D34">
            <v>21.3</v>
          </cell>
          <cell r="E34">
            <v>44.416666666666664</v>
          </cell>
          <cell r="F34">
            <v>62</v>
          </cell>
          <cell r="G34">
            <v>32</v>
          </cell>
          <cell r="H34">
            <v>20.88</v>
          </cell>
          <cell r="I34" t="str">
            <v>NE</v>
          </cell>
          <cell r="J34">
            <v>39.96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18.183333333333334</v>
          </cell>
          <cell r="C5">
            <v>21.7</v>
          </cell>
          <cell r="D5">
            <v>14.9</v>
          </cell>
          <cell r="E5">
            <v>94.708333333333329</v>
          </cell>
          <cell r="F5">
            <v>98</v>
          </cell>
          <cell r="G5">
            <v>89</v>
          </cell>
          <cell r="H5">
            <v>13.68</v>
          </cell>
          <cell r="I5" t="str">
            <v>NE</v>
          </cell>
          <cell r="J5">
            <v>32.04</v>
          </cell>
          <cell r="K5">
            <v>12.4</v>
          </cell>
        </row>
        <row r="6">
          <cell r="B6">
            <v>17.620833333333334</v>
          </cell>
          <cell r="C6">
            <v>25.7</v>
          </cell>
          <cell r="D6">
            <v>11.3</v>
          </cell>
          <cell r="E6">
            <v>80.416666666666671</v>
          </cell>
          <cell r="F6">
            <v>97</v>
          </cell>
          <cell r="G6">
            <v>54</v>
          </cell>
          <cell r="H6">
            <v>8.2799999999999994</v>
          </cell>
          <cell r="I6" t="str">
            <v>L</v>
          </cell>
          <cell r="J6">
            <v>27.36</v>
          </cell>
          <cell r="K6">
            <v>0</v>
          </cell>
        </row>
        <row r="7">
          <cell r="B7">
            <v>21.175000000000004</v>
          </cell>
          <cell r="C7">
            <v>27.6</v>
          </cell>
          <cell r="D7">
            <v>18</v>
          </cell>
          <cell r="E7">
            <v>77.666666666666671</v>
          </cell>
          <cell r="F7">
            <v>95</v>
          </cell>
          <cell r="G7">
            <v>50</v>
          </cell>
          <cell r="H7">
            <v>7.9200000000000008</v>
          </cell>
          <cell r="I7" t="str">
            <v>N</v>
          </cell>
          <cell r="J7">
            <v>18.36</v>
          </cell>
          <cell r="K7">
            <v>0</v>
          </cell>
        </row>
        <row r="8">
          <cell r="B8">
            <v>21.720833333333335</v>
          </cell>
          <cell r="C8">
            <v>28.9</v>
          </cell>
          <cell r="D8">
            <v>16</v>
          </cell>
          <cell r="E8">
            <v>61</v>
          </cell>
          <cell r="F8">
            <v>78</v>
          </cell>
          <cell r="G8">
            <v>46</v>
          </cell>
          <cell r="H8">
            <v>8.64</v>
          </cell>
          <cell r="I8" t="str">
            <v>N</v>
          </cell>
          <cell r="J8">
            <v>24.48</v>
          </cell>
          <cell r="K8">
            <v>0</v>
          </cell>
        </row>
        <row r="9">
          <cell r="B9">
            <v>22.762499999999992</v>
          </cell>
          <cell r="C9">
            <v>29.8</v>
          </cell>
          <cell r="D9">
            <v>17.600000000000001</v>
          </cell>
          <cell r="E9">
            <v>59.083333333333336</v>
          </cell>
          <cell r="F9">
            <v>70</v>
          </cell>
          <cell r="G9">
            <v>48</v>
          </cell>
          <cell r="H9">
            <v>15.120000000000001</v>
          </cell>
          <cell r="I9" t="str">
            <v>N</v>
          </cell>
          <cell r="J9">
            <v>29.16</v>
          </cell>
          <cell r="K9">
            <v>0</v>
          </cell>
        </row>
        <row r="10">
          <cell r="B10">
            <v>23.012499999999999</v>
          </cell>
          <cell r="C10">
            <v>31.2</v>
          </cell>
          <cell r="D10">
            <v>16.5</v>
          </cell>
          <cell r="E10">
            <v>61.75</v>
          </cell>
          <cell r="F10">
            <v>80</v>
          </cell>
          <cell r="G10">
            <v>36</v>
          </cell>
          <cell r="H10">
            <v>16.559999999999999</v>
          </cell>
          <cell r="I10" t="str">
            <v>O</v>
          </cell>
          <cell r="J10">
            <v>36</v>
          </cell>
          <cell r="K10">
            <v>0</v>
          </cell>
        </row>
        <row r="11">
          <cell r="B11">
            <v>27.774999999999995</v>
          </cell>
          <cell r="C11">
            <v>37.5</v>
          </cell>
          <cell r="D11">
            <v>20.100000000000001</v>
          </cell>
          <cell r="E11">
            <v>47.041666666666664</v>
          </cell>
          <cell r="F11">
            <v>79</v>
          </cell>
          <cell r="G11">
            <v>12</v>
          </cell>
          <cell r="H11">
            <v>19.079999999999998</v>
          </cell>
          <cell r="I11" t="str">
            <v>O</v>
          </cell>
          <cell r="J11">
            <v>43.92</v>
          </cell>
          <cell r="K11">
            <v>0</v>
          </cell>
        </row>
        <row r="12">
          <cell r="B12">
            <v>29.599999999999998</v>
          </cell>
          <cell r="C12">
            <v>38.299999999999997</v>
          </cell>
          <cell r="D12">
            <v>22.6</v>
          </cell>
          <cell r="E12">
            <v>28.583333333333332</v>
          </cell>
          <cell r="F12">
            <v>48</v>
          </cell>
          <cell r="G12">
            <v>14</v>
          </cell>
          <cell r="H12">
            <v>19.440000000000001</v>
          </cell>
          <cell r="I12" t="str">
            <v>SO</v>
          </cell>
          <cell r="J12">
            <v>41.76</v>
          </cell>
          <cell r="K12">
            <v>0</v>
          </cell>
        </row>
        <row r="13">
          <cell r="B13">
            <v>30.2</v>
          </cell>
          <cell r="C13">
            <v>38.799999999999997</v>
          </cell>
          <cell r="D13">
            <v>22.4</v>
          </cell>
          <cell r="E13">
            <v>33.958333333333336</v>
          </cell>
          <cell r="F13">
            <v>54</v>
          </cell>
          <cell r="G13">
            <v>17</v>
          </cell>
          <cell r="H13">
            <v>27</v>
          </cell>
          <cell r="I13" t="str">
            <v>SO</v>
          </cell>
          <cell r="J13">
            <v>57.24</v>
          </cell>
          <cell r="K13">
            <v>0</v>
          </cell>
        </row>
        <row r="14">
          <cell r="B14">
            <v>29.329166666666669</v>
          </cell>
          <cell r="C14">
            <v>37.799999999999997</v>
          </cell>
          <cell r="D14">
            <v>21.8</v>
          </cell>
          <cell r="E14">
            <v>37.583333333333336</v>
          </cell>
          <cell r="F14">
            <v>61</v>
          </cell>
          <cell r="G14">
            <v>15</v>
          </cell>
          <cell r="H14">
            <v>20.16</v>
          </cell>
          <cell r="I14" t="str">
            <v>SO</v>
          </cell>
          <cell r="J14">
            <v>47.519999999999996</v>
          </cell>
          <cell r="K14">
            <v>0</v>
          </cell>
        </row>
        <row r="15">
          <cell r="B15">
            <v>29.716666666666669</v>
          </cell>
          <cell r="C15">
            <v>38.200000000000003</v>
          </cell>
          <cell r="D15">
            <v>21</v>
          </cell>
          <cell r="E15">
            <v>33.958333333333336</v>
          </cell>
          <cell r="F15">
            <v>61</v>
          </cell>
          <cell r="G15">
            <v>14</v>
          </cell>
          <cell r="H15">
            <v>16.559999999999999</v>
          </cell>
          <cell r="I15" t="str">
            <v>S</v>
          </cell>
          <cell r="J15">
            <v>42.480000000000004</v>
          </cell>
          <cell r="K15">
            <v>0</v>
          </cell>
        </row>
        <row r="16">
          <cell r="B16">
            <v>20.712499999999999</v>
          </cell>
          <cell r="C16">
            <v>30.3</v>
          </cell>
          <cell r="D16">
            <v>16.5</v>
          </cell>
          <cell r="E16">
            <v>76.458333333333329</v>
          </cell>
          <cell r="F16">
            <v>93</v>
          </cell>
          <cell r="G16">
            <v>28</v>
          </cell>
          <cell r="H16">
            <v>16.2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20.666666666666664</v>
          </cell>
          <cell r="C17">
            <v>30.6</v>
          </cell>
          <cell r="D17">
            <v>14.8</v>
          </cell>
          <cell r="E17">
            <v>72.166666666666671</v>
          </cell>
          <cell r="F17">
            <v>95</v>
          </cell>
          <cell r="G17">
            <v>37</v>
          </cell>
          <cell r="H17">
            <v>8.64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25.758333333333336</v>
          </cell>
          <cell r="C18">
            <v>35.4</v>
          </cell>
          <cell r="D18">
            <v>17.600000000000001</v>
          </cell>
          <cell r="E18">
            <v>56.75</v>
          </cell>
          <cell r="F18">
            <v>85</v>
          </cell>
          <cell r="G18">
            <v>27</v>
          </cell>
          <cell r="H18">
            <v>13.32</v>
          </cell>
          <cell r="I18" t="str">
            <v>SO</v>
          </cell>
          <cell r="J18">
            <v>30.240000000000002</v>
          </cell>
          <cell r="K18">
            <v>0</v>
          </cell>
        </row>
        <row r="19">
          <cell r="B19">
            <v>29.337500000000006</v>
          </cell>
          <cell r="C19">
            <v>38.700000000000003</v>
          </cell>
          <cell r="D19">
            <v>21.1</v>
          </cell>
          <cell r="E19">
            <v>43.916666666666664</v>
          </cell>
          <cell r="F19">
            <v>72</v>
          </cell>
          <cell r="G19">
            <v>18</v>
          </cell>
          <cell r="H19">
            <v>14.76</v>
          </cell>
          <cell r="I19" t="str">
            <v>O</v>
          </cell>
          <cell r="J19">
            <v>36.72</v>
          </cell>
          <cell r="K19">
            <v>0</v>
          </cell>
        </row>
        <row r="20">
          <cell r="B20">
            <v>32.204166666666673</v>
          </cell>
          <cell r="C20">
            <v>40.1</v>
          </cell>
          <cell r="D20">
            <v>24.9</v>
          </cell>
          <cell r="E20">
            <v>24.458333333333332</v>
          </cell>
          <cell r="F20">
            <v>41</v>
          </cell>
          <cell r="G20">
            <v>13</v>
          </cell>
          <cell r="H20">
            <v>18</v>
          </cell>
          <cell r="I20" t="str">
            <v>SO</v>
          </cell>
          <cell r="J20">
            <v>46.080000000000005</v>
          </cell>
          <cell r="K20">
            <v>0</v>
          </cell>
        </row>
        <row r="21">
          <cell r="B21">
            <v>28.683333333333337</v>
          </cell>
          <cell r="C21">
            <v>35</v>
          </cell>
          <cell r="D21">
            <v>23.8</v>
          </cell>
          <cell r="E21">
            <v>41.583333333333336</v>
          </cell>
          <cell r="F21">
            <v>69</v>
          </cell>
          <cell r="G21">
            <v>21</v>
          </cell>
          <cell r="H21">
            <v>14.04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21.604166666666661</v>
          </cell>
          <cell r="C22">
            <v>27.2</v>
          </cell>
          <cell r="D22">
            <v>17.3</v>
          </cell>
          <cell r="E22">
            <v>73.583333333333329</v>
          </cell>
          <cell r="F22">
            <v>94</v>
          </cell>
          <cell r="G22">
            <v>48</v>
          </cell>
          <cell r="H22">
            <v>8.2799999999999994</v>
          </cell>
          <cell r="I22" t="str">
            <v>NE</v>
          </cell>
          <cell r="J22">
            <v>20.16</v>
          </cell>
          <cell r="K22">
            <v>0</v>
          </cell>
        </row>
        <row r="23">
          <cell r="B23">
            <v>25.458333333333339</v>
          </cell>
          <cell r="C23">
            <v>36.700000000000003</v>
          </cell>
          <cell r="D23">
            <v>17.8</v>
          </cell>
          <cell r="E23">
            <v>64.541666666666671</v>
          </cell>
          <cell r="F23">
            <v>96</v>
          </cell>
          <cell r="G23">
            <v>28</v>
          </cell>
          <cell r="H23">
            <v>24.48</v>
          </cell>
          <cell r="I23" t="str">
            <v>S</v>
          </cell>
          <cell r="J23">
            <v>63.360000000000007</v>
          </cell>
          <cell r="K23">
            <v>5.6</v>
          </cell>
        </row>
        <row r="24">
          <cell r="B24">
            <v>26.045833333333334</v>
          </cell>
          <cell r="C24">
            <v>31.9</v>
          </cell>
          <cell r="D24">
            <v>21.6</v>
          </cell>
          <cell r="E24">
            <v>70.791666666666671</v>
          </cell>
          <cell r="F24">
            <v>92</v>
          </cell>
          <cell r="G24">
            <v>39</v>
          </cell>
          <cell r="H24">
            <v>24.840000000000003</v>
          </cell>
          <cell r="I24" t="str">
            <v>NE</v>
          </cell>
          <cell r="J24">
            <v>55.080000000000005</v>
          </cell>
          <cell r="K24">
            <v>2.6000000000000005</v>
          </cell>
        </row>
        <row r="25">
          <cell r="B25">
            <v>23.758333333333329</v>
          </cell>
          <cell r="C25">
            <v>31</v>
          </cell>
          <cell r="D25">
            <v>18</v>
          </cell>
          <cell r="E25">
            <v>64.458333333333329</v>
          </cell>
          <cell r="F25">
            <v>83</v>
          </cell>
          <cell r="G25">
            <v>34</v>
          </cell>
          <cell r="H25">
            <v>10.44</v>
          </cell>
          <cell r="I25" t="str">
            <v>NE</v>
          </cell>
          <cell r="J25">
            <v>24.840000000000003</v>
          </cell>
          <cell r="K25">
            <v>0</v>
          </cell>
        </row>
        <row r="26">
          <cell r="B26">
            <v>23.904166666666669</v>
          </cell>
          <cell r="C26">
            <v>30.5</v>
          </cell>
          <cell r="D26">
            <v>18.3</v>
          </cell>
          <cell r="E26">
            <v>52.875</v>
          </cell>
          <cell r="F26">
            <v>91</v>
          </cell>
          <cell r="G26">
            <v>23</v>
          </cell>
          <cell r="H26">
            <v>14.4</v>
          </cell>
          <cell r="I26" t="str">
            <v>N</v>
          </cell>
          <cell r="J26">
            <v>32.76</v>
          </cell>
          <cell r="K26">
            <v>0</v>
          </cell>
        </row>
        <row r="27">
          <cell r="B27">
            <v>22.224999999999998</v>
          </cell>
          <cell r="C27">
            <v>29</v>
          </cell>
          <cell r="D27">
            <v>16.100000000000001</v>
          </cell>
          <cell r="E27">
            <v>54.125</v>
          </cell>
          <cell r="F27">
            <v>81</v>
          </cell>
          <cell r="G27">
            <v>31</v>
          </cell>
          <cell r="H27">
            <v>18.36</v>
          </cell>
          <cell r="I27" t="str">
            <v>NO</v>
          </cell>
          <cell r="J27">
            <v>38.880000000000003</v>
          </cell>
          <cell r="K27">
            <v>0</v>
          </cell>
        </row>
        <row r="28">
          <cell r="B28">
            <v>21.491666666666664</v>
          </cell>
          <cell r="C28">
            <v>25.4</v>
          </cell>
          <cell r="D28">
            <v>16.399999999999999</v>
          </cell>
          <cell r="E28">
            <v>60.958333333333336</v>
          </cell>
          <cell r="F28">
            <v>77</v>
          </cell>
          <cell r="G28">
            <v>50</v>
          </cell>
          <cell r="H28">
            <v>18.36</v>
          </cell>
          <cell r="I28" t="str">
            <v>NO</v>
          </cell>
          <cell r="J28">
            <v>39.96</v>
          </cell>
          <cell r="K28">
            <v>0</v>
          </cell>
        </row>
        <row r="29">
          <cell r="B29">
            <v>19.991666666666667</v>
          </cell>
          <cell r="C29">
            <v>22.6</v>
          </cell>
          <cell r="D29">
            <v>18.2</v>
          </cell>
          <cell r="E29">
            <v>83.166666666666671</v>
          </cell>
          <cell r="F29">
            <v>95</v>
          </cell>
          <cell r="G29">
            <v>62</v>
          </cell>
          <cell r="H29">
            <v>14.4</v>
          </cell>
          <cell r="I29" t="str">
            <v>NO</v>
          </cell>
          <cell r="J29">
            <v>26.28</v>
          </cell>
          <cell r="K29">
            <v>6.2</v>
          </cell>
        </row>
        <row r="30">
          <cell r="B30">
            <v>21.845833333333335</v>
          </cell>
          <cell r="C30">
            <v>28.6</v>
          </cell>
          <cell r="D30">
            <v>17.100000000000001</v>
          </cell>
          <cell r="E30">
            <v>74.25</v>
          </cell>
          <cell r="F30">
            <v>97</v>
          </cell>
          <cell r="G30">
            <v>37</v>
          </cell>
          <cell r="H30">
            <v>9.3600000000000012</v>
          </cell>
          <cell r="I30" t="str">
            <v>NO</v>
          </cell>
          <cell r="J30">
            <v>21.6</v>
          </cell>
          <cell r="K30">
            <v>0</v>
          </cell>
        </row>
        <row r="31">
          <cell r="B31">
            <v>23.375000000000004</v>
          </cell>
          <cell r="C31">
            <v>31.9</v>
          </cell>
          <cell r="D31">
            <v>14.7</v>
          </cell>
          <cell r="E31">
            <v>54.666666666666664</v>
          </cell>
          <cell r="F31">
            <v>90</v>
          </cell>
          <cell r="G31">
            <v>23</v>
          </cell>
          <cell r="H31">
            <v>9.3600000000000012</v>
          </cell>
          <cell r="I31" t="str">
            <v>O</v>
          </cell>
          <cell r="J31">
            <v>24.12</v>
          </cell>
          <cell r="K31">
            <v>0</v>
          </cell>
        </row>
        <row r="32">
          <cell r="B32">
            <v>24.866666666666664</v>
          </cell>
          <cell r="C32">
            <v>31.7</v>
          </cell>
          <cell r="D32">
            <v>17.600000000000001</v>
          </cell>
          <cell r="E32">
            <v>48.333333333333336</v>
          </cell>
          <cell r="F32">
            <v>81</v>
          </cell>
          <cell r="G32">
            <v>28</v>
          </cell>
          <cell r="H32">
            <v>17.28</v>
          </cell>
          <cell r="I32" t="str">
            <v>O</v>
          </cell>
          <cell r="J32">
            <v>37.800000000000004</v>
          </cell>
          <cell r="K32">
            <v>0</v>
          </cell>
        </row>
        <row r="33">
          <cell r="B33">
            <v>26.25</v>
          </cell>
          <cell r="C33">
            <v>34.200000000000003</v>
          </cell>
          <cell r="D33">
            <v>17.600000000000001</v>
          </cell>
          <cell r="E33">
            <v>44.041666666666664</v>
          </cell>
          <cell r="F33">
            <v>72</v>
          </cell>
          <cell r="G33">
            <v>22</v>
          </cell>
          <cell r="H33">
            <v>14.4</v>
          </cell>
          <cell r="I33" t="str">
            <v>O</v>
          </cell>
          <cell r="J33">
            <v>30.240000000000002</v>
          </cell>
          <cell r="K33">
            <v>0</v>
          </cell>
        </row>
        <row r="34">
          <cell r="B34">
            <v>28.11666666666666</v>
          </cell>
          <cell r="C34">
            <v>35.700000000000003</v>
          </cell>
          <cell r="D34">
            <v>21.1</v>
          </cell>
          <cell r="E34">
            <v>34.458333333333336</v>
          </cell>
          <cell r="F34">
            <v>51</v>
          </cell>
          <cell r="G34">
            <v>20</v>
          </cell>
          <cell r="H34">
            <v>20.88</v>
          </cell>
          <cell r="I34" t="str">
            <v>O</v>
          </cell>
          <cell r="J34">
            <v>47.519999999999996</v>
          </cell>
          <cell r="K34">
            <v>0</v>
          </cell>
        </row>
        <row r="35">
          <cell r="I35" t="str">
            <v>O</v>
          </cell>
        </row>
      </sheetData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17.554166666666671</v>
          </cell>
          <cell r="C5">
            <v>21.9</v>
          </cell>
          <cell r="D5">
            <v>13.6</v>
          </cell>
          <cell r="E5">
            <v>91.833333333333329</v>
          </cell>
          <cell r="F5">
            <v>96</v>
          </cell>
          <cell r="G5">
            <v>83</v>
          </cell>
          <cell r="H5">
            <v>27</v>
          </cell>
          <cell r="I5" t="str">
            <v>S</v>
          </cell>
          <cell r="J5">
            <v>38.880000000000003</v>
          </cell>
          <cell r="K5">
            <v>5.2000000000000011</v>
          </cell>
        </row>
        <row r="6">
          <cell r="B6">
            <v>16.629166666666666</v>
          </cell>
          <cell r="C6">
            <v>25</v>
          </cell>
          <cell r="D6">
            <v>10.7</v>
          </cell>
          <cell r="E6">
            <v>81.666666666666671</v>
          </cell>
          <cell r="F6">
            <v>96</v>
          </cell>
          <cell r="G6">
            <v>56</v>
          </cell>
          <cell r="H6">
            <v>17.28</v>
          </cell>
          <cell r="I6" t="str">
            <v>S</v>
          </cell>
          <cell r="J6">
            <v>31.680000000000003</v>
          </cell>
          <cell r="K6">
            <v>0.4</v>
          </cell>
        </row>
        <row r="7">
          <cell r="B7">
            <v>20.324999999999999</v>
          </cell>
          <cell r="C7">
            <v>27.6</v>
          </cell>
          <cell r="D7">
            <v>16.7</v>
          </cell>
          <cell r="E7">
            <v>77.041666666666671</v>
          </cell>
          <cell r="F7">
            <v>95</v>
          </cell>
          <cell r="G7">
            <v>46</v>
          </cell>
          <cell r="H7">
            <v>15.48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21.387500000000003</v>
          </cell>
          <cell r="C8">
            <v>28.6</v>
          </cell>
          <cell r="D8">
            <v>15.8</v>
          </cell>
          <cell r="E8">
            <v>57.708333333333336</v>
          </cell>
          <cell r="F8">
            <v>80</v>
          </cell>
          <cell r="G8">
            <v>44</v>
          </cell>
          <cell r="H8">
            <v>21.6</v>
          </cell>
          <cell r="I8" t="str">
            <v>S</v>
          </cell>
          <cell r="J8">
            <v>32.76</v>
          </cell>
          <cell r="K8">
            <v>0</v>
          </cell>
        </row>
        <row r="9">
          <cell r="B9">
            <v>22.366666666666664</v>
          </cell>
          <cell r="C9">
            <v>31.1</v>
          </cell>
          <cell r="D9">
            <v>16.399999999999999</v>
          </cell>
          <cell r="E9">
            <v>57.916666666666664</v>
          </cell>
          <cell r="F9">
            <v>65</v>
          </cell>
          <cell r="G9">
            <v>48</v>
          </cell>
          <cell r="H9">
            <v>21.96</v>
          </cell>
          <cell r="I9" t="str">
            <v>S</v>
          </cell>
          <cell r="J9">
            <v>37.440000000000005</v>
          </cell>
          <cell r="K9">
            <v>0</v>
          </cell>
        </row>
        <row r="10">
          <cell r="B10">
            <v>22.441666666666666</v>
          </cell>
          <cell r="C10">
            <v>31.9</v>
          </cell>
          <cell r="D10">
            <v>16</v>
          </cell>
          <cell r="E10">
            <v>64.125</v>
          </cell>
          <cell r="F10">
            <v>84</v>
          </cell>
          <cell r="G10">
            <v>36</v>
          </cell>
          <cell r="H10">
            <v>29.16</v>
          </cell>
          <cell r="I10" t="str">
            <v>NE</v>
          </cell>
          <cell r="J10">
            <v>40.680000000000007</v>
          </cell>
          <cell r="K10">
            <v>0</v>
          </cell>
        </row>
        <row r="11">
          <cell r="B11">
            <v>26.616666666666664</v>
          </cell>
          <cell r="C11">
            <v>37.700000000000003</v>
          </cell>
          <cell r="D11">
            <v>19.600000000000001</v>
          </cell>
          <cell r="E11">
            <v>55.666666666666664</v>
          </cell>
          <cell r="F11">
            <v>82</v>
          </cell>
          <cell r="G11">
            <v>13</v>
          </cell>
          <cell r="H11">
            <v>41.76</v>
          </cell>
          <cell r="I11" t="str">
            <v>NE</v>
          </cell>
          <cell r="J11">
            <v>62.28</v>
          </cell>
          <cell r="K11">
            <v>0</v>
          </cell>
        </row>
        <row r="12">
          <cell r="B12">
            <v>27.079166666666666</v>
          </cell>
          <cell r="C12">
            <v>38</v>
          </cell>
          <cell r="D12">
            <v>16.8</v>
          </cell>
          <cell r="E12">
            <v>39.75</v>
          </cell>
          <cell r="F12">
            <v>70</v>
          </cell>
          <cell r="G12">
            <v>15</v>
          </cell>
          <cell r="H12">
            <v>36.72</v>
          </cell>
          <cell r="I12" t="str">
            <v>N</v>
          </cell>
          <cell r="J12">
            <v>61.2</v>
          </cell>
          <cell r="K12">
            <v>0</v>
          </cell>
        </row>
        <row r="13">
          <cell r="B13">
            <v>27.862500000000001</v>
          </cell>
          <cell r="C13">
            <v>38.700000000000003</v>
          </cell>
          <cell r="D13">
            <v>18.899999999999999</v>
          </cell>
          <cell r="E13">
            <v>47.777777777777779</v>
          </cell>
          <cell r="F13">
            <v>66</v>
          </cell>
          <cell r="G13">
            <v>23</v>
          </cell>
          <cell r="H13">
            <v>52.56</v>
          </cell>
          <cell r="I13" t="str">
            <v>N</v>
          </cell>
          <cell r="J13">
            <v>82.08</v>
          </cell>
          <cell r="K13">
            <v>0</v>
          </cell>
        </row>
        <row r="14">
          <cell r="B14">
            <v>27.404166666666669</v>
          </cell>
          <cell r="C14">
            <v>37.299999999999997</v>
          </cell>
          <cell r="D14">
            <v>18.899999999999999</v>
          </cell>
          <cell r="E14">
            <v>45.863636363636367</v>
          </cell>
          <cell r="F14">
            <v>76</v>
          </cell>
          <cell r="G14">
            <v>20</v>
          </cell>
          <cell r="H14">
            <v>36.72</v>
          </cell>
          <cell r="I14" t="str">
            <v>N</v>
          </cell>
          <cell r="J14">
            <v>56.519999999999996</v>
          </cell>
          <cell r="K14">
            <v>0</v>
          </cell>
        </row>
        <row r="15">
          <cell r="B15">
            <v>27.904166666666679</v>
          </cell>
          <cell r="C15">
            <v>37.9</v>
          </cell>
          <cell r="D15">
            <v>17.8</v>
          </cell>
          <cell r="E15">
            <v>44.05</v>
          </cell>
          <cell r="F15">
            <v>73</v>
          </cell>
          <cell r="G15">
            <v>20</v>
          </cell>
          <cell r="H15">
            <v>34.92</v>
          </cell>
          <cell r="I15" t="str">
            <v>NO</v>
          </cell>
          <cell r="J15">
            <v>55.080000000000005</v>
          </cell>
          <cell r="K15">
            <v>0</v>
          </cell>
        </row>
        <row r="16">
          <cell r="B16">
            <v>18.745833333333334</v>
          </cell>
          <cell r="C16">
            <v>28.5</v>
          </cell>
          <cell r="D16">
            <v>15.3</v>
          </cell>
          <cell r="E16">
            <v>82.5</v>
          </cell>
          <cell r="F16">
            <v>94</v>
          </cell>
          <cell r="G16">
            <v>46</v>
          </cell>
          <cell r="H16">
            <v>29.52</v>
          </cell>
          <cell r="I16" t="str">
            <v>S</v>
          </cell>
          <cell r="J16">
            <v>43.2</v>
          </cell>
          <cell r="K16">
            <v>0</v>
          </cell>
        </row>
        <row r="17">
          <cell r="B17">
            <v>20.133333333333333</v>
          </cell>
          <cell r="C17">
            <v>30.2</v>
          </cell>
          <cell r="D17">
            <v>14.3</v>
          </cell>
          <cell r="E17">
            <v>71.666666666666671</v>
          </cell>
          <cell r="F17">
            <v>95</v>
          </cell>
          <cell r="G17">
            <v>38</v>
          </cell>
          <cell r="H17">
            <v>24.840000000000003</v>
          </cell>
          <cell r="I17" t="str">
            <v>S</v>
          </cell>
          <cell r="J17">
            <v>37.440000000000005</v>
          </cell>
          <cell r="K17">
            <v>0</v>
          </cell>
        </row>
        <row r="18">
          <cell r="B18">
            <v>25.287500000000005</v>
          </cell>
          <cell r="C18">
            <v>35.9</v>
          </cell>
          <cell r="D18">
            <v>17.399999999999999</v>
          </cell>
          <cell r="E18">
            <v>56.583333333333336</v>
          </cell>
          <cell r="F18">
            <v>82</v>
          </cell>
          <cell r="G18">
            <v>26</v>
          </cell>
          <cell r="H18">
            <v>24.12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28.920833333333334</v>
          </cell>
          <cell r="C19">
            <v>39.700000000000003</v>
          </cell>
          <cell r="D19">
            <v>20.100000000000001</v>
          </cell>
          <cell r="E19">
            <v>44.857142857142854</v>
          </cell>
          <cell r="F19">
            <v>69</v>
          </cell>
          <cell r="G19">
            <v>19</v>
          </cell>
          <cell r="H19">
            <v>28.44</v>
          </cell>
          <cell r="I19" t="str">
            <v>N</v>
          </cell>
          <cell r="J19">
            <v>51.12</v>
          </cell>
          <cell r="K19">
            <v>0</v>
          </cell>
        </row>
        <row r="20">
          <cell r="B20">
            <v>29.752173913043475</v>
          </cell>
          <cell r="C20">
            <v>39.9</v>
          </cell>
          <cell r="D20">
            <v>20.9</v>
          </cell>
          <cell r="E20">
            <v>38.526315789473685</v>
          </cell>
          <cell r="F20">
            <v>63</v>
          </cell>
          <cell r="G20">
            <v>14</v>
          </cell>
          <cell r="H20">
            <v>29.52</v>
          </cell>
          <cell r="I20" t="str">
            <v>N</v>
          </cell>
          <cell r="J20">
            <v>50.4</v>
          </cell>
          <cell r="K20">
            <v>0</v>
          </cell>
        </row>
        <row r="21">
          <cell r="B21">
            <v>27.2</v>
          </cell>
          <cell r="C21">
            <v>34</v>
          </cell>
          <cell r="D21">
            <v>21.5</v>
          </cell>
          <cell r="E21">
            <v>52.263157894736842</v>
          </cell>
          <cell r="F21">
            <v>85</v>
          </cell>
          <cell r="G21">
            <v>28</v>
          </cell>
          <cell r="H21">
            <v>20.16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21.557142857142853</v>
          </cell>
          <cell r="C22">
            <v>27.7</v>
          </cell>
          <cell r="D22">
            <v>16.2</v>
          </cell>
          <cell r="E22">
            <v>70.952380952380949</v>
          </cell>
          <cell r="F22">
            <v>98</v>
          </cell>
          <cell r="G22">
            <v>44</v>
          </cell>
          <cell r="H22">
            <v>15.840000000000002</v>
          </cell>
          <cell r="I22" t="str">
            <v>S</v>
          </cell>
          <cell r="J22">
            <v>35.28</v>
          </cell>
          <cell r="K22">
            <v>0</v>
          </cell>
        </row>
        <row r="23">
          <cell r="B23">
            <v>25.85</v>
          </cell>
          <cell r="C23">
            <v>36.200000000000003</v>
          </cell>
          <cell r="D23">
            <v>18.100000000000001</v>
          </cell>
          <cell r="E23">
            <v>61.3</v>
          </cell>
          <cell r="F23">
            <v>91</v>
          </cell>
          <cell r="G23">
            <v>30</v>
          </cell>
          <cell r="H23">
            <v>43.92</v>
          </cell>
          <cell r="I23" t="str">
            <v>NO</v>
          </cell>
          <cell r="J23">
            <v>70.2</v>
          </cell>
          <cell r="K23">
            <v>0.2</v>
          </cell>
        </row>
        <row r="24">
          <cell r="B24">
            <v>26</v>
          </cell>
          <cell r="C24">
            <v>30.4</v>
          </cell>
          <cell r="D24">
            <v>21.7</v>
          </cell>
          <cell r="E24">
            <v>69.150000000000006</v>
          </cell>
          <cell r="F24">
            <v>94</v>
          </cell>
          <cell r="G24">
            <v>45</v>
          </cell>
          <cell r="H24">
            <v>26.64</v>
          </cell>
          <cell r="I24" t="str">
            <v>SO</v>
          </cell>
          <cell r="J24">
            <v>48.6</v>
          </cell>
          <cell r="K24">
            <v>7.2</v>
          </cell>
        </row>
        <row r="25">
          <cell r="B25">
            <v>23.609523809523804</v>
          </cell>
          <cell r="C25">
            <v>30.6</v>
          </cell>
          <cell r="D25">
            <v>17.100000000000001</v>
          </cell>
          <cell r="E25">
            <v>62</v>
          </cell>
          <cell r="F25">
            <v>84</v>
          </cell>
          <cell r="G25">
            <v>35</v>
          </cell>
          <cell r="H25">
            <v>24.12</v>
          </cell>
          <cell r="I25" t="str">
            <v>S</v>
          </cell>
          <cell r="J25">
            <v>34.92</v>
          </cell>
          <cell r="K25">
            <v>0</v>
          </cell>
        </row>
        <row r="26">
          <cell r="B26">
            <v>23.795238095238098</v>
          </cell>
          <cell r="C26">
            <v>30.4</v>
          </cell>
          <cell r="D26">
            <v>16.5</v>
          </cell>
          <cell r="E26">
            <v>44</v>
          </cell>
          <cell r="F26">
            <v>73</v>
          </cell>
          <cell r="G26">
            <v>25</v>
          </cell>
          <cell r="H26">
            <v>22.32</v>
          </cell>
          <cell r="I26" t="str">
            <v>SE</v>
          </cell>
          <cell r="J26">
            <v>40.680000000000007</v>
          </cell>
          <cell r="K26">
            <v>0</v>
          </cell>
        </row>
        <row r="27">
          <cell r="B27">
            <v>22.400000000000002</v>
          </cell>
          <cell r="C27">
            <v>29.7</v>
          </cell>
          <cell r="D27">
            <v>16.600000000000001</v>
          </cell>
          <cell r="E27">
            <v>52.4</v>
          </cell>
          <cell r="F27">
            <v>77</v>
          </cell>
          <cell r="G27">
            <v>31</v>
          </cell>
          <cell r="H27">
            <v>28.8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21.770000000000003</v>
          </cell>
          <cell r="C28">
            <v>26.9</v>
          </cell>
          <cell r="D28">
            <v>15.5</v>
          </cell>
          <cell r="E28">
            <v>61.45</v>
          </cell>
          <cell r="F28">
            <v>83</v>
          </cell>
          <cell r="G28">
            <v>47</v>
          </cell>
          <cell r="H28">
            <v>18.36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19.580000000000002</v>
          </cell>
          <cell r="C29">
            <v>21.4</v>
          </cell>
          <cell r="D29">
            <v>17.899999999999999</v>
          </cell>
          <cell r="E29">
            <v>85</v>
          </cell>
          <cell r="F29">
            <v>96</v>
          </cell>
          <cell r="G29">
            <v>66</v>
          </cell>
          <cell r="H29">
            <v>21.6</v>
          </cell>
          <cell r="I29" t="str">
            <v>S</v>
          </cell>
          <cell r="J29">
            <v>30.96</v>
          </cell>
          <cell r="K29">
            <v>3.6</v>
          </cell>
        </row>
        <row r="30">
          <cell r="B30">
            <v>22.735294117647058</v>
          </cell>
          <cell r="C30">
            <v>29</v>
          </cell>
          <cell r="D30">
            <v>16.8</v>
          </cell>
          <cell r="E30">
            <v>67</v>
          </cell>
          <cell r="F30">
            <v>99</v>
          </cell>
          <cell r="G30">
            <v>35</v>
          </cell>
          <cell r="H30">
            <v>14.4</v>
          </cell>
          <cell r="I30" t="str">
            <v>SE</v>
          </cell>
          <cell r="J30">
            <v>29.880000000000003</v>
          </cell>
          <cell r="K30">
            <v>0.2</v>
          </cell>
        </row>
        <row r="31">
          <cell r="B31">
            <v>24.125000000000004</v>
          </cell>
          <cell r="C31">
            <v>31.8</v>
          </cell>
          <cell r="D31">
            <v>14</v>
          </cell>
          <cell r="E31">
            <v>49</v>
          </cell>
          <cell r="F31">
            <v>88</v>
          </cell>
          <cell r="G31">
            <v>21</v>
          </cell>
          <cell r="H31">
            <v>18.36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24.664999999999999</v>
          </cell>
          <cell r="C32">
            <v>32.299999999999997</v>
          </cell>
          <cell r="D32">
            <v>15.1</v>
          </cell>
          <cell r="E32">
            <v>50.15</v>
          </cell>
          <cell r="F32">
            <v>84</v>
          </cell>
          <cell r="G32">
            <v>28</v>
          </cell>
          <cell r="H32">
            <v>25.2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27.083333333333336</v>
          </cell>
          <cell r="C33">
            <v>34.700000000000003</v>
          </cell>
          <cell r="D33">
            <v>19.3</v>
          </cell>
          <cell r="E33">
            <v>42.277777777777779</v>
          </cell>
          <cell r="F33">
            <v>66</v>
          </cell>
          <cell r="G33">
            <v>23</v>
          </cell>
          <cell r="H33">
            <v>28.08</v>
          </cell>
          <cell r="I33" t="str">
            <v>L</v>
          </cell>
          <cell r="J33">
            <v>44.64</v>
          </cell>
          <cell r="K33">
            <v>0</v>
          </cell>
        </row>
        <row r="34">
          <cell r="B34">
            <v>28.952941176470588</v>
          </cell>
          <cell r="C34">
            <v>36.299999999999997</v>
          </cell>
          <cell r="D34">
            <v>21.4</v>
          </cell>
          <cell r="E34">
            <v>35.294117647058826</v>
          </cell>
          <cell r="F34">
            <v>54</v>
          </cell>
          <cell r="G34">
            <v>22</v>
          </cell>
          <cell r="H34">
            <v>39.96</v>
          </cell>
          <cell r="I34" t="str">
            <v>NE</v>
          </cell>
          <cell r="J34">
            <v>55.440000000000005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19.600000000000001</v>
          </cell>
          <cell r="C5">
            <v>24.8</v>
          </cell>
          <cell r="D5">
            <v>15.8</v>
          </cell>
          <cell r="E5">
            <v>85.875</v>
          </cell>
          <cell r="F5">
            <v>94</v>
          </cell>
          <cell r="G5">
            <v>69</v>
          </cell>
          <cell r="H5">
            <v>9.7200000000000006</v>
          </cell>
          <cell r="I5" t="str">
            <v>NO</v>
          </cell>
          <cell r="J5">
            <v>24.840000000000003</v>
          </cell>
          <cell r="K5">
            <v>1.5999999999999999</v>
          </cell>
        </row>
        <row r="6">
          <cell r="B6">
            <v>18.591666666666665</v>
          </cell>
          <cell r="C6">
            <v>27.2</v>
          </cell>
          <cell r="D6">
            <v>14.5</v>
          </cell>
          <cell r="E6">
            <v>78.125</v>
          </cell>
          <cell r="F6">
            <v>91</v>
          </cell>
          <cell r="G6">
            <v>52</v>
          </cell>
          <cell r="H6">
            <v>6.12</v>
          </cell>
          <cell r="I6" t="str">
            <v>SO</v>
          </cell>
          <cell r="J6">
            <v>17.64</v>
          </cell>
          <cell r="K6">
            <v>1.4</v>
          </cell>
        </row>
        <row r="7">
          <cell r="B7">
            <v>22.600000000000005</v>
          </cell>
          <cell r="C7">
            <v>30.2</v>
          </cell>
          <cell r="D7">
            <v>16.2</v>
          </cell>
          <cell r="E7">
            <v>70.625</v>
          </cell>
          <cell r="F7">
            <v>92</v>
          </cell>
          <cell r="G7">
            <v>44</v>
          </cell>
          <cell r="H7">
            <v>9.3600000000000012</v>
          </cell>
          <cell r="I7" t="str">
            <v>NO</v>
          </cell>
          <cell r="J7">
            <v>20.88</v>
          </cell>
          <cell r="K7">
            <v>0</v>
          </cell>
        </row>
        <row r="8">
          <cell r="B8">
            <v>24.141666666666669</v>
          </cell>
          <cell r="C8">
            <v>32.4</v>
          </cell>
          <cell r="D8">
            <v>17.7</v>
          </cell>
          <cell r="E8">
            <v>56.416666666666664</v>
          </cell>
          <cell r="F8">
            <v>74</v>
          </cell>
          <cell r="G8">
            <v>33</v>
          </cell>
          <cell r="H8">
            <v>8.2799999999999994</v>
          </cell>
          <cell r="I8" t="str">
            <v>NO</v>
          </cell>
          <cell r="J8">
            <v>21.96</v>
          </cell>
          <cell r="K8">
            <v>0</v>
          </cell>
        </row>
        <row r="9">
          <cell r="B9">
            <v>24.891666666666666</v>
          </cell>
          <cell r="C9">
            <v>33.200000000000003</v>
          </cell>
          <cell r="D9">
            <v>18.2</v>
          </cell>
          <cell r="E9">
            <v>53.833333333333336</v>
          </cell>
          <cell r="F9">
            <v>65</v>
          </cell>
          <cell r="G9">
            <v>39</v>
          </cell>
          <cell r="H9">
            <v>12.6</v>
          </cell>
          <cell r="I9" t="str">
            <v>SO</v>
          </cell>
          <cell r="J9">
            <v>29.880000000000003</v>
          </cell>
          <cell r="K9">
            <v>0</v>
          </cell>
        </row>
        <row r="10">
          <cell r="B10">
            <v>24.287500000000009</v>
          </cell>
          <cell r="C10">
            <v>33.200000000000003</v>
          </cell>
          <cell r="D10">
            <v>17.2</v>
          </cell>
          <cell r="E10">
            <v>57.708333333333336</v>
          </cell>
          <cell r="F10">
            <v>80</v>
          </cell>
          <cell r="G10">
            <v>32</v>
          </cell>
          <cell r="H10">
            <v>12.24</v>
          </cell>
          <cell r="I10" t="str">
            <v>SO</v>
          </cell>
          <cell r="J10">
            <v>35.28</v>
          </cell>
          <cell r="K10">
            <v>0</v>
          </cell>
        </row>
        <row r="11">
          <cell r="B11">
            <v>26.158333333333331</v>
          </cell>
          <cell r="C11">
            <v>39.6</v>
          </cell>
          <cell r="D11">
            <v>16.3</v>
          </cell>
          <cell r="E11">
            <v>49.083333333333336</v>
          </cell>
          <cell r="F11">
            <v>86</v>
          </cell>
          <cell r="G11">
            <v>11</v>
          </cell>
          <cell r="H11">
            <v>9.3600000000000012</v>
          </cell>
          <cell r="I11" t="str">
            <v>SO</v>
          </cell>
          <cell r="J11">
            <v>33.840000000000003</v>
          </cell>
          <cell r="K11">
            <v>0</v>
          </cell>
        </row>
        <row r="12">
          <cell r="B12">
            <v>25.804166666666664</v>
          </cell>
          <cell r="C12">
            <v>39</v>
          </cell>
          <cell r="D12">
            <v>14.8</v>
          </cell>
          <cell r="E12">
            <v>44.25</v>
          </cell>
          <cell r="F12">
            <v>79</v>
          </cell>
          <cell r="G12">
            <v>14</v>
          </cell>
          <cell r="H12">
            <v>6.84</v>
          </cell>
          <cell r="I12" t="str">
            <v>NE</v>
          </cell>
          <cell r="J12">
            <v>30.240000000000002</v>
          </cell>
          <cell r="K12">
            <v>0</v>
          </cell>
        </row>
        <row r="13">
          <cell r="B13">
            <v>27.724999999999994</v>
          </cell>
          <cell r="C13">
            <v>39.4</v>
          </cell>
          <cell r="D13">
            <v>17.8</v>
          </cell>
          <cell r="E13">
            <v>42.916666666666664</v>
          </cell>
          <cell r="F13">
            <v>74</v>
          </cell>
          <cell r="G13">
            <v>15</v>
          </cell>
          <cell r="H13">
            <v>7.9200000000000008</v>
          </cell>
          <cell r="I13" t="str">
            <v>SE</v>
          </cell>
          <cell r="J13">
            <v>42.480000000000004</v>
          </cell>
          <cell r="K13">
            <v>0</v>
          </cell>
        </row>
        <row r="14">
          <cell r="B14">
            <v>26.895833333333329</v>
          </cell>
          <cell r="C14">
            <v>38.299999999999997</v>
          </cell>
          <cell r="D14">
            <v>16.7</v>
          </cell>
          <cell r="E14">
            <v>46.041666666666664</v>
          </cell>
          <cell r="F14">
            <v>82</v>
          </cell>
          <cell r="G14">
            <v>15</v>
          </cell>
          <cell r="H14">
            <v>7.5600000000000005</v>
          </cell>
          <cell r="I14" t="str">
            <v>NE</v>
          </cell>
          <cell r="J14">
            <v>37.080000000000005</v>
          </cell>
          <cell r="K14">
            <v>0</v>
          </cell>
        </row>
        <row r="15">
          <cell r="B15">
            <v>26.591666666666665</v>
          </cell>
          <cell r="C15">
            <v>38.4</v>
          </cell>
          <cell r="D15">
            <v>17.8</v>
          </cell>
          <cell r="E15">
            <v>45.583333333333336</v>
          </cell>
          <cell r="F15">
            <v>77</v>
          </cell>
          <cell r="G15">
            <v>15</v>
          </cell>
          <cell r="H15">
            <v>6.84</v>
          </cell>
          <cell r="I15" t="str">
            <v>NE</v>
          </cell>
          <cell r="J15">
            <v>36</v>
          </cell>
          <cell r="K15">
            <v>0</v>
          </cell>
        </row>
        <row r="16">
          <cell r="B16">
            <v>21.354166666666671</v>
          </cell>
          <cell r="C16">
            <v>26.6</v>
          </cell>
          <cell r="D16">
            <v>18.399999999999999</v>
          </cell>
          <cell r="E16">
            <v>66.833333333333329</v>
          </cell>
          <cell r="F16">
            <v>86</v>
          </cell>
          <cell r="G16">
            <v>38</v>
          </cell>
          <cell r="H16">
            <v>8.64</v>
          </cell>
          <cell r="I16" t="str">
            <v>NO</v>
          </cell>
          <cell r="J16">
            <v>37.800000000000004</v>
          </cell>
          <cell r="K16">
            <v>0</v>
          </cell>
        </row>
        <row r="17">
          <cell r="B17">
            <v>21.508333333333336</v>
          </cell>
          <cell r="C17">
            <v>32.1</v>
          </cell>
          <cell r="D17">
            <v>14.7</v>
          </cell>
          <cell r="E17">
            <v>65.75</v>
          </cell>
          <cell r="F17">
            <v>88</v>
          </cell>
          <cell r="G17">
            <v>34</v>
          </cell>
          <cell r="H17">
            <v>2.16</v>
          </cell>
          <cell r="I17" t="str">
            <v>NO</v>
          </cell>
          <cell r="J17">
            <v>27.720000000000002</v>
          </cell>
          <cell r="K17">
            <v>0</v>
          </cell>
        </row>
        <row r="18">
          <cell r="B18">
            <v>25.695833333333336</v>
          </cell>
          <cell r="C18">
            <v>37.6</v>
          </cell>
          <cell r="D18">
            <v>16.3</v>
          </cell>
          <cell r="E18">
            <v>55.666666666666664</v>
          </cell>
          <cell r="F18">
            <v>86</v>
          </cell>
          <cell r="G18">
            <v>21</v>
          </cell>
          <cell r="H18">
            <v>1.08</v>
          </cell>
          <cell r="I18" t="str">
            <v>SO</v>
          </cell>
          <cell r="J18">
            <v>24.12</v>
          </cell>
          <cell r="K18">
            <v>0</v>
          </cell>
        </row>
        <row r="19">
          <cell r="B19">
            <v>28.679166666666671</v>
          </cell>
          <cell r="C19">
            <v>41.4</v>
          </cell>
          <cell r="D19">
            <v>18.100000000000001</v>
          </cell>
          <cell r="E19">
            <v>43.416666666666664</v>
          </cell>
          <cell r="F19">
            <v>79</v>
          </cell>
          <cell r="G19">
            <v>11</v>
          </cell>
          <cell r="H19">
            <v>0</v>
          </cell>
          <cell r="I19" t="str">
            <v>NE</v>
          </cell>
          <cell r="J19">
            <v>24.12</v>
          </cell>
          <cell r="K19">
            <v>0</v>
          </cell>
        </row>
        <row r="20">
          <cell r="B20">
            <v>29.495833333333334</v>
          </cell>
          <cell r="C20">
            <v>41.1</v>
          </cell>
          <cell r="D20">
            <v>19</v>
          </cell>
          <cell r="E20">
            <v>37.25</v>
          </cell>
          <cell r="F20">
            <v>70</v>
          </cell>
          <cell r="G20">
            <v>11</v>
          </cell>
          <cell r="H20">
            <v>1.8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26.924999999999997</v>
          </cell>
          <cell r="C21">
            <v>36</v>
          </cell>
          <cell r="D21">
            <v>18.7</v>
          </cell>
          <cell r="E21">
            <v>46.958333333333336</v>
          </cell>
          <cell r="F21">
            <v>70</v>
          </cell>
          <cell r="G21">
            <v>26</v>
          </cell>
          <cell r="H21">
            <v>3.6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23.354166666666668</v>
          </cell>
          <cell r="C22">
            <v>30.9</v>
          </cell>
          <cell r="D22">
            <v>17.3</v>
          </cell>
          <cell r="E22">
            <v>67.375</v>
          </cell>
          <cell r="F22">
            <v>90</v>
          </cell>
          <cell r="G22">
            <v>40</v>
          </cell>
          <cell r="H22">
            <v>0.36000000000000004</v>
          </cell>
          <cell r="I22" t="str">
            <v>NO</v>
          </cell>
          <cell r="J22">
            <v>21.240000000000002</v>
          </cell>
          <cell r="K22">
            <v>0</v>
          </cell>
        </row>
        <row r="23">
          <cell r="B23">
            <v>26.625</v>
          </cell>
          <cell r="C23">
            <v>38.1</v>
          </cell>
          <cell r="D23">
            <v>18</v>
          </cell>
          <cell r="E23">
            <v>54.708333333333336</v>
          </cell>
          <cell r="F23">
            <v>81</v>
          </cell>
          <cell r="G23">
            <v>26</v>
          </cell>
          <cell r="H23">
            <v>9.3600000000000012</v>
          </cell>
          <cell r="I23" t="str">
            <v>L</v>
          </cell>
          <cell r="J23">
            <v>46.080000000000005</v>
          </cell>
          <cell r="K23">
            <v>0</v>
          </cell>
        </row>
        <row r="24">
          <cell r="B24">
            <v>28.833333333333332</v>
          </cell>
          <cell r="C24">
            <v>35.799999999999997</v>
          </cell>
          <cell r="D24">
            <v>24.1</v>
          </cell>
          <cell r="E24">
            <v>56.291666666666664</v>
          </cell>
          <cell r="F24">
            <v>83</v>
          </cell>
          <cell r="G24">
            <v>34</v>
          </cell>
          <cell r="H24">
            <v>23.400000000000002</v>
          </cell>
          <cell r="I24" t="str">
            <v>NE</v>
          </cell>
          <cell r="J24">
            <v>47.16</v>
          </cell>
          <cell r="K24">
            <v>1.6</v>
          </cell>
        </row>
        <row r="25">
          <cell r="B25">
            <v>25.391666666666666</v>
          </cell>
          <cell r="C25">
            <v>33.200000000000003</v>
          </cell>
          <cell r="D25">
            <v>19.899999999999999</v>
          </cell>
          <cell r="E25">
            <v>58.958333333333336</v>
          </cell>
          <cell r="F25">
            <v>77</v>
          </cell>
          <cell r="G25">
            <v>34</v>
          </cell>
          <cell r="H25">
            <v>1.08</v>
          </cell>
          <cell r="I25" t="str">
            <v>NO</v>
          </cell>
          <cell r="J25">
            <v>21.240000000000002</v>
          </cell>
          <cell r="K25">
            <v>0</v>
          </cell>
        </row>
        <row r="26">
          <cell r="B26">
            <v>25.304166666666671</v>
          </cell>
          <cell r="C26">
            <v>32.799999999999997</v>
          </cell>
          <cell r="D26">
            <v>19.399999999999999</v>
          </cell>
          <cell r="E26">
            <v>45.958333333333336</v>
          </cell>
          <cell r="F26">
            <v>72</v>
          </cell>
          <cell r="G26">
            <v>25</v>
          </cell>
          <cell r="H26">
            <v>7.9200000000000008</v>
          </cell>
          <cell r="I26" t="str">
            <v>O</v>
          </cell>
          <cell r="J26">
            <v>32.04</v>
          </cell>
          <cell r="K26">
            <v>0</v>
          </cell>
        </row>
        <row r="27">
          <cell r="B27">
            <v>23.833333333333339</v>
          </cell>
          <cell r="C27">
            <v>31.1</v>
          </cell>
          <cell r="D27">
            <v>17.399999999999999</v>
          </cell>
          <cell r="E27">
            <v>49.583333333333336</v>
          </cell>
          <cell r="F27">
            <v>79</v>
          </cell>
          <cell r="G27">
            <v>31</v>
          </cell>
          <cell r="H27">
            <v>14.76</v>
          </cell>
          <cell r="I27" t="str">
            <v>SO</v>
          </cell>
          <cell r="J27">
            <v>35.64</v>
          </cell>
          <cell r="K27">
            <v>0</v>
          </cell>
        </row>
        <row r="28">
          <cell r="B28">
            <v>23.049999999999997</v>
          </cell>
          <cell r="C28">
            <v>29.9</v>
          </cell>
          <cell r="D28">
            <v>18.100000000000001</v>
          </cell>
          <cell r="E28">
            <v>56.833333333333336</v>
          </cell>
          <cell r="F28">
            <v>73</v>
          </cell>
          <cell r="G28">
            <v>37</v>
          </cell>
          <cell r="H28">
            <v>2.16</v>
          </cell>
          <cell r="I28" t="str">
            <v>SO</v>
          </cell>
          <cell r="J28">
            <v>27.720000000000002</v>
          </cell>
          <cell r="K28">
            <v>0</v>
          </cell>
        </row>
        <row r="29">
          <cell r="B29">
            <v>20.537500000000005</v>
          </cell>
          <cell r="C29">
            <v>25.4</v>
          </cell>
          <cell r="D29">
            <v>18.600000000000001</v>
          </cell>
          <cell r="E29">
            <v>77.916666666666671</v>
          </cell>
          <cell r="F29">
            <v>94</v>
          </cell>
          <cell r="G29">
            <v>51</v>
          </cell>
          <cell r="H29">
            <v>0.36000000000000004</v>
          </cell>
          <cell r="I29" t="str">
            <v>SO</v>
          </cell>
          <cell r="J29">
            <v>23.400000000000002</v>
          </cell>
          <cell r="K29">
            <v>11.200000000000001</v>
          </cell>
        </row>
        <row r="30">
          <cell r="B30">
            <v>21.424999999999997</v>
          </cell>
          <cell r="C30">
            <v>28.5</v>
          </cell>
          <cell r="D30">
            <v>18.2</v>
          </cell>
          <cell r="E30">
            <v>75.708333333333329</v>
          </cell>
          <cell r="F30">
            <v>94</v>
          </cell>
          <cell r="G30">
            <v>42</v>
          </cell>
          <cell r="H30">
            <v>0.36000000000000004</v>
          </cell>
          <cell r="I30" t="str">
            <v>SO</v>
          </cell>
          <cell r="J30">
            <v>26.64</v>
          </cell>
          <cell r="K30">
            <v>0</v>
          </cell>
        </row>
        <row r="31">
          <cell r="B31">
            <v>22.091666666666658</v>
          </cell>
          <cell r="C31">
            <v>32.5</v>
          </cell>
          <cell r="D31">
            <v>12.9</v>
          </cell>
          <cell r="E31">
            <v>60.25</v>
          </cell>
          <cell r="F31">
            <v>94</v>
          </cell>
          <cell r="G31">
            <v>19</v>
          </cell>
          <cell r="H31">
            <v>8.2799999999999994</v>
          </cell>
          <cell r="I31" t="str">
            <v>S</v>
          </cell>
          <cell r="J31">
            <v>27</v>
          </cell>
          <cell r="K31">
            <v>0</v>
          </cell>
        </row>
        <row r="32">
          <cell r="B32">
            <v>23.724999999999994</v>
          </cell>
          <cell r="C32">
            <v>33.9</v>
          </cell>
          <cell r="D32">
            <v>14.4</v>
          </cell>
          <cell r="E32">
            <v>54.25</v>
          </cell>
          <cell r="F32">
            <v>86</v>
          </cell>
          <cell r="G32">
            <v>26</v>
          </cell>
          <cell r="H32">
            <v>1.08</v>
          </cell>
          <cell r="I32" t="str">
            <v>SO</v>
          </cell>
          <cell r="J32">
            <v>24.48</v>
          </cell>
          <cell r="K32">
            <v>0</v>
          </cell>
        </row>
        <row r="33">
          <cell r="B33">
            <v>25.554166666666671</v>
          </cell>
          <cell r="C33">
            <v>36.299999999999997</v>
          </cell>
          <cell r="D33">
            <v>15.1</v>
          </cell>
          <cell r="E33">
            <v>49.958333333333336</v>
          </cell>
          <cell r="F33">
            <v>87</v>
          </cell>
          <cell r="G33">
            <v>18</v>
          </cell>
          <cell r="H33">
            <v>0.36000000000000004</v>
          </cell>
          <cell r="I33" t="str">
            <v>SO</v>
          </cell>
          <cell r="J33">
            <v>24.840000000000003</v>
          </cell>
          <cell r="K33">
            <v>0</v>
          </cell>
        </row>
        <row r="34">
          <cell r="B34">
            <v>26.783333333333331</v>
          </cell>
          <cell r="C34">
            <v>38.700000000000003</v>
          </cell>
          <cell r="D34">
            <v>15.6</v>
          </cell>
          <cell r="E34">
            <v>44.25</v>
          </cell>
          <cell r="F34">
            <v>80</v>
          </cell>
          <cell r="G34">
            <v>18</v>
          </cell>
          <cell r="H34">
            <v>2.52</v>
          </cell>
          <cell r="I34" t="str">
            <v>S</v>
          </cell>
          <cell r="J34">
            <v>24.840000000000003</v>
          </cell>
          <cell r="K34">
            <v>0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22.708333333333332</v>
          </cell>
          <cell r="C5">
            <v>29.4</v>
          </cell>
          <cell r="D5">
            <v>19.2</v>
          </cell>
          <cell r="E5">
            <v>71.416666666666671</v>
          </cell>
          <cell r="F5">
            <v>88</v>
          </cell>
          <cell r="G5">
            <v>49</v>
          </cell>
          <cell r="H5">
            <v>8.64</v>
          </cell>
          <cell r="I5" t="str">
            <v>S</v>
          </cell>
          <cell r="J5">
            <v>24.840000000000003</v>
          </cell>
          <cell r="K5">
            <v>0.8</v>
          </cell>
        </row>
        <row r="6">
          <cell r="B6">
            <v>21.404166666666669</v>
          </cell>
          <cell r="C6">
            <v>30.2</v>
          </cell>
          <cell r="D6">
            <v>15.6</v>
          </cell>
          <cell r="E6">
            <v>67.208333333333329</v>
          </cell>
          <cell r="F6">
            <v>84</v>
          </cell>
          <cell r="G6">
            <v>42</v>
          </cell>
          <cell r="H6">
            <v>6.12</v>
          </cell>
          <cell r="I6" t="str">
            <v>S</v>
          </cell>
          <cell r="J6">
            <v>21.96</v>
          </cell>
          <cell r="K6">
            <v>0</v>
          </cell>
        </row>
        <row r="7">
          <cell r="B7">
            <v>25.099999999999998</v>
          </cell>
          <cell r="C7">
            <v>33.200000000000003</v>
          </cell>
          <cell r="D7">
            <v>20.100000000000001</v>
          </cell>
          <cell r="E7">
            <v>62.291666666666664</v>
          </cell>
          <cell r="F7">
            <v>85</v>
          </cell>
          <cell r="G7">
            <v>35</v>
          </cell>
          <cell r="H7">
            <v>8.64</v>
          </cell>
          <cell r="I7" t="str">
            <v>S</v>
          </cell>
          <cell r="J7">
            <v>19.079999999999998</v>
          </cell>
          <cell r="K7">
            <v>0</v>
          </cell>
        </row>
        <row r="8">
          <cell r="B8">
            <v>26.587500000000002</v>
          </cell>
          <cell r="C8">
            <v>35.4</v>
          </cell>
          <cell r="D8">
            <v>20</v>
          </cell>
          <cell r="E8">
            <v>51.916666666666664</v>
          </cell>
          <cell r="F8">
            <v>72</v>
          </cell>
          <cell r="G8">
            <v>29</v>
          </cell>
          <cell r="H8">
            <v>7.9200000000000008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27.291666666666671</v>
          </cell>
          <cell r="C9">
            <v>35.700000000000003</v>
          </cell>
          <cell r="D9">
            <v>20.8</v>
          </cell>
          <cell r="E9">
            <v>46.791666666666664</v>
          </cell>
          <cell r="F9">
            <v>62</v>
          </cell>
          <cell r="G9">
            <v>30</v>
          </cell>
          <cell r="H9">
            <v>9</v>
          </cell>
          <cell r="I9" t="str">
            <v>S</v>
          </cell>
          <cell r="J9">
            <v>23.759999999999998</v>
          </cell>
          <cell r="K9">
            <v>0</v>
          </cell>
        </row>
        <row r="10">
          <cell r="B10">
            <v>29.366666666666664</v>
          </cell>
          <cell r="C10">
            <v>38.4</v>
          </cell>
          <cell r="D10">
            <v>23.1</v>
          </cell>
          <cell r="E10">
            <v>47.541666666666664</v>
          </cell>
          <cell r="F10">
            <v>68</v>
          </cell>
          <cell r="G10">
            <v>24</v>
          </cell>
          <cell r="H10">
            <v>6.48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28.283333333333331</v>
          </cell>
          <cell r="C11">
            <v>39.200000000000003</v>
          </cell>
          <cell r="D11">
            <v>18.8</v>
          </cell>
          <cell r="E11">
            <v>51.375</v>
          </cell>
          <cell r="F11">
            <v>87</v>
          </cell>
          <cell r="G11">
            <v>19</v>
          </cell>
          <cell r="H11">
            <v>20.16</v>
          </cell>
          <cell r="I11" t="str">
            <v>O</v>
          </cell>
          <cell r="J11">
            <v>42.12</v>
          </cell>
          <cell r="K11">
            <v>0</v>
          </cell>
        </row>
        <row r="12">
          <cell r="B12">
            <v>28.362500000000001</v>
          </cell>
          <cell r="C12">
            <v>38</v>
          </cell>
          <cell r="D12">
            <v>18.8</v>
          </cell>
          <cell r="E12">
            <v>46.916666666666664</v>
          </cell>
          <cell r="F12">
            <v>81</v>
          </cell>
          <cell r="G12">
            <v>22</v>
          </cell>
          <cell r="H12">
            <v>13.68</v>
          </cell>
          <cell r="I12" t="str">
            <v>NO</v>
          </cell>
          <cell r="J12">
            <v>35.28</v>
          </cell>
          <cell r="K12">
            <v>0</v>
          </cell>
        </row>
        <row r="13">
          <cell r="B13">
            <v>28.849999999999998</v>
          </cell>
          <cell r="C13">
            <v>38.9</v>
          </cell>
          <cell r="D13">
            <v>18.5</v>
          </cell>
          <cell r="E13">
            <v>48.583333333333336</v>
          </cell>
          <cell r="F13">
            <v>86</v>
          </cell>
          <cell r="G13">
            <v>19</v>
          </cell>
          <cell r="H13">
            <v>19.8</v>
          </cell>
          <cell r="I13" t="str">
            <v>NO</v>
          </cell>
          <cell r="J13">
            <v>52.92</v>
          </cell>
          <cell r="K13">
            <v>0</v>
          </cell>
        </row>
        <row r="14">
          <cell r="B14">
            <v>28.933333333333334</v>
          </cell>
          <cell r="C14">
            <v>38.9</v>
          </cell>
          <cell r="D14">
            <v>19.100000000000001</v>
          </cell>
          <cell r="E14">
            <v>46.041666666666664</v>
          </cell>
          <cell r="F14">
            <v>81</v>
          </cell>
          <cell r="G14">
            <v>16</v>
          </cell>
          <cell r="H14">
            <v>20.16</v>
          </cell>
          <cell r="I14" t="str">
            <v>NO</v>
          </cell>
          <cell r="J14">
            <v>42.480000000000004</v>
          </cell>
          <cell r="K14">
            <v>0</v>
          </cell>
        </row>
        <row r="15">
          <cell r="B15">
            <v>28.308333333333334</v>
          </cell>
          <cell r="C15">
            <v>37.700000000000003</v>
          </cell>
          <cell r="D15">
            <v>18.600000000000001</v>
          </cell>
          <cell r="E15">
            <v>45.666666666666664</v>
          </cell>
          <cell r="F15">
            <v>79</v>
          </cell>
          <cell r="G15">
            <v>23</v>
          </cell>
          <cell r="H15">
            <v>12.24</v>
          </cell>
          <cell r="I15" t="str">
            <v>N</v>
          </cell>
          <cell r="J15">
            <v>30.6</v>
          </cell>
          <cell r="K15">
            <v>0</v>
          </cell>
        </row>
        <row r="16">
          <cell r="B16">
            <v>24.337500000000006</v>
          </cell>
          <cell r="C16">
            <v>29.7</v>
          </cell>
          <cell r="D16">
            <v>20.5</v>
          </cell>
          <cell r="E16">
            <v>60.875</v>
          </cell>
          <cell r="F16">
            <v>76</v>
          </cell>
          <cell r="G16">
            <v>43</v>
          </cell>
          <cell r="H16">
            <v>13.68</v>
          </cell>
          <cell r="I16" t="str">
            <v>S</v>
          </cell>
          <cell r="J16">
            <v>27.720000000000002</v>
          </cell>
          <cell r="K16">
            <v>0</v>
          </cell>
        </row>
        <row r="17">
          <cell r="B17">
            <v>23.054166666666671</v>
          </cell>
          <cell r="C17">
            <v>33</v>
          </cell>
          <cell r="D17">
            <v>17.100000000000001</v>
          </cell>
          <cell r="E17">
            <v>61.083333333333336</v>
          </cell>
          <cell r="F17">
            <v>82</v>
          </cell>
          <cell r="G17">
            <v>32</v>
          </cell>
          <cell r="H17">
            <v>8.64</v>
          </cell>
          <cell r="I17" t="str">
            <v>S</v>
          </cell>
          <cell r="J17">
            <v>22.32</v>
          </cell>
          <cell r="K17">
            <v>0</v>
          </cell>
        </row>
        <row r="18">
          <cell r="B18">
            <v>28.362500000000001</v>
          </cell>
          <cell r="C18">
            <v>39.6</v>
          </cell>
          <cell r="D18">
            <v>19.600000000000001</v>
          </cell>
          <cell r="E18">
            <v>50.333333333333336</v>
          </cell>
          <cell r="F18">
            <v>76</v>
          </cell>
          <cell r="G18">
            <v>20</v>
          </cell>
          <cell r="H18">
            <v>9</v>
          </cell>
          <cell r="I18" t="str">
            <v>S</v>
          </cell>
          <cell r="J18">
            <v>23.400000000000002</v>
          </cell>
          <cell r="K18">
            <v>0</v>
          </cell>
        </row>
        <row r="19">
          <cell r="B19">
            <v>29.920833333333338</v>
          </cell>
          <cell r="C19">
            <v>40.5</v>
          </cell>
          <cell r="D19">
            <v>19.600000000000001</v>
          </cell>
          <cell r="E19">
            <v>49.583333333333336</v>
          </cell>
          <cell r="F19">
            <v>83</v>
          </cell>
          <cell r="G19">
            <v>16</v>
          </cell>
          <cell r="H19">
            <v>14.4</v>
          </cell>
          <cell r="I19" t="str">
            <v>O</v>
          </cell>
          <cell r="J19">
            <v>35.28</v>
          </cell>
          <cell r="K19">
            <v>0</v>
          </cell>
        </row>
        <row r="20">
          <cell r="B20">
            <v>29.599999999999991</v>
          </cell>
          <cell r="C20">
            <v>40</v>
          </cell>
          <cell r="D20">
            <v>19.600000000000001</v>
          </cell>
          <cell r="E20">
            <v>45.333333333333336</v>
          </cell>
          <cell r="F20">
            <v>80</v>
          </cell>
          <cell r="G20">
            <v>18</v>
          </cell>
          <cell r="H20">
            <v>13.68</v>
          </cell>
          <cell r="I20" t="str">
            <v>N</v>
          </cell>
          <cell r="J20">
            <v>27.720000000000002</v>
          </cell>
          <cell r="K20">
            <v>0</v>
          </cell>
        </row>
        <row r="21">
          <cell r="B21">
            <v>27.662499999999998</v>
          </cell>
          <cell r="C21">
            <v>32.6</v>
          </cell>
          <cell r="D21">
            <v>21.4</v>
          </cell>
          <cell r="E21">
            <v>52</v>
          </cell>
          <cell r="F21">
            <v>77</v>
          </cell>
          <cell r="G21">
            <v>35</v>
          </cell>
          <cell r="H21">
            <v>9.3600000000000012</v>
          </cell>
          <cell r="I21" t="str">
            <v>O</v>
          </cell>
          <cell r="J21">
            <v>27</v>
          </cell>
          <cell r="K21">
            <v>0</v>
          </cell>
        </row>
        <row r="22">
          <cell r="B22">
            <v>25.75</v>
          </cell>
          <cell r="C22">
            <v>27.7</v>
          </cell>
          <cell r="D22">
            <v>25.1</v>
          </cell>
          <cell r="E22">
            <v>60.5</v>
          </cell>
          <cell r="F22">
            <v>63</v>
          </cell>
          <cell r="G22">
            <v>52</v>
          </cell>
          <cell r="H22">
            <v>0.72000000000000008</v>
          </cell>
          <cell r="I22" t="str">
            <v>NO</v>
          </cell>
          <cell r="J22">
            <v>8.64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19.506666666666664</v>
          </cell>
          <cell r="C5">
            <v>22.5</v>
          </cell>
          <cell r="D5">
            <v>16.899999999999999</v>
          </cell>
          <cell r="E5">
            <v>92.533333333333331</v>
          </cell>
          <cell r="F5">
            <v>98</v>
          </cell>
          <cell r="G5">
            <v>77</v>
          </cell>
          <cell r="H5">
            <v>17.28</v>
          </cell>
          <cell r="I5" t="str">
            <v>SO</v>
          </cell>
          <cell r="J5">
            <v>37.800000000000004</v>
          </cell>
          <cell r="K5">
            <v>22.999999999999996</v>
          </cell>
        </row>
        <row r="6">
          <cell r="B6">
            <v>20.592307692307696</v>
          </cell>
          <cell r="C6">
            <v>25.1</v>
          </cell>
          <cell r="D6">
            <v>14.2</v>
          </cell>
          <cell r="E6">
            <v>77.07692307692308</v>
          </cell>
          <cell r="F6">
            <v>97</v>
          </cell>
          <cell r="G6">
            <v>64</v>
          </cell>
          <cell r="H6">
            <v>7.9200000000000008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24.543750000000003</v>
          </cell>
          <cell r="C7">
            <v>29</v>
          </cell>
          <cell r="D7">
            <v>19.399999999999999</v>
          </cell>
          <cell r="E7">
            <v>73.125</v>
          </cell>
          <cell r="F7">
            <v>92</v>
          </cell>
          <cell r="G7">
            <v>58</v>
          </cell>
          <cell r="H7">
            <v>9</v>
          </cell>
          <cell r="I7" t="str">
            <v>SE</v>
          </cell>
          <cell r="J7">
            <v>32.4</v>
          </cell>
          <cell r="K7">
            <v>0</v>
          </cell>
        </row>
        <row r="8">
          <cell r="B8">
            <v>26.287499999999998</v>
          </cell>
          <cell r="C8">
            <v>31.4</v>
          </cell>
          <cell r="D8">
            <v>18.7</v>
          </cell>
          <cell r="E8">
            <v>60.6875</v>
          </cell>
          <cell r="F8">
            <v>75</v>
          </cell>
          <cell r="G8">
            <v>45</v>
          </cell>
          <cell r="H8">
            <v>10.08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25.713333333333331</v>
          </cell>
          <cell r="C9">
            <v>29.7</v>
          </cell>
          <cell r="D9">
            <v>20.3</v>
          </cell>
          <cell r="E9">
            <v>59.866666666666667</v>
          </cell>
          <cell r="F9">
            <v>87</v>
          </cell>
          <cell r="G9">
            <v>47</v>
          </cell>
          <cell r="H9">
            <v>17.64</v>
          </cell>
          <cell r="I9" t="str">
            <v>SE</v>
          </cell>
          <cell r="J9">
            <v>33.119999999999997</v>
          </cell>
          <cell r="K9">
            <v>0</v>
          </cell>
        </row>
        <row r="10">
          <cell r="B10">
            <v>26.013333333333332</v>
          </cell>
          <cell r="C10">
            <v>32.5</v>
          </cell>
          <cell r="D10">
            <v>16.100000000000001</v>
          </cell>
          <cell r="E10">
            <v>52.533333333333331</v>
          </cell>
          <cell r="F10">
            <v>81</v>
          </cell>
          <cell r="G10">
            <v>34</v>
          </cell>
          <cell r="H10">
            <v>24.12</v>
          </cell>
          <cell r="I10" t="str">
            <v>L</v>
          </cell>
          <cell r="J10">
            <v>43.56</v>
          </cell>
          <cell r="K10">
            <v>0</v>
          </cell>
        </row>
        <row r="11">
          <cell r="B11">
            <v>31.38666666666667</v>
          </cell>
          <cell r="C11">
            <v>37.6</v>
          </cell>
          <cell r="D11">
            <v>20.100000000000001</v>
          </cell>
          <cell r="E11">
            <v>37.133333333333333</v>
          </cell>
          <cell r="F11">
            <v>82</v>
          </cell>
          <cell r="G11">
            <v>18</v>
          </cell>
          <cell r="H11">
            <v>26.64</v>
          </cell>
          <cell r="I11" t="str">
            <v>NE</v>
          </cell>
          <cell r="J11">
            <v>46.440000000000005</v>
          </cell>
          <cell r="K11">
            <v>0</v>
          </cell>
        </row>
        <row r="12">
          <cell r="B12">
            <v>32.593333333333334</v>
          </cell>
          <cell r="C12">
            <v>38.4</v>
          </cell>
          <cell r="D12">
            <v>22.7</v>
          </cell>
          <cell r="E12">
            <v>31.8</v>
          </cell>
          <cell r="F12">
            <v>57</v>
          </cell>
          <cell r="G12">
            <v>18</v>
          </cell>
          <cell r="H12">
            <v>21.240000000000002</v>
          </cell>
          <cell r="I12" t="str">
            <v>N</v>
          </cell>
          <cell r="J12">
            <v>39.24</v>
          </cell>
          <cell r="K12">
            <v>0</v>
          </cell>
        </row>
        <row r="13">
          <cell r="B13">
            <v>33.406666666666666</v>
          </cell>
          <cell r="C13">
            <v>38.799999999999997</v>
          </cell>
          <cell r="D13">
            <v>21.3</v>
          </cell>
          <cell r="E13">
            <v>30.866666666666667</v>
          </cell>
          <cell r="F13">
            <v>63</v>
          </cell>
          <cell r="G13">
            <v>19</v>
          </cell>
          <cell r="H13">
            <v>29.16</v>
          </cell>
          <cell r="I13" t="str">
            <v>N</v>
          </cell>
          <cell r="J13">
            <v>53.28</v>
          </cell>
          <cell r="K13">
            <v>0</v>
          </cell>
        </row>
        <row r="14">
          <cell r="B14">
            <v>33.18666666666666</v>
          </cell>
          <cell r="C14">
            <v>38.299999999999997</v>
          </cell>
          <cell r="D14">
            <v>23.6</v>
          </cell>
          <cell r="E14">
            <v>31.133333333333333</v>
          </cell>
          <cell r="F14">
            <v>53</v>
          </cell>
          <cell r="G14">
            <v>20</v>
          </cell>
          <cell r="H14">
            <v>21.6</v>
          </cell>
          <cell r="I14" t="str">
            <v>N</v>
          </cell>
          <cell r="J14">
            <v>43.2</v>
          </cell>
          <cell r="K14">
            <v>0</v>
          </cell>
        </row>
        <row r="15">
          <cell r="B15">
            <v>32.993333333333332</v>
          </cell>
          <cell r="C15">
            <v>38.700000000000003</v>
          </cell>
          <cell r="D15">
            <v>24.3</v>
          </cell>
          <cell r="E15">
            <v>30.266666666666666</v>
          </cell>
          <cell r="F15">
            <v>57</v>
          </cell>
          <cell r="G15">
            <v>17</v>
          </cell>
          <cell r="H15">
            <v>19.079999999999998</v>
          </cell>
          <cell r="I15" t="str">
            <v>NO</v>
          </cell>
          <cell r="J15">
            <v>42.480000000000004</v>
          </cell>
          <cell r="K15">
            <v>0</v>
          </cell>
        </row>
        <row r="16">
          <cell r="B16">
            <v>25.526666666666664</v>
          </cell>
          <cell r="C16">
            <v>30.8</v>
          </cell>
          <cell r="D16">
            <v>20.8</v>
          </cell>
          <cell r="E16">
            <v>57.266666666666666</v>
          </cell>
          <cell r="F16">
            <v>81</v>
          </cell>
          <cell r="G16">
            <v>30</v>
          </cell>
          <cell r="H16">
            <v>19.440000000000001</v>
          </cell>
          <cell r="I16" t="str">
            <v>SO</v>
          </cell>
          <cell r="J16">
            <v>37.080000000000005</v>
          </cell>
          <cell r="K16">
            <v>0</v>
          </cell>
        </row>
        <row r="17">
          <cell r="B17">
            <v>25.156249999999996</v>
          </cell>
          <cell r="C17">
            <v>32.700000000000003</v>
          </cell>
          <cell r="D17">
            <v>15.6</v>
          </cell>
          <cell r="E17">
            <v>59.75</v>
          </cell>
          <cell r="F17">
            <v>91</v>
          </cell>
          <cell r="G17">
            <v>39</v>
          </cell>
          <cell r="H17">
            <v>18.36</v>
          </cell>
          <cell r="I17" t="str">
            <v>SO</v>
          </cell>
          <cell r="J17">
            <v>34.92</v>
          </cell>
          <cell r="K17">
            <v>0</v>
          </cell>
        </row>
        <row r="18">
          <cell r="B18">
            <v>30.026666666666664</v>
          </cell>
          <cell r="C18">
            <v>36.6</v>
          </cell>
          <cell r="D18">
            <v>19.7</v>
          </cell>
          <cell r="E18">
            <v>42.733333333333334</v>
          </cell>
          <cell r="F18">
            <v>84</v>
          </cell>
          <cell r="G18">
            <v>23</v>
          </cell>
          <cell r="H18">
            <v>16.2</v>
          </cell>
          <cell r="I18" t="str">
            <v>NE</v>
          </cell>
          <cell r="J18">
            <v>33.119999999999997</v>
          </cell>
          <cell r="K18">
            <v>0</v>
          </cell>
        </row>
        <row r="19">
          <cell r="B19">
            <v>33.686666666666667</v>
          </cell>
          <cell r="C19">
            <v>40.299999999999997</v>
          </cell>
          <cell r="D19">
            <v>23.2</v>
          </cell>
          <cell r="E19">
            <v>31.133333333333333</v>
          </cell>
          <cell r="F19">
            <v>66</v>
          </cell>
          <cell r="G19">
            <v>14</v>
          </cell>
          <cell r="H19">
            <v>19.8</v>
          </cell>
          <cell r="I19" t="str">
            <v>L</v>
          </cell>
          <cell r="J19">
            <v>36.72</v>
          </cell>
          <cell r="K19">
            <v>0</v>
          </cell>
        </row>
        <row r="20">
          <cell r="B20">
            <v>34.406666666666666</v>
          </cell>
          <cell r="C20">
            <v>40.200000000000003</v>
          </cell>
          <cell r="D20">
            <v>23.2</v>
          </cell>
          <cell r="E20">
            <v>23.2</v>
          </cell>
          <cell r="F20">
            <v>47</v>
          </cell>
          <cell r="G20">
            <v>15</v>
          </cell>
          <cell r="H20">
            <v>23.040000000000003</v>
          </cell>
          <cell r="I20" t="str">
            <v>NE</v>
          </cell>
          <cell r="J20">
            <v>50.4</v>
          </cell>
          <cell r="K20">
            <v>0</v>
          </cell>
        </row>
        <row r="21">
          <cell r="B21">
            <v>33.520000000000003</v>
          </cell>
          <cell r="C21">
            <v>38.799999999999997</v>
          </cell>
          <cell r="D21">
            <v>23.8</v>
          </cell>
          <cell r="E21">
            <v>24.733333333333334</v>
          </cell>
          <cell r="F21">
            <v>35</v>
          </cell>
          <cell r="G21">
            <v>16</v>
          </cell>
          <cell r="H21">
            <v>14.76</v>
          </cell>
          <cell r="I21" t="str">
            <v>O</v>
          </cell>
          <cell r="J21">
            <v>29.52</v>
          </cell>
          <cell r="K21">
            <v>0</v>
          </cell>
        </row>
        <row r="22">
          <cell r="B22">
            <v>26.52</v>
          </cell>
          <cell r="C22">
            <v>32.1</v>
          </cell>
          <cell r="D22">
            <v>18.8</v>
          </cell>
          <cell r="E22">
            <v>57.466666666666669</v>
          </cell>
          <cell r="F22">
            <v>88</v>
          </cell>
          <cell r="G22">
            <v>35</v>
          </cell>
          <cell r="H22">
            <v>15.48</v>
          </cell>
          <cell r="I22" t="str">
            <v>SO</v>
          </cell>
          <cell r="J22">
            <v>37.080000000000005</v>
          </cell>
          <cell r="K22">
            <v>0</v>
          </cell>
        </row>
        <row r="23">
          <cell r="B23">
            <v>31.006666666666668</v>
          </cell>
          <cell r="C23">
            <v>37.9</v>
          </cell>
          <cell r="D23">
            <v>20.7</v>
          </cell>
          <cell r="E23">
            <v>46.533333333333331</v>
          </cell>
          <cell r="F23">
            <v>80</v>
          </cell>
          <cell r="G23">
            <v>29</v>
          </cell>
          <cell r="H23">
            <v>27</v>
          </cell>
          <cell r="I23" t="str">
            <v>NO</v>
          </cell>
          <cell r="J23">
            <v>55.440000000000005</v>
          </cell>
          <cell r="K23">
            <v>0</v>
          </cell>
        </row>
        <row r="24">
          <cell r="B24">
            <v>29.028571428571436</v>
          </cell>
          <cell r="C24">
            <v>36.6</v>
          </cell>
          <cell r="D24">
            <v>22.8</v>
          </cell>
          <cell r="E24">
            <v>62.928571428571431</v>
          </cell>
          <cell r="F24">
            <v>91</v>
          </cell>
          <cell r="G24">
            <v>36</v>
          </cell>
          <cell r="H24">
            <v>22.68</v>
          </cell>
          <cell r="I24" t="str">
            <v>NE</v>
          </cell>
          <cell r="J24">
            <v>49.680000000000007</v>
          </cell>
          <cell r="K24">
            <v>0.4</v>
          </cell>
        </row>
        <row r="25">
          <cell r="B25">
            <v>27.053333333333331</v>
          </cell>
          <cell r="C25">
            <v>31.7</v>
          </cell>
          <cell r="D25">
            <v>20.6</v>
          </cell>
          <cell r="E25">
            <v>64.400000000000006</v>
          </cell>
          <cell r="F25">
            <v>83</v>
          </cell>
          <cell r="G25">
            <v>47</v>
          </cell>
          <cell r="H25">
            <v>10.8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26.412500000000001</v>
          </cell>
          <cell r="C26">
            <v>32.200000000000003</v>
          </cell>
          <cell r="D26">
            <v>18.899999999999999</v>
          </cell>
          <cell r="E26">
            <v>55.5625</v>
          </cell>
          <cell r="F26">
            <v>88</v>
          </cell>
          <cell r="G26">
            <v>27</v>
          </cell>
          <cell r="H26">
            <v>14.4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24.618749999999999</v>
          </cell>
          <cell r="C27">
            <v>30.1</v>
          </cell>
          <cell r="D27">
            <v>16.600000000000001</v>
          </cell>
          <cell r="E27">
            <v>49.8125</v>
          </cell>
          <cell r="F27">
            <v>77</v>
          </cell>
          <cell r="G27">
            <v>36</v>
          </cell>
          <cell r="H27">
            <v>25.92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24.719999999999995</v>
          </cell>
          <cell r="C28">
            <v>30.3</v>
          </cell>
          <cell r="D28">
            <v>16.899999999999999</v>
          </cell>
          <cell r="E28">
            <v>54.866666666666667</v>
          </cell>
          <cell r="F28">
            <v>74</v>
          </cell>
          <cell r="G28">
            <v>42</v>
          </cell>
          <cell r="H28">
            <v>20.52</v>
          </cell>
          <cell r="I28" t="str">
            <v>SE</v>
          </cell>
          <cell r="J28">
            <v>32.4</v>
          </cell>
          <cell r="K28">
            <v>0</v>
          </cell>
        </row>
        <row r="29">
          <cell r="B29">
            <v>19.935714285714287</v>
          </cell>
          <cell r="C29">
            <v>24.9</v>
          </cell>
          <cell r="D29">
            <v>18.399999999999999</v>
          </cell>
          <cell r="E29">
            <v>87.571428571428569</v>
          </cell>
          <cell r="F29">
            <v>96</v>
          </cell>
          <cell r="G29">
            <v>59</v>
          </cell>
          <cell r="H29">
            <v>16.920000000000002</v>
          </cell>
          <cell r="I29" t="str">
            <v>SE</v>
          </cell>
          <cell r="J29">
            <v>35.28</v>
          </cell>
          <cell r="K29">
            <v>12.999999999999998</v>
          </cell>
        </row>
        <row r="30">
          <cell r="B30">
            <v>22.971428571428572</v>
          </cell>
          <cell r="C30">
            <v>27.4</v>
          </cell>
          <cell r="D30">
            <v>16.899999999999999</v>
          </cell>
          <cell r="E30">
            <v>68.571428571428569</v>
          </cell>
          <cell r="F30">
            <v>98</v>
          </cell>
          <cell r="G30">
            <v>44</v>
          </cell>
          <cell r="H30">
            <v>12.24</v>
          </cell>
          <cell r="I30" t="str">
            <v>SE</v>
          </cell>
          <cell r="J30">
            <v>30.6</v>
          </cell>
          <cell r="K30">
            <v>0</v>
          </cell>
        </row>
        <row r="31">
          <cell r="B31">
            <v>26.131250000000001</v>
          </cell>
          <cell r="C31">
            <v>31.4</v>
          </cell>
          <cell r="D31">
            <v>14.6</v>
          </cell>
          <cell r="E31">
            <v>49.5</v>
          </cell>
          <cell r="F31">
            <v>94</v>
          </cell>
          <cell r="G31">
            <v>30</v>
          </cell>
          <cell r="H31">
            <v>14.04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26.256250000000001</v>
          </cell>
          <cell r="C32">
            <v>31.8</v>
          </cell>
          <cell r="D32">
            <v>19.100000000000001</v>
          </cell>
          <cell r="E32">
            <v>46.9375</v>
          </cell>
          <cell r="F32">
            <v>74</v>
          </cell>
          <cell r="G32">
            <v>31</v>
          </cell>
          <cell r="H32">
            <v>21.6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28.799999999999997</v>
          </cell>
          <cell r="C33">
            <v>34</v>
          </cell>
          <cell r="D33">
            <v>20</v>
          </cell>
          <cell r="E33">
            <v>37.06666666666667</v>
          </cell>
          <cell r="F33">
            <v>65</v>
          </cell>
          <cell r="G33">
            <v>24</v>
          </cell>
          <cell r="H33">
            <v>18</v>
          </cell>
          <cell r="I33" t="str">
            <v>NE</v>
          </cell>
          <cell r="J33">
            <v>32.4</v>
          </cell>
          <cell r="K33">
            <v>0</v>
          </cell>
        </row>
        <row r="34">
          <cell r="B34">
            <v>30.673333333333336</v>
          </cell>
          <cell r="C34">
            <v>35.799999999999997</v>
          </cell>
          <cell r="D34">
            <v>22.1</v>
          </cell>
          <cell r="E34">
            <v>30.6</v>
          </cell>
          <cell r="F34">
            <v>49</v>
          </cell>
          <cell r="G34">
            <v>21</v>
          </cell>
          <cell r="H34">
            <v>25.92</v>
          </cell>
          <cell r="I34" t="str">
            <v>NE</v>
          </cell>
          <cell r="J34">
            <v>40.680000000000007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21.784615384615378</v>
          </cell>
          <cell r="C5">
            <v>25.1</v>
          </cell>
          <cell r="D5">
            <v>17.899999999999999</v>
          </cell>
          <cell r="E5">
            <v>74.769230769230774</v>
          </cell>
          <cell r="F5">
            <v>91</v>
          </cell>
          <cell r="G5">
            <v>64</v>
          </cell>
          <cell r="H5">
            <v>23.400000000000002</v>
          </cell>
          <cell r="I5" t="str">
            <v>SO</v>
          </cell>
          <cell r="J5">
            <v>37.080000000000005</v>
          </cell>
          <cell r="K5">
            <v>0</v>
          </cell>
        </row>
        <row r="6">
          <cell r="B6">
            <v>24.393750000000004</v>
          </cell>
          <cell r="C6">
            <v>31.5</v>
          </cell>
          <cell r="D6">
            <v>15.2</v>
          </cell>
          <cell r="E6">
            <v>68.75</v>
          </cell>
          <cell r="F6">
            <v>96</v>
          </cell>
          <cell r="G6">
            <v>47</v>
          </cell>
          <cell r="H6">
            <v>12.24</v>
          </cell>
          <cell r="I6" t="str">
            <v>N</v>
          </cell>
          <cell r="J6">
            <v>24.840000000000003</v>
          </cell>
          <cell r="K6">
            <v>0</v>
          </cell>
        </row>
        <row r="7">
          <cell r="B7">
            <v>27.3</v>
          </cell>
          <cell r="C7">
            <v>33.1</v>
          </cell>
          <cell r="D7">
            <v>20.8</v>
          </cell>
          <cell r="E7">
            <v>64.5625</v>
          </cell>
          <cell r="F7">
            <v>92</v>
          </cell>
          <cell r="G7">
            <v>43</v>
          </cell>
          <cell r="H7">
            <v>13.68</v>
          </cell>
          <cell r="I7" t="str">
            <v>SO</v>
          </cell>
          <cell r="J7">
            <v>27</v>
          </cell>
          <cell r="K7">
            <v>0</v>
          </cell>
        </row>
        <row r="8">
          <cell r="B8">
            <v>29.471428571428568</v>
          </cell>
          <cell r="C8">
            <v>36.200000000000003</v>
          </cell>
          <cell r="D8">
            <v>18.2</v>
          </cell>
          <cell r="E8">
            <v>53.285714285714285</v>
          </cell>
          <cell r="F8">
            <v>84</v>
          </cell>
          <cell r="G8">
            <v>33</v>
          </cell>
          <cell r="H8">
            <v>11.16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28.981818181818184</v>
          </cell>
          <cell r="C9">
            <v>34.299999999999997</v>
          </cell>
          <cell r="D9">
            <v>20.399999999999999</v>
          </cell>
          <cell r="E9">
            <v>47.363636363636367</v>
          </cell>
          <cell r="F9">
            <v>67</v>
          </cell>
          <cell r="G9">
            <v>37</v>
          </cell>
          <cell r="H9">
            <v>15.48</v>
          </cell>
          <cell r="I9" t="str">
            <v>S</v>
          </cell>
          <cell r="J9">
            <v>25.2</v>
          </cell>
          <cell r="K9">
            <v>0</v>
          </cell>
        </row>
        <row r="10">
          <cell r="B10">
            <v>32.608333333333341</v>
          </cell>
          <cell r="C10">
            <v>38.700000000000003</v>
          </cell>
          <cell r="D10">
            <v>19.2</v>
          </cell>
          <cell r="E10">
            <v>43.333333333333336</v>
          </cell>
          <cell r="F10">
            <v>90</v>
          </cell>
          <cell r="G10">
            <v>22</v>
          </cell>
          <cell r="H10">
            <v>15.48</v>
          </cell>
          <cell r="I10" t="str">
            <v>N</v>
          </cell>
          <cell r="J10">
            <v>34.200000000000003</v>
          </cell>
          <cell r="K10">
            <v>0</v>
          </cell>
        </row>
        <row r="11">
          <cell r="B11">
            <v>33.469230769230769</v>
          </cell>
          <cell r="C11">
            <v>38.5</v>
          </cell>
          <cell r="D11">
            <v>22.1</v>
          </cell>
          <cell r="E11">
            <v>35.846153846153847</v>
          </cell>
          <cell r="F11">
            <v>65</v>
          </cell>
          <cell r="G11">
            <v>22</v>
          </cell>
          <cell r="H11">
            <v>24.840000000000003</v>
          </cell>
          <cell r="I11" t="str">
            <v>NO</v>
          </cell>
          <cell r="J11">
            <v>45</v>
          </cell>
          <cell r="K11">
            <v>0</v>
          </cell>
        </row>
        <row r="12">
          <cell r="B12">
            <v>33.084615384615375</v>
          </cell>
          <cell r="C12">
            <v>38.1</v>
          </cell>
          <cell r="D12">
            <v>23.9</v>
          </cell>
          <cell r="E12">
            <v>37.615384615384613</v>
          </cell>
          <cell r="F12">
            <v>69</v>
          </cell>
          <cell r="G12">
            <v>22</v>
          </cell>
          <cell r="H12">
            <v>19.8</v>
          </cell>
          <cell r="I12" t="str">
            <v>NO</v>
          </cell>
          <cell r="J12">
            <v>48.24</v>
          </cell>
          <cell r="K12">
            <v>0</v>
          </cell>
        </row>
        <row r="13">
          <cell r="B13">
            <v>33.915384615384625</v>
          </cell>
          <cell r="C13">
            <v>38.6</v>
          </cell>
          <cell r="D13">
            <v>21.6</v>
          </cell>
          <cell r="E13">
            <v>35.153846153846153</v>
          </cell>
          <cell r="F13">
            <v>77</v>
          </cell>
          <cell r="G13">
            <v>21</v>
          </cell>
          <cell r="H13">
            <v>29.52</v>
          </cell>
          <cell r="I13" t="str">
            <v>NO</v>
          </cell>
          <cell r="J13">
            <v>53.28</v>
          </cell>
          <cell r="K13">
            <v>0</v>
          </cell>
        </row>
        <row r="14">
          <cell r="B14">
            <v>33.338461538461544</v>
          </cell>
          <cell r="C14">
            <v>38.6</v>
          </cell>
          <cell r="D14">
            <v>22.7</v>
          </cell>
          <cell r="E14">
            <v>34</v>
          </cell>
          <cell r="F14">
            <v>69</v>
          </cell>
          <cell r="G14">
            <v>18</v>
          </cell>
          <cell r="H14">
            <v>28.08</v>
          </cell>
          <cell r="I14" t="str">
            <v>NO</v>
          </cell>
          <cell r="J14">
            <v>52.56</v>
          </cell>
          <cell r="K14">
            <v>0</v>
          </cell>
        </row>
        <row r="15">
          <cell r="B15">
            <v>32.966666666666661</v>
          </cell>
          <cell r="C15">
            <v>37.6</v>
          </cell>
          <cell r="D15">
            <v>21.4</v>
          </cell>
          <cell r="E15">
            <v>38</v>
          </cell>
          <cell r="F15">
            <v>74</v>
          </cell>
          <cell r="G15">
            <v>25</v>
          </cell>
          <cell r="H15">
            <v>16.2</v>
          </cell>
          <cell r="I15" t="str">
            <v>NO</v>
          </cell>
          <cell r="J15">
            <v>30.6</v>
          </cell>
          <cell r="K15">
            <v>0</v>
          </cell>
        </row>
        <row r="16">
          <cell r="B16">
            <v>24.408333333333335</v>
          </cell>
          <cell r="C16">
            <v>27.4</v>
          </cell>
          <cell r="D16">
            <v>21.3</v>
          </cell>
          <cell r="E16">
            <v>60.166666666666664</v>
          </cell>
          <cell r="F16">
            <v>71</v>
          </cell>
          <cell r="G16">
            <v>52</v>
          </cell>
          <cell r="H16">
            <v>25.56</v>
          </cell>
          <cell r="I16" t="str">
            <v>SO</v>
          </cell>
          <cell r="J16">
            <v>51.12</v>
          </cell>
          <cell r="K16">
            <v>0</v>
          </cell>
        </row>
        <row r="17">
          <cell r="B17">
            <v>25.699999999999996</v>
          </cell>
          <cell r="C17">
            <v>31</v>
          </cell>
          <cell r="D17">
            <v>15.9</v>
          </cell>
          <cell r="E17">
            <v>59.384615384615387</v>
          </cell>
          <cell r="F17">
            <v>91</v>
          </cell>
          <cell r="G17">
            <v>43</v>
          </cell>
          <cell r="H17">
            <v>18.720000000000002</v>
          </cell>
          <cell r="I17" t="str">
            <v>S</v>
          </cell>
          <cell r="J17">
            <v>42.480000000000004</v>
          </cell>
          <cell r="K17">
            <v>0</v>
          </cell>
        </row>
        <row r="18">
          <cell r="B18">
            <v>31.292857142857141</v>
          </cell>
          <cell r="C18">
            <v>38.299999999999997</v>
          </cell>
          <cell r="D18">
            <v>19.600000000000001</v>
          </cell>
          <cell r="E18">
            <v>47.642857142857146</v>
          </cell>
          <cell r="F18">
            <v>85</v>
          </cell>
          <cell r="G18">
            <v>26</v>
          </cell>
          <cell r="H18">
            <v>15.840000000000002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B19">
            <v>33.714285714285715</v>
          </cell>
          <cell r="C19">
            <v>39.5</v>
          </cell>
          <cell r="D19">
            <v>21.1</v>
          </cell>
          <cell r="E19">
            <v>41.142857142857146</v>
          </cell>
          <cell r="F19">
            <v>90</v>
          </cell>
          <cell r="G19">
            <v>21</v>
          </cell>
          <cell r="H19">
            <v>16.2</v>
          </cell>
          <cell r="I19" t="str">
            <v>NO</v>
          </cell>
          <cell r="J19">
            <v>38.519999999999996</v>
          </cell>
          <cell r="K19">
            <v>0</v>
          </cell>
        </row>
        <row r="20">
          <cell r="B20">
            <v>34.700000000000003</v>
          </cell>
          <cell r="C20">
            <v>39.5</v>
          </cell>
          <cell r="D20">
            <v>23.2</v>
          </cell>
          <cell r="E20">
            <v>35.299999999999997</v>
          </cell>
          <cell r="F20">
            <v>72</v>
          </cell>
          <cell r="G20">
            <v>22</v>
          </cell>
          <cell r="H20">
            <v>15.120000000000001</v>
          </cell>
          <cell r="I20" t="str">
            <v>N</v>
          </cell>
          <cell r="J20">
            <v>37.080000000000005</v>
          </cell>
          <cell r="K20">
            <v>0</v>
          </cell>
        </row>
        <row r="21">
          <cell r="B21">
            <v>26.299999999999997</v>
          </cell>
          <cell r="C21">
            <v>30.1</v>
          </cell>
          <cell r="D21">
            <v>20.6</v>
          </cell>
          <cell r="E21">
            <v>52.333333333333336</v>
          </cell>
          <cell r="F21">
            <v>68</v>
          </cell>
          <cell r="G21">
            <v>43</v>
          </cell>
          <cell r="H21">
            <v>26.64</v>
          </cell>
          <cell r="I21" t="str">
            <v>S</v>
          </cell>
          <cell r="J21">
            <v>44.64</v>
          </cell>
          <cell r="K21">
            <v>0</v>
          </cell>
        </row>
        <row r="22">
          <cell r="B22">
            <v>30.363636363636363</v>
          </cell>
          <cell r="C22">
            <v>34.5</v>
          </cell>
          <cell r="D22">
            <v>21.9</v>
          </cell>
          <cell r="E22">
            <v>46.909090909090907</v>
          </cell>
          <cell r="F22">
            <v>79</v>
          </cell>
          <cell r="G22">
            <v>33</v>
          </cell>
          <cell r="H22">
            <v>15.120000000000001</v>
          </cell>
          <cell r="I22" t="str">
            <v>SO</v>
          </cell>
          <cell r="J22">
            <v>30.6</v>
          </cell>
          <cell r="K22">
            <v>0</v>
          </cell>
        </row>
        <row r="23">
          <cell r="B23">
            <v>33.190909090909088</v>
          </cell>
          <cell r="C23">
            <v>37.799999999999997</v>
          </cell>
          <cell r="D23">
            <v>22.7</v>
          </cell>
          <cell r="E23">
            <v>45.090909090909093</v>
          </cell>
          <cell r="F23">
            <v>80</v>
          </cell>
          <cell r="G23">
            <v>33</v>
          </cell>
          <cell r="H23">
            <v>31.680000000000003</v>
          </cell>
          <cell r="I23" t="str">
            <v>NO</v>
          </cell>
          <cell r="J23">
            <v>53.28</v>
          </cell>
          <cell r="K23">
            <v>0</v>
          </cell>
        </row>
        <row r="24">
          <cell r="B24">
            <v>34.900000000000006</v>
          </cell>
          <cell r="C24">
            <v>39.200000000000003</v>
          </cell>
          <cell r="D24">
            <v>27.6</v>
          </cell>
          <cell r="E24">
            <v>40.75</v>
          </cell>
          <cell r="F24">
            <v>67</v>
          </cell>
          <cell r="G24">
            <v>28</v>
          </cell>
          <cell r="H24">
            <v>27.36</v>
          </cell>
          <cell r="I24" t="str">
            <v>NO</v>
          </cell>
          <cell r="J24">
            <v>56.88</v>
          </cell>
          <cell r="K24">
            <v>0</v>
          </cell>
        </row>
        <row r="25">
          <cell r="B25">
            <v>29.691666666666666</v>
          </cell>
          <cell r="C25">
            <v>33.700000000000003</v>
          </cell>
          <cell r="D25">
            <v>21.9</v>
          </cell>
          <cell r="E25">
            <v>49</v>
          </cell>
          <cell r="F25">
            <v>72</v>
          </cell>
          <cell r="G25">
            <v>39</v>
          </cell>
          <cell r="H25">
            <v>17.28</v>
          </cell>
          <cell r="I25" t="str">
            <v>S</v>
          </cell>
          <cell r="J25">
            <v>31.319999999999997</v>
          </cell>
          <cell r="K25">
            <v>0</v>
          </cell>
        </row>
        <row r="26">
          <cell r="B26">
            <v>31.333333333333329</v>
          </cell>
          <cell r="C26">
            <v>35.6</v>
          </cell>
          <cell r="D26">
            <v>21</v>
          </cell>
          <cell r="E26">
            <v>41.583333333333336</v>
          </cell>
          <cell r="F26">
            <v>63</v>
          </cell>
          <cell r="G26">
            <v>34</v>
          </cell>
          <cell r="H26">
            <v>18</v>
          </cell>
          <cell r="I26" t="str">
            <v>S</v>
          </cell>
          <cell r="J26">
            <v>34.92</v>
          </cell>
          <cell r="K26">
            <v>0</v>
          </cell>
        </row>
        <row r="27">
          <cell r="B27">
            <v>32.1</v>
          </cell>
          <cell r="C27">
            <v>36.1</v>
          </cell>
          <cell r="D27">
            <v>23.3</v>
          </cell>
          <cell r="E27">
            <v>37.545454545454547</v>
          </cell>
          <cell r="F27">
            <v>53</v>
          </cell>
          <cell r="G27">
            <v>30</v>
          </cell>
          <cell r="H27">
            <v>12.24</v>
          </cell>
          <cell r="I27" t="str">
            <v>SE</v>
          </cell>
          <cell r="J27">
            <v>37.080000000000005</v>
          </cell>
          <cell r="K27">
            <v>0</v>
          </cell>
        </row>
        <row r="28">
          <cell r="B28">
            <v>34.03</v>
          </cell>
          <cell r="C28">
            <v>38.799999999999997</v>
          </cell>
          <cell r="D28">
            <v>22.4</v>
          </cell>
          <cell r="E28">
            <v>38.6</v>
          </cell>
          <cell r="F28">
            <v>76</v>
          </cell>
          <cell r="G28">
            <v>27</v>
          </cell>
          <cell r="H28">
            <v>10.8</v>
          </cell>
          <cell r="I28" t="str">
            <v>SE</v>
          </cell>
          <cell r="J28">
            <v>21.240000000000002</v>
          </cell>
          <cell r="K28">
            <v>0</v>
          </cell>
        </row>
        <row r="29">
          <cell r="B29">
            <v>22.333333333333332</v>
          </cell>
          <cell r="C29">
            <v>22.8</v>
          </cell>
          <cell r="D29">
            <v>22</v>
          </cell>
          <cell r="E29">
            <v>94.666666666666671</v>
          </cell>
          <cell r="F29">
            <v>96</v>
          </cell>
          <cell r="G29">
            <v>92</v>
          </cell>
          <cell r="H29">
            <v>11.16</v>
          </cell>
          <cell r="I29" t="str">
            <v>SE</v>
          </cell>
          <cell r="J29">
            <v>21.6</v>
          </cell>
          <cell r="K29">
            <v>0.4</v>
          </cell>
        </row>
        <row r="30">
          <cell r="B30">
            <v>26.369230769230771</v>
          </cell>
          <cell r="C30">
            <v>30.5</v>
          </cell>
          <cell r="D30">
            <v>21.7</v>
          </cell>
          <cell r="E30">
            <v>67.461538461538467</v>
          </cell>
          <cell r="F30">
            <v>92</v>
          </cell>
          <cell r="G30">
            <v>47</v>
          </cell>
          <cell r="H30">
            <v>12.24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28.366666666666667</v>
          </cell>
          <cell r="C31">
            <v>34</v>
          </cell>
          <cell r="D31">
            <v>19.100000000000001</v>
          </cell>
          <cell r="E31">
            <v>51.133333333333333</v>
          </cell>
          <cell r="F31">
            <v>88</v>
          </cell>
          <cell r="G31">
            <v>30</v>
          </cell>
          <cell r="H31">
            <v>12.6</v>
          </cell>
          <cell r="I31" t="str">
            <v>L</v>
          </cell>
          <cell r="J31">
            <v>29.52</v>
          </cell>
          <cell r="K31">
            <v>0</v>
          </cell>
        </row>
        <row r="32">
          <cell r="B32">
            <v>30.094117647058823</v>
          </cell>
          <cell r="C32">
            <v>37</v>
          </cell>
          <cell r="D32">
            <v>22</v>
          </cell>
          <cell r="E32">
            <v>51.352941176470587</v>
          </cell>
          <cell r="F32">
            <v>87</v>
          </cell>
          <cell r="G32">
            <v>29</v>
          </cell>
          <cell r="H32">
            <v>21.240000000000002</v>
          </cell>
          <cell r="I32" t="str">
            <v>NE</v>
          </cell>
          <cell r="J32">
            <v>30.240000000000002</v>
          </cell>
          <cell r="K32">
            <v>0</v>
          </cell>
        </row>
        <row r="33">
          <cell r="B33">
            <v>31.606249999999999</v>
          </cell>
          <cell r="C33">
            <v>37.299999999999997</v>
          </cell>
          <cell r="D33">
            <v>24.3</v>
          </cell>
          <cell r="E33">
            <v>50.5</v>
          </cell>
          <cell r="F33">
            <v>87</v>
          </cell>
          <cell r="G33">
            <v>31</v>
          </cell>
          <cell r="H33">
            <v>12.96</v>
          </cell>
          <cell r="I33" t="str">
            <v>NE</v>
          </cell>
          <cell r="J33">
            <v>29.880000000000003</v>
          </cell>
          <cell r="K33">
            <v>0</v>
          </cell>
        </row>
        <row r="34">
          <cell r="B34">
            <v>33.323076923076925</v>
          </cell>
          <cell r="C34">
            <v>37.200000000000003</v>
          </cell>
          <cell r="D34">
            <v>25.5</v>
          </cell>
          <cell r="E34">
            <v>50.846153846153847</v>
          </cell>
          <cell r="F34">
            <v>77</v>
          </cell>
          <cell r="G34">
            <v>35</v>
          </cell>
          <cell r="H34">
            <v>17.64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I35" t="str">
            <v>NO</v>
          </cell>
        </row>
      </sheetData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20.900000000000002</v>
          </cell>
          <cell r="C5">
            <v>21.6</v>
          </cell>
          <cell r="D5">
            <v>20</v>
          </cell>
          <cell r="E5">
            <v>79.125</v>
          </cell>
          <cell r="F5">
            <v>80</v>
          </cell>
          <cell r="G5">
            <v>78</v>
          </cell>
          <cell r="H5">
            <v>16.559999999999999</v>
          </cell>
          <cell r="I5" t="str">
            <v>SO</v>
          </cell>
          <cell r="J5">
            <v>38.519999999999996</v>
          </cell>
          <cell r="K5">
            <v>4.6000000000000005</v>
          </cell>
        </row>
        <row r="6">
          <cell r="B6">
            <v>23.409090909090914</v>
          </cell>
          <cell r="C6">
            <v>28.5</v>
          </cell>
          <cell r="D6">
            <v>17.100000000000001</v>
          </cell>
          <cell r="E6">
            <v>73.090909090909093</v>
          </cell>
          <cell r="F6">
            <v>78</v>
          </cell>
          <cell r="G6">
            <v>67</v>
          </cell>
          <cell r="H6">
            <v>8.2799999999999994</v>
          </cell>
          <cell r="I6" t="str">
            <v>N</v>
          </cell>
          <cell r="J6">
            <v>17.28</v>
          </cell>
          <cell r="K6">
            <v>0.2</v>
          </cell>
        </row>
        <row r="7">
          <cell r="B7">
            <v>26.572727272727274</v>
          </cell>
          <cell r="C7">
            <v>30.2</v>
          </cell>
          <cell r="D7">
            <v>19.5</v>
          </cell>
          <cell r="E7">
            <v>72.272727272727266</v>
          </cell>
          <cell r="F7">
            <v>79</v>
          </cell>
          <cell r="G7">
            <v>66</v>
          </cell>
          <cell r="H7">
            <v>7.5600000000000005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28.109090909090909</v>
          </cell>
          <cell r="C8">
            <v>32.4</v>
          </cell>
          <cell r="D8">
            <v>18.7</v>
          </cell>
          <cell r="E8">
            <v>65.818181818181813</v>
          </cell>
          <cell r="F8">
            <v>77</v>
          </cell>
          <cell r="G8">
            <v>58</v>
          </cell>
          <cell r="H8">
            <v>6.84</v>
          </cell>
          <cell r="I8" t="str">
            <v>L</v>
          </cell>
          <cell r="J8">
            <v>24.48</v>
          </cell>
          <cell r="K8">
            <v>0</v>
          </cell>
        </row>
        <row r="9">
          <cell r="B9">
            <v>28.263636363636362</v>
          </cell>
          <cell r="C9">
            <v>32.200000000000003</v>
          </cell>
          <cell r="D9">
            <v>18.5</v>
          </cell>
          <cell r="E9">
            <v>64.818181818181813</v>
          </cell>
          <cell r="F9">
            <v>74</v>
          </cell>
          <cell r="G9">
            <v>59</v>
          </cell>
          <cell r="H9">
            <v>13.32</v>
          </cell>
          <cell r="I9" t="str">
            <v>NE</v>
          </cell>
          <cell r="J9">
            <v>29.52</v>
          </cell>
          <cell r="K9">
            <v>0</v>
          </cell>
        </row>
        <row r="10">
          <cell r="B10">
            <v>27.754545454545454</v>
          </cell>
          <cell r="C10">
            <v>33</v>
          </cell>
          <cell r="D10">
            <v>19.399999999999999</v>
          </cell>
          <cell r="E10">
            <v>56.909090909090907</v>
          </cell>
          <cell r="F10">
            <v>67</v>
          </cell>
          <cell r="G10">
            <v>48</v>
          </cell>
          <cell r="H10">
            <v>22.68</v>
          </cell>
          <cell r="I10" t="str">
            <v>NE</v>
          </cell>
          <cell r="J10">
            <v>43.56</v>
          </cell>
          <cell r="K10">
            <v>0</v>
          </cell>
        </row>
        <row r="11">
          <cell r="B11">
            <v>32.609090909090916</v>
          </cell>
          <cell r="C11">
            <v>37.700000000000003</v>
          </cell>
          <cell r="D11">
            <v>22.9</v>
          </cell>
          <cell r="E11">
            <v>47.454545454545453</v>
          </cell>
          <cell r="F11">
            <v>64</v>
          </cell>
          <cell r="G11">
            <v>35</v>
          </cell>
          <cell r="H11">
            <v>25.56</v>
          </cell>
          <cell r="I11" t="str">
            <v>N</v>
          </cell>
          <cell r="J11">
            <v>45.72</v>
          </cell>
          <cell r="K11">
            <v>0</v>
          </cell>
        </row>
        <row r="12">
          <cell r="B12">
            <v>33.309090909090912</v>
          </cell>
          <cell r="C12">
            <v>37</v>
          </cell>
          <cell r="D12">
            <v>23.2</v>
          </cell>
          <cell r="E12">
            <v>46.545454545454547</v>
          </cell>
          <cell r="F12">
            <v>51</v>
          </cell>
          <cell r="G12">
            <v>42</v>
          </cell>
          <cell r="H12">
            <v>20.88</v>
          </cell>
          <cell r="I12" t="str">
            <v>N</v>
          </cell>
          <cell r="J12">
            <v>39.6</v>
          </cell>
          <cell r="K12">
            <v>0</v>
          </cell>
        </row>
        <row r="13">
          <cell r="B13">
            <v>34.299999999999997</v>
          </cell>
          <cell r="C13">
            <v>37.799999999999997</v>
          </cell>
          <cell r="D13">
            <v>23.9</v>
          </cell>
          <cell r="E13">
            <v>46.18181818181818</v>
          </cell>
          <cell r="F13">
            <v>54</v>
          </cell>
          <cell r="G13">
            <v>39</v>
          </cell>
          <cell r="H13">
            <v>27.720000000000002</v>
          </cell>
          <cell r="I13" t="str">
            <v>N</v>
          </cell>
          <cell r="J13">
            <v>56.519999999999996</v>
          </cell>
          <cell r="K13">
            <v>0</v>
          </cell>
        </row>
        <row r="14">
          <cell r="B14">
            <v>33.554545454545455</v>
          </cell>
          <cell r="C14">
            <v>36.799999999999997</v>
          </cell>
          <cell r="D14">
            <v>22.6</v>
          </cell>
          <cell r="E14">
            <v>48.545454545454547</v>
          </cell>
          <cell r="F14">
            <v>58</v>
          </cell>
          <cell r="G14">
            <v>42</v>
          </cell>
          <cell r="H14">
            <v>26.28</v>
          </cell>
          <cell r="I14" t="str">
            <v>NO</v>
          </cell>
          <cell r="J14">
            <v>43.92</v>
          </cell>
          <cell r="K14">
            <v>0</v>
          </cell>
        </row>
        <row r="15">
          <cell r="B15">
            <v>33.363636363636367</v>
          </cell>
          <cell r="C15">
            <v>37.200000000000003</v>
          </cell>
          <cell r="D15">
            <v>22.8</v>
          </cell>
          <cell r="E15">
            <v>48.272727272727273</v>
          </cell>
          <cell r="F15">
            <v>56</v>
          </cell>
          <cell r="G15">
            <v>40</v>
          </cell>
          <cell r="H15">
            <v>23.040000000000003</v>
          </cell>
          <cell r="I15" t="str">
            <v>NO</v>
          </cell>
          <cell r="J15">
            <v>42.480000000000004</v>
          </cell>
          <cell r="K15">
            <v>0</v>
          </cell>
        </row>
        <row r="16">
          <cell r="B16">
            <v>25.709090909090911</v>
          </cell>
          <cell r="C16">
            <v>28</v>
          </cell>
          <cell r="D16">
            <v>21.8</v>
          </cell>
          <cell r="E16">
            <v>61.545454545454547</v>
          </cell>
          <cell r="F16">
            <v>67</v>
          </cell>
          <cell r="G16">
            <v>58</v>
          </cell>
          <cell r="H16">
            <v>16.559999999999999</v>
          </cell>
          <cell r="I16" t="str">
            <v>S</v>
          </cell>
          <cell r="J16">
            <v>33.840000000000003</v>
          </cell>
          <cell r="K16">
            <v>0</v>
          </cell>
        </row>
        <row r="17">
          <cell r="B17">
            <v>26.445454545454542</v>
          </cell>
          <cell r="C17">
            <v>31.6</v>
          </cell>
          <cell r="D17">
            <v>17.2</v>
          </cell>
          <cell r="E17">
            <v>61.81818181818182</v>
          </cell>
          <cell r="F17">
            <v>71</v>
          </cell>
          <cell r="G17">
            <v>54</v>
          </cell>
          <cell r="H17">
            <v>11.879999999999999</v>
          </cell>
          <cell r="I17" t="str">
            <v>S</v>
          </cell>
          <cell r="J17">
            <v>25.2</v>
          </cell>
          <cell r="K17">
            <v>0</v>
          </cell>
        </row>
        <row r="18">
          <cell r="B18">
            <v>31.1</v>
          </cell>
          <cell r="C18">
            <v>35.799999999999997</v>
          </cell>
          <cell r="D18">
            <v>21.6</v>
          </cell>
          <cell r="E18">
            <v>56</v>
          </cell>
          <cell r="F18">
            <v>70</v>
          </cell>
          <cell r="G18">
            <v>45</v>
          </cell>
          <cell r="H18">
            <v>18.36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34.972727272727276</v>
          </cell>
          <cell r="C19">
            <v>39.1</v>
          </cell>
          <cell r="D19">
            <v>25.7</v>
          </cell>
          <cell r="E19">
            <v>47.545454545454547</v>
          </cell>
          <cell r="F19">
            <v>53</v>
          </cell>
          <cell r="G19">
            <v>39</v>
          </cell>
          <cell r="H19">
            <v>19.440000000000001</v>
          </cell>
          <cell r="I19" t="str">
            <v>N</v>
          </cell>
          <cell r="J19">
            <v>40.32</v>
          </cell>
          <cell r="K19">
            <v>0</v>
          </cell>
        </row>
        <row r="20">
          <cell r="B20">
            <v>34.654545454545456</v>
          </cell>
          <cell r="C20">
            <v>38.6</v>
          </cell>
          <cell r="D20">
            <v>24.4</v>
          </cell>
          <cell r="E20">
            <v>46</v>
          </cell>
          <cell r="F20">
            <v>53</v>
          </cell>
          <cell r="G20">
            <v>40</v>
          </cell>
          <cell r="H20">
            <v>23.040000000000003</v>
          </cell>
          <cell r="I20" t="str">
            <v>N</v>
          </cell>
          <cell r="J20">
            <v>42.84</v>
          </cell>
          <cell r="K20">
            <v>0</v>
          </cell>
        </row>
        <row r="21">
          <cell r="B21">
            <v>32.836363636363629</v>
          </cell>
          <cell r="C21">
            <v>36</v>
          </cell>
          <cell r="D21">
            <v>24.1</v>
          </cell>
          <cell r="E21">
            <v>52.727272727272727</v>
          </cell>
          <cell r="F21">
            <v>58</v>
          </cell>
          <cell r="G21">
            <v>49</v>
          </cell>
          <cell r="H21">
            <v>13.32</v>
          </cell>
          <cell r="I21" t="str">
            <v>O</v>
          </cell>
          <cell r="J21">
            <v>32.4</v>
          </cell>
          <cell r="K21">
            <v>0</v>
          </cell>
        </row>
        <row r="22">
          <cell r="B22">
            <v>26.75454545454545</v>
          </cell>
          <cell r="C22">
            <v>30.5</v>
          </cell>
          <cell r="D22">
            <v>21.2</v>
          </cell>
          <cell r="E22">
            <v>65.545454545454547</v>
          </cell>
          <cell r="F22">
            <v>71</v>
          </cell>
          <cell r="G22">
            <v>59</v>
          </cell>
          <cell r="H22">
            <v>15.120000000000001</v>
          </cell>
          <cell r="I22" t="str">
            <v>S</v>
          </cell>
          <cell r="J22">
            <v>27.36</v>
          </cell>
          <cell r="K22">
            <v>0</v>
          </cell>
        </row>
        <row r="23">
          <cell r="B23">
            <v>32.527272727272731</v>
          </cell>
          <cell r="C23">
            <v>36.200000000000003</v>
          </cell>
          <cell r="D23">
            <v>23</v>
          </cell>
          <cell r="E23">
            <v>59.363636363636367</v>
          </cell>
          <cell r="F23">
            <v>69</v>
          </cell>
          <cell r="G23">
            <v>53</v>
          </cell>
          <cell r="H23">
            <v>33.119999999999997</v>
          </cell>
          <cell r="I23" t="str">
            <v>NO</v>
          </cell>
          <cell r="J23">
            <v>59.4</v>
          </cell>
          <cell r="K23">
            <v>0</v>
          </cell>
        </row>
        <row r="24">
          <cell r="B24">
            <v>31.472727272727273</v>
          </cell>
          <cell r="C24">
            <v>35.6</v>
          </cell>
          <cell r="D24">
            <v>23.4</v>
          </cell>
          <cell r="E24">
            <v>64.454545454545453</v>
          </cell>
          <cell r="F24">
            <v>72</v>
          </cell>
          <cell r="G24">
            <v>60</v>
          </cell>
          <cell r="H24">
            <v>18.720000000000002</v>
          </cell>
          <cell r="I24" t="str">
            <v>N</v>
          </cell>
          <cell r="J24">
            <v>100.8</v>
          </cell>
          <cell r="K24">
            <v>17.399999999999999</v>
          </cell>
        </row>
        <row r="25">
          <cell r="B25">
            <v>27.890909090909091</v>
          </cell>
          <cell r="C25">
            <v>31.2</v>
          </cell>
          <cell r="D25">
            <v>22</v>
          </cell>
          <cell r="E25">
            <v>69.63636363636364</v>
          </cell>
          <cell r="F25">
            <v>76</v>
          </cell>
          <cell r="G25">
            <v>63</v>
          </cell>
          <cell r="H25">
            <v>12.24</v>
          </cell>
          <cell r="I25" t="str">
            <v>S</v>
          </cell>
          <cell r="J25">
            <v>22.68</v>
          </cell>
          <cell r="K25">
            <v>0</v>
          </cell>
        </row>
        <row r="26">
          <cell r="B26">
            <v>27.166666666666661</v>
          </cell>
          <cell r="C26">
            <v>31.2</v>
          </cell>
          <cell r="D26">
            <v>22.6</v>
          </cell>
          <cell r="E26">
            <v>66.166666666666671</v>
          </cell>
          <cell r="F26">
            <v>75</v>
          </cell>
          <cell r="G26">
            <v>54</v>
          </cell>
          <cell r="H26">
            <v>13.32</v>
          </cell>
          <cell r="I26" t="str">
            <v>SE</v>
          </cell>
          <cell r="J26">
            <v>32.04</v>
          </cell>
          <cell r="K26">
            <v>0</v>
          </cell>
        </row>
        <row r="27">
          <cell r="B27">
            <v>26.781818181818178</v>
          </cell>
          <cell r="C27">
            <v>30.3</v>
          </cell>
          <cell r="D27">
            <v>20</v>
          </cell>
          <cell r="E27">
            <v>56.18181818181818</v>
          </cell>
          <cell r="F27">
            <v>65</v>
          </cell>
          <cell r="G27">
            <v>51</v>
          </cell>
          <cell r="H27">
            <v>20.52</v>
          </cell>
          <cell r="I27" t="str">
            <v>L</v>
          </cell>
          <cell r="J27">
            <v>38.880000000000003</v>
          </cell>
          <cell r="K27">
            <v>0</v>
          </cell>
        </row>
        <row r="28">
          <cell r="B28">
            <v>26.272727272727273</v>
          </cell>
          <cell r="C28">
            <v>29.8</v>
          </cell>
          <cell r="D28">
            <v>20.3</v>
          </cell>
          <cell r="E28">
            <v>56.81818181818182</v>
          </cell>
          <cell r="F28">
            <v>62</v>
          </cell>
          <cell r="G28">
            <v>53</v>
          </cell>
          <cell r="H28">
            <v>11.879999999999999</v>
          </cell>
          <cell r="I28" t="str">
            <v>L</v>
          </cell>
          <cell r="J28">
            <v>32.04</v>
          </cell>
          <cell r="K28">
            <v>0</v>
          </cell>
        </row>
        <row r="29">
          <cell r="B29">
            <v>23.018181818181816</v>
          </cell>
          <cell r="C29">
            <v>25.3</v>
          </cell>
          <cell r="D29">
            <v>20.8</v>
          </cell>
          <cell r="E29">
            <v>70.545454545454547</v>
          </cell>
          <cell r="F29">
            <v>76</v>
          </cell>
          <cell r="G29">
            <v>67</v>
          </cell>
          <cell r="H29">
            <v>13.68</v>
          </cell>
          <cell r="I29" t="str">
            <v>SE</v>
          </cell>
          <cell r="J29">
            <v>30.96</v>
          </cell>
          <cell r="K29">
            <v>24.799999999999997</v>
          </cell>
        </row>
        <row r="30">
          <cell r="B30">
            <v>24.59090909090909</v>
          </cell>
          <cell r="C30">
            <v>27.2</v>
          </cell>
          <cell r="D30">
            <v>21.2</v>
          </cell>
          <cell r="E30">
            <v>70.454545454545453</v>
          </cell>
          <cell r="F30">
            <v>78</v>
          </cell>
          <cell r="G30">
            <v>63</v>
          </cell>
          <cell r="H30">
            <v>11.520000000000001</v>
          </cell>
          <cell r="I30" t="str">
            <v>SE</v>
          </cell>
          <cell r="J30">
            <v>22.32</v>
          </cell>
          <cell r="K30">
            <v>0</v>
          </cell>
        </row>
        <row r="31">
          <cell r="B31">
            <v>27.716666666666669</v>
          </cell>
          <cell r="C31">
            <v>31.3</v>
          </cell>
          <cell r="D31">
            <v>19.7</v>
          </cell>
          <cell r="E31">
            <v>58.666666666666664</v>
          </cell>
          <cell r="F31">
            <v>75</v>
          </cell>
          <cell r="G31">
            <v>45</v>
          </cell>
          <cell r="H31">
            <v>12.6</v>
          </cell>
          <cell r="I31" t="str">
            <v>L</v>
          </cell>
          <cell r="J31">
            <v>32.04</v>
          </cell>
          <cell r="K31">
            <v>0</v>
          </cell>
        </row>
        <row r="32">
          <cell r="B32">
            <v>28.316666666666666</v>
          </cell>
          <cell r="C32">
            <v>32</v>
          </cell>
          <cell r="D32">
            <v>21.8</v>
          </cell>
          <cell r="E32">
            <v>56.916666666666664</v>
          </cell>
          <cell r="F32">
            <v>65</v>
          </cell>
          <cell r="G32">
            <v>50</v>
          </cell>
          <cell r="H32">
            <v>20.16</v>
          </cell>
          <cell r="I32" t="str">
            <v>NE</v>
          </cell>
          <cell r="J32">
            <v>41.76</v>
          </cell>
          <cell r="K32">
            <v>0</v>
          </cell>
        </row>
        <row r="33">
          <cell r="B33">
            <v>29.450000000000003</v>
          </cell>
          <cell r="C33">
            <v>33.200000000000003</v>
          </cell>
          <cell r="D33">
            <v>22.1</v>
          </cell>
          <cell r="E33">
            <v>53.75</v>
          </cell>
          <cell r="F33">
            <v>62</v>
          </cell>
          <cell r="G33">
            <v>49</v>
          </cell>
          <cell r="H33">
            <v>18.36</v>
          </cell>
          <cell r="I33" t="str">
            <v>NE</v>
          </cell>
          <cell r="J33">
            <v>34.200000000000003</v>
          </cell>
          <cell r="K33">
            <v>0</v>
          </cell>
        </row>
        <row r="34">
          <cell r="B34">
            <v>30.233333333333331</v>
          </cell>
          <cell r="C34">
            <v>34</v>
          </cell>
          <cell r="D34">
            <v>21.1</v>
          </cell>
          <cell r="E34">
            <v>52.75</v>
          </cell>
          <cell r="F34">
            <v>57</v>
          </cell>
          <cell r="G34">
            <v>47</v>
          </cell>
          <cell r="H34">
            <v>19.8</v>
          </cell>
          <cell r="I34" t="str">
            <v>NE</v>
          </cell>
          <cell r="J34">
            <v>39.24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24.949999999999992</v>
          </cell>
          <cell r="C5">
            <v>34.299999999999997</v>
          </cell>
          <cell r="D5">
            <v>19</v>
          </cell>
          <cell r="E5">
            <v>65.208333333333329</v>
          </cell>
          <cell r="F5">
            <v>90</v>
          </cell>
          <cell r="G5">
            <v>30</v>
          </cell>
          <cell r="H5">
            <v>28.08</v>
          </cell>
          <cell r="I5" t="str">
            <v>NE</v>
          </cell>
          <cell r="J5">
            <v>50.4</v>
          </cell>
          <cell r="K5">
            <v>6</v>
          </cell>
        </row>
        <row r="6">
          <cell r="B6">
            <v>23.670833333333331</v>
          </cell>
          <cell r="C6">
            <v>30.7</v>
          </cell>
          <cell r="D6">
            <v>19.399999999999999</v>
          </cell>
          <cell r="E6">
            <v>75.666666666666671</v>
          </cell>
          <cell r="F6">
            <v>92</v>
          </cell>
          <cell r="G6">
            <v>46</v>
          </cell>
          <cell r="H6">
            <v>8.64</v>
          </cell>
          <cell r="I6" t="str">
            <v>NE</v>
          </cell>
          <cell r="J6">
            <v>30.6</v>
          </cell>
          <cell r="K6">
            <v>9.2000000000000011</v>
          </cell>
        </row>
        <row r="7">
          <cell r="B7">
            <v>26.012500000000003</v>
          </cell>
          <cell r="C7">
            <v>34.799999999999997</v>
          </cell>
          <cell r="D7">
            <v>20.6</v>
          </cell>
          <cell r="E7">
            <v>66.458333333333329</v>
          </cell>
          <cell r="F7">
            <v>90</v>
          </cell>
          <cell r="G7">
            <v>31</v>
          </cell>
          <cell r="H7">
            <v>32.76</v>
          </cell>
          <cell r="I7" t="str">
            <v>SE</v>
          </cell>
          <cell r="J7">
            <v>49.680000000000007</v>
          </cell>
          <cell r="K7">
            <v>6.8</v>
          </cell>
        </row>
        <row r="8">
          <cell r="B8">
            <v>26.766666666666662</v>
          </cell>
          <cell r="C8">
            <v>36.1</v>
          </cell>
          <cell r="D8">
            <v>19.899999999999999</v>
          </cell>
          <cell r="E8">
            <v>63.958333333333336</v>
          </cell>
          <cell r="F8">
            <v>92</v>
          </cell>
          <cell r="G8">
            <v>23</v>
          </cell>
          <cell r="H8">
            <v>11.520000000000001</v>
          </cell>
          <cell r="I8" t="str">
            <v>SO</v>
          </cell>
          <cell r="J8">
            <v>22.32</v>
          </cell>
          <cell r="K8">
            <v>0</v>
          </cell>
        </row>
        <row r="9">
          <cell r="B9">
            <v>27.275000000000002</v>
          </cell>
          <cell r="C9">
            <v>33.799999999999997</v>
          </cell>
          <cell r="D9">
            <v>21.7</v>
          </cell>
          <cell r="E9">
            <v>55.541666666666664</v>
          </cell>
          <cell r="F9">
            <v>82</v>
          </cell>
          <cell r="G9">
            <v>31</v>
          </cell>
          <cell r="H9">
            <v>19.440000000000001</v>
          </cell>
          <cell r="I9" t="str">
            <v>SE</v>
          </cell>
          <cell r="J9">
            <v>33.840000000000003</v>
          </cell>
          <cell r="K9">
            <v>0</v>
          </cell>
        </row>
        <row r="10">
          <cell r="B10">
            <v>26.0625</v>
          </cell>
          <cell r="C10">
            <v>36.200000000000003</v>
          </cell>
          <cell r="D10">
            <v>18</v>
          </cell>
          <cell r="E10">
            <v>51.291666666666664</v>
          </cell>
          <cell r="F10">
            <v>82</v>
          </cell>
          <cell r="G10">
            <v>15</v>
          </cell>
          <cell r="H10">
            <v>22.68</v>
          </cell>
          <cell r="I10" t="str">
            <v>SE</v>
          </cell>
          <cell r="J10">
            <v>37.440000000000005</v>
          </cell>
          <cell r="K10">
            <v>0</v>
          </cell>
        </row>
        <row r="11">
          <cell r="B11">
            <v>28.241666666666664</v>
          </cell>
          <cell r="C11">
            <v>36.200000000000003</v>
          </cell>
          <cell r="D11">
            <v>19.100000000000001</v>
          </cell>
          <cell r="E11">
            <v>40.958333333333336</v>
          </cell>
          <cell r="F11">
            <v>78</v>
          </cell>
          <cell r="G11">
            <v>21</v>
          </cell>
          <cell r="H11">
            <v>20.52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29.554166666666671</v>
          </cell>
          <cell r="C12">
            <v>36.4</v>
          </cell>
          <cell r="D12">
            <v>23.6</v>
          </cell>
          <cell r="E12">
            <v>39.125</v>
          </cell>
          <cell r="F12">
            <v>57</v>
          </cell>
          <cell r="G12">
            <v>20</v>
          </cell>
          <cell r="H12">
            <v>14.4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28.733333333333334</v>
          </cell>
          <cell r="C13">
            <v>36.9</v>
          </cell>
          <cell r="D13">
            <v>20.5</v>
          </cell>
          <cell r="E13">
            <v>43.916666666666664</v>
          </cell>
          <cell r="F13">
            <v>76</v>
          </cell>
          <cell r="G13">
            <v>18</v>
          </cell>
          <cell r="H13">
            <v>21.6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30.491666666666674</v>
          </cell>
          <cell r="C14">
            <v>38</v>
          </cell>
          <cell r="D14">
            <v>24.2</v>
          </cell>
          <cell r="E14">
            <v>33.666666666666664</v>
          </cell>
          <cell r="F14">
            <v>53</v>
          </cell>
          <cell r="G14">
            <v>13</v>
          </cell>
          <cell r="H14">
            <v>12.96</v>
          </cell>
          <cell r="I14" t="str">
            <v>N</v>
          </cell>
          <cell r="J14">
            <v>35.28</v>
          </cell>
          <cell r="K14">
            <v>0</v>
          </cell>
        </row>
        <row r="15">
          <cell r="B15">
            <v>29.654166666666665</v>
          </cell>
          <cell r="C15">
            <v>38.799999999999997</v>
          </cell>
          <cell r="D15">
            <v>20.6</v>
          </cell>
          <cell r="E15">
            <v>39.083333333333336</v>
          </cell>
          <cell r="F15">
            <v>72</v>
          </cell>
          <cell r="G15">
            <v>14</v>
          </cell>
          <cell r="H15">
            <v>12.24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30.108333333333338</v>
          </cell>
          <cell r="C16">
            <v>39.1</v>
          </cell>
          <cell r="D16">
            <v>20.9</v>
          </cell>
          <cell r="E16">
            <v>36.375</v>
          </cell>
          <cell r="F16">
            <v>65</v>
          </cell>
          <cell r="G16">
            <v>12</v>
          </cell>
          <cell r="H16">
            <v>11.16</v>
          </cell>
          <cell r="I16" t="str">
            <v>NO</v>
          </cell>
          <cell r="J16">
            <v>27.720000000000002</v>
          </cell>
          <cell r="K16">
            <v>0</v>
          </cell>
        </row>
        <row r="17">
          <cell r="B17">
            <v>27.787499999999998</v>
          </cell>
          <cell r="C17">
            <v>37.1</v>
          </cell>
          <cell r="D17">
            <v>20</v>
          </cell>
          <cell r="E17">
            <v>52.458333333333336</v>
          </cell>
          <cell r="F17">
            <v>82</v>
          </cell>
          <cell r="G17">
            <v>20</v>
          </cell>
          <cell r="H17">
            <v>21.6</v>
          </cell>
          <cell r="I17" t="str">
            <v>SO</v>
          </cell>
          <cell r="J17">
            <v>41.76</v>
          </cell>
          <cell r="K17">
            <v>0</v>
          </cell>
        </row>
        <row r="18">
          <cell r="B18">
            <v>28.908333333333331</v>
          </cell>
          <cell r="C18">
            <v>37.9</v>
          </cell>
          <cell r="D18">
            <v>22.5</v>
          </cell>
          <cell r="E18">
            <v>45.333333333333336</v>
          </cell>
          <cell r="F18">
            <v>69</v>
          </cell>
          <cell r="G18">
            <v>19</v>
          </cell>
          <cell r="H18">
            <v>16.559999999999999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29.933333333333337</v>
          </cell>
          <cell r="C19">
            <v>38.700000000000003</v>
          </cell>
          <cell r="D19">
            <v>21.5</v>
          </cell>
          <cell r="E19">
            <v>38.125</v>
          </cell>
          <cell r="F19">
            <v>71</v>
          </cell>
          <cell r="G19">
            <v>12</v>
          </cell>
          <cell r="H19">
            <v>20.52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29.991666666666664</v>
          </cell>
          <cell r="C20">
            <v>37.700000000000003</v>
          </cell>
          <cell r="D20">
            <v>21.8</v>
          </cell>
          <cell r="E20">
            <v>26.583333333333332</v>
          </cell>
          <cell r="F20">
            <v>50</v>
          </cell>
          <cell r="G20">
            <v>12</v>
          </cell>
          <cell r="H20">
            <v>20.52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27.945833333333336</v>
          </cell>
          <cell r="C21">
            <v>39</v>
          </cell>
          <cell r="D21">
            <v>17.2</v>
          </cell>
          <cell r="E21">
            <v>34.458333333333336</v>
          </cell>
          <cell r="F21">
            <v>68</v>
          </cell>
          <cell r="G21">
            <v>11</v>
          </cell>
          <cell r="H21">
            <v>14.04</v>
          </cell>
          <cell r="I21" t="str">
            <v>N</v>
          </cell>
          <cell r="J21">
            <v>38.159999999999997</v>
          </cell>
          <cell r="K21">
            <v>0</v>
          </cell>
        </row>
        <row r="22">
          <cell r="B22">
            <v>29.629166666666666</v>
          </cell>
          <cell r="C22">
            <v>39.799999999999997</v>
          </cell>
          <cell r="D22">
            <v>20.100000000000001</v>
          </cell>
          <cell r="E22">
            <v>33.125</v>
          </cell>
          <cell r="F22">
            <v>61</v>
          </cell>
          <cell r="G22">
            <v>13</v>
          </cell>
          <cell r="H22">
            <v>18.36</v>
          </cell>
          <cell r="I22" t="str">
            <v>N</v>
          </cell>
          <cell r="J22">
            <v>40.32</v>
          </cell>
          <cell r="K22">
            <v>0</v>
          </cell>
        </row>
        <row r="23">
          <cell r="B23">
            <v>31.070833333333329</v>
          </cell>
          <cell r="C23">
            <v>38.799999999999997</v>
          </cell>
          <cell r="D23">
            <v>22.8</v>
          </cell>
          <cell r="E23">
            <v>43.125</v>
          </cell>
          <cell r="F23">
            <v>77</v>
          </cell>
          <cell r="G23">
            <v>16</v>
          </cell>
          <cell r="H23">
            <v>23.759999999999998</v>
          </cell>
          <cell r="I23" t="str">
            <v>N</v>
          </cell>
          <cell r="J23">
            <v>50.04</v>
          </cell>
          <cell r="K23">
            <v>0</v>
          </cell>
        </row>
        <row r="24">
          <cell r="B24">
            <v>29.683333333333326</v>
          </cell>
          <cell r="C24">
            <v>38.9</v>
          </cell>
          <cell r="D24">
            <v>23.3</v>
          </cell>
          <cell r="E24">
            <v>40.416666666666664</v>
          </cell>
          <cell r="F24">
            <v>77</v>
          </cell>
          <cell r="G24">
            <v>22</v>
          </cell>
          <cell r="H24">
            <v>21.6</v>
          </cell>
          <cell r="I24" t="str">
            <v>O</v>
          </cell>
          <cell r="J24">
            <v>53.64</v>
          </cell>
          <cell r="K24">
            <v>1.7999999999999998</v>
          </cell>
        </row>
        <row r="25">
          <cell r="B25">
            <v>27.712500000000009</v>
          </cell>
          <cell r="C25">
            <v>35.9</v>
          </cell>
          <cell r="D25">
            <v>21.9</v>
          </cell>
          <cell r="E25">
            <v>64.291666666666671</v>
          </cell>
          <cell r="F25">
            <v>89</v>
          </cell>
          <cell r="G25">
            <v>33</v>
          </cell>
          <cell r="H25">
            <v>23.400000000000002</v>
          </cell>
          <cell r="I25" t="str">
            <v>SE</v>
          </cell>
          <cell r="J25">
            <v>31.319999999999997</v>
          </cell>
          <cell r="K25">
            <v>1.4</v>
          </cell>
        </row>
        <row r="26">
          <cell r="B26">
            <v>27.299999999999997</v>
          </cell>
          <cell r="C26">
            <v>33</v>
          </cell>
          <cell r="D26">
            <v>21.6</v>
          </cell>
          <cell r="E26">
            <v>61.375</v>
          </cell>
          <cell r="F26">
            <v>82</v>
          </cell>
          <cell r="G26">
            <v>39</v>
          </cell>
          <cell r="H26">
            <v>20.16</v>
          </cell>
          <cell r="I26" t="str">
            <v>S</v>
          </cell>
          <cell r="J26">
            <v>34.200000000000003</v>
          </cell>
          <cell r="K26">
            <v>0</v>
          </cell>
        </row>
        <row r="27">
          <cell r="B27">
            <v>25.341666666666665</v>
          </cell>
          <cell r="C27">
            <v>32.799999999999997</v>
          </cell>
          <cell r="D27">
            <v>18.100000000000001</v>
          </cell>
          <cell r="E27">
            <v>53.666666666666664</v>
          </cell>
          <cell r="F27">
            <v>74</v>
          </cell>
          <cell r="G27">
            <v>32</v>
          </cell>
          <cell r="H27">
            <v>23.759999999999998</v>
          </cell>
          <cell r="I27" t="str">
            <v>SE</v>
          </cell>
          <cell r="J27">
            <v>44.64</v>
          </cell>
          <cell r="K27">
            <v>0</v>
          </cell>
        </row>
        <row r="28">
          <cell r="B28">
            <v>27.599999999999998</v>
          </cell>
          <cell r="C28">
            <v>36.799999999999997</v>
          </cell>
          <cell r="D28">
            <v>19.100000000000001</v>
          </cell>
          <cell r="E28">
            <v>45.375</v>
          </cell>
          <cell r="F28">
            <v>70</v>
          </cell>
          <cell r="G28">
            <v>24</v>
          </cell>
          <cell r="H28">
            <v>15.840000000000002</v>
          </cell>
          <cell r="I28" t="str">
            <v>SE</v>
          </cell>
          <cell r="J28">
            <v>33.480000000000004</v>
          </cell>
          <cell r="K28">
            <v>0</v>
          </cell>
        </row>
        <row r="29">
          <cell r="B29">
            <v>24.504166666666663</v>
          </cell>
          <cell r="C29">
            <v>30.5</v>
          </cell>
          <cell r="D29">
            <v>19.899999999999999</v>
          </cell>
          <cell r="E29">
            <v>74.625</v>
          </cell>
          <cell r="F29">
            <v>91</v>
          </cell>
          <cell r="G29">
            <v>41</v>
          </cell>
          <cell r="H29">
            <v>23.040000000000003</v>
          </cell>
          <cell r="I29" t="str">
            <v>SE</v>
          </cell>
          <cell r="J29">
            <v>45</v>
          </cell>
          <cell r="K29">
            <v>36.399999999999991</v>
          </cell>
        </row>
        <row r="30">
          <cell r="B30">
            <v>20.804166666666664</v>
          </cell>
          <cell r="C30">
            <v>23.1</v>
          </cell>
          <cell r="D30">
            <v>19.399999999999999</v>
          </cell>
          <cell r="E30">
            <v>86.833333333333329</v>
          </cell>
          <cell r="F30">
            <v>92</v>
          </cell>
          <cell r="G30">
            <v>74</v>
          </cell>
          <cell r="H30">
            <v>11.16</v>
          </cell>
          <cell r="I30" t="str">
            <v>S</v>
          </cell>
          <cell r="J30">
            <v>20.88</v>
          </cell>
          <cell r="K30">
            <v>10.400000000000002</v>
          </cell>
        </row>
        <row r="31">
          <cell r="B31">
            <v>22.708333333333332</v>
          </cell>
          <cell r="C31">
            <v>29.8</v>
          </cell>
          <cell r="D31">
            <v>16.899999999999999</v>
          </cell>
          <cell r="E31">
            <v>72.291666666666671</v>
          </cell>
          <cell r="F31">
            <v>94</v>
          </cell>
          <cell r="G31">
            <v>38</v>
          </cell>
          <cell r="H31">
            <v>12.6</v>
          </cell>
          <cell r="I31" t="str">
            <v>SE</v>
          </cell>
          <cell r="J31">
            <v>24.48</v>
          </cell>
          <cell r="K31">
            <v>0.2</v>
          </cell>
        </row>
        <row r="32">
          <cell r="B32">
            <v>24.670833333333334</v>
          </cell>
          <cell r="C32">
            <v>32.6</v>
          </cell>
          <cell r="D32">
            <v>18.600000000000001</v>
          </cell>
          <cell r="E32">
            <v>55.958333333333336</v>
          </cell>
          <cell r="F32">
            <v>74</v>
          </cell>
          <cell r="G32">
            <v>30</v>
          </cell>
          <cell r="H32">
            <v>19.079999999999998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25.162499999999998</v>
          </cell>
          <cell r="C33">
            <v>32.4</v>
          </cell>
          <cell r="D33">
            <v>18</v>
          </cell>
          <cell r="E33">
            <v>52.5</v>
          </cell>
          <cell r="F33">
            <v>84</v>
          </cell>
          <cell r="G33">
            <v>26</v>
          </cell>
          <cell r="H33">
            <v>14.4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25.570833333333336</v>
          </cell>
          <cell r="C34">
            <v>34.700000000000003</v>
          </cell>
          <cell r="D34">
            <v>15.7</v>
          </cell>
          <cell r="E34">
            <v>45.541666666666664</v>
          </cell>
          <cell r="F34">
            <v>83</v>
          </cell>
          <cell r="G34">
            <v>21</v>
          </cell>
          <cell r="H34">
            <v>12.24</v>
          </cell>
          <cell r="I34" t="str">
            <v>SE</v>
          </cell>
          <cell r="J34">
            <v>27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26.116666666666664</v>
          </cell>
          <cell r="C5">
            <v>32.4</v>
          </cell>
          <cell r="D5">
            <v>20.5</v>
          </cell>
          <cell r="E5">
            <v>75.25</v>
          </cell>
          <cell r="F5">
            <v>84</v>
          </cell>
          <cell r="G5">
            <v>63</v>
          </cell>
          <cell r="H5">
            <v>14.04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24.516666666666666</v>
          </cell>
          <cell r="C6">
            <v>32.4</v>
          </cell>
          <cell r="D6">
            <v>18.600000000000001</v>
          </cell>
          <cell r="E6">
            <v>82.75</v>
          </cell>
          <cell r="F6">
            <v>87</v>
          </cell>
          <cell r="G6">
            <v>67</v>
          </cell>
          <cell r="H6">
            <v>7.5600000000000005</v>
          </cell>
          <cell r="I6" t="str">
            <v>NO</v>
          </cell>
          <cell r="J6">
            <v>23.759999999999998</v>
          </cell>
          <cell r="K6">
            <v>0</v>
          </cell>
        </row>
        <row r="7">
          <cell r="B7">
            <v>24.914285714285715</v>
          </cell>
          <cell r="C7">
            <v>30.4</v>
          </cell>
          <cell r="D7">
            <v>19.2</v>
          </cell>
          <cell r="E7">
            <v>79.166666666666671</v>
          </cell>
          <cell r="F7">
            <v>86</v>
          </cell>
          <cell r="G7">
            <v>67</v>
          </cell>
          <cell r="H7">
            <v>17.64</v>
          </cell>
          <cell r="I7" t="str">
            <v>O</v>
          </cell>
          <cell r="J7">
            <v>26.28</v>
          </cell>
          <cell r="K7">
            <v>6.8000000000000007</v>
          </cell>
        </row>
        <row r="8">
          <cell r="B8">
            <v>27.060000000000002</v>
          </cell>
          <cell r="C8">
            <v>35</v>
          </cell>
          <cell r="D8">
            <v>21.2</v>
          </cell>
          <cell r="E8">
            <v>70.5</v>
          </cell>
          <cell r="F8">
            <v>88</v>
          </cell>
          <cell r="G8">
            <v>42</v>
          </cell>
          <cell r="H8">
            <v>15.48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26.65</v>
          </cell>
          <cell r="C9">
            <v>30.4</v>
          </cell>
          <cell r="D9">
            <v>23.5</v>
          </cell>
          <cell r="E9">
            <v>69.333333333333329</v>
          </cell>
          <cell r="F9">
            <v>73</v>
          </cell>
          <cell r="G9">
            <v>64</v>
          </cell>
          <cell r="H9">
            <v>13.32</v>
          </cell>
          <cell r="I9" t="str">
            <v>S</v>
          </cell>
          <cell r="J9">
            <v>21.96</v>
          </cell>
          <cell r="K9">
            <v>0</v>
          </cell>
        </row>
        <row r="10">
          <cell r="B10">
            <v>25.075000000000003</v>
          </cell>
          <cell r="C10">
            <v>30.6</v>
          </cell>
          <cell r="D10">
            <v>19.5</v>
          </cell>
          <cell r="E10">
            <v>72.666666666666671</v>
          </cell>
          <cell r="F10">
            <v>81</v>
          </cell>
          <cell r="G10">
            <v>61</v>
          </cell>
          <cell r="H10">
            <v>10.44</v>
          </cell>
          <cell r="I10" t="str">
            <v>S</v>
          </cell>
          <cell r="J10">
            <v>19.079999999999998</v>
          </cell>
          <cell r="K10">
            <v>0</v>
          </cell>
        </row>
        <row r="11">
          <cell r="B11">
            <v>23.725000000000001</v>
          </cell>
          <cell r="C11">
            <v>33.700000000000003</v>
          </cell>
          <cell r="D11">
            <v>14.8</v>
          </cell>
          <cell r="E11">
            <v>58</v>
          </cell>
          <cell r="F11">
            <v>77</v>
          </cell>
          <cell r="G11">
            <v>43</v>
          </cell>
          <cell r="H11">
            <v>19.8</v>
          </cell>
          <cell r="I11" t="str">
            <v>SO</v>
          </cell>
          <cell r="J11">
            <v>39.96</v>
          </cell>
          <cell r="K11">
            <v>0</v>
          </cell>
        </row>
        <row r="12">
          <cell r="B12">
            <v>26.639999999999997</v>
          </cell>
          <cell r="C12">
            <v>37.4</v>
          </cell>
          <cell r="D12">
            <v>16.8</v>
          </cell>
          <cell r="E12">
            <v>59</v>
          </cell>
          <cell r="F12">
            <v>79</v>
          </cell>
          <cell r="G12">
            <v>25</v>
          </cell>
          <cell r="H12">
            <v>12.24</v>
          </cell>
          <cell r="I12" t="str">
            <v>NE</v>
          </cell>
          <cell r="J12">
            <v>32.04</v>
          </cell>
          <cell r="K12">
            <v>0</v>
          </cell>
        </row>
        <row r="13">
          <cell r="B13">
            <v>24.650000000000002</v>
          </cell>
          <cell r="C13">
            <v>31.7</v>
          </cell>
          <cell r="D13">
            <v>18.399999999999999</v>
          </cell>
          <cell r="E13">
            <v>77.5</v>
          </cell>
          <cell r="F13">
            <v>80</v>
          </cell>
          <cell r="G13">
            <v>60</v>
          </cell>
          <cell r="H13">
            <v>4.32</v>
          </cell>
          <cell r="I13" t="str">
            <v>SE</v>
          </cell>
          <cell r="J13">
            <v>11.16</v>
          </cell>
          <cell r="K13">
            <v>0</v>
          </cell>
        </row>
        <row r="14">
          <cell r="B14">
            <v>25.6</v>
          </cell>
          <cell r="C14">
            <v>32.5</v>
          </cell>
          <cell r="D14">
            <v>19.399999999999999</v>
          </cell>
          <cell r="E14">
            <v>64</v>
          </cell>
          <cell r="F14">
            <v>78</v>
          </cell>
          <cell r="G14">
            <v>62</v>
          </cell>
          <cell r="H14">
            <v>5.7600000000000007</v>
          </cell>
          <cell r="I14" t="str">
            <v>S</v>
          </cell>
          <cell r="J14">
            <v>13.68</v>
          </cell>
          <cell r="K14">
            <v>0</v>
          </cell>
        </row>
        <row r="15">
          <cell r="B15">
            <v>25.25</v>
          </cell>
          <cell r="C15">
            <v>32</v>
          </cell>
          <cell r="D15">
            <v>19</v>
          </cell>
          <cell r="E15">
            <v>60.666666666666664</v>
          </cell>
          <cell r="F15">
            <v>77</v>
          </cell>
          <cell r="G15">
            <v>55</v>
          </cell>
          <cell r="H15">
            <v>5.7600000000000007</v>
          </cell>
          <cell r="I15" t="str">
            <v>L</v>
          </cell>
          <cell r="J15">
            <v>10.8</v>
          </cell>
          <cell r="K15">
            <v>0</v>
          </cell>
        </row>
        <row r="16">
          <cell r="B16">
            <v>27.3</v>
          </cell>
          <cell r="C16">
            <v>33.6</v>
          </cell>
          <cell r="D16">
            <v>20.9</v>
          </cell>
          <cell r="E16">
            <v>56.5</v>
          </cell>
          <cell r="F16">
            <v>72</v>
          </cell>
          <cell r="G16">
            <v>52</v>
          </cell>
          <cell r="H16">
            <v>12.6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24.54</v>
          </cell>
          <cell r="C17">
            <v>28.8</v>
          </cell>
          <cell r="D17">
            <v>21.2</v>
          </cell>
          <cell r="E17">
            <v>68</v>
          </cell>
          <cell r="F17">
            <v>75</v>
          </cell>
          <cell r="G17">
            <v>60</v>
          </cell>
          <cell r="H17">
            <v>15.120000000000001</v>
          </cell>
          <cell r="I17" t="str">
            <v>S</v>
          </cell>
          <cell r="J17">
            <v>25.2</v>
          </cell>
          <cell r="K17">
            <v>0</v>
          </cell>
        </row>
        <row r="18">
          <cell r="B18">
            <v>26.924999999999997</v>
          </cell>
          <cell r="C18">
            <v>32.4</v>
          </cell>
          <cell r="D18">
            <v>21.2</v>
          </cell>
          <cell r="E18">
            <v>74.5</v>
          </cell>
          <cell r="F18">
            <v>81</v>
          </cell>
          <cell r="G18">
            <v>69</v>
          </cell>
          <cell r="H18">
            <v>5.7600000000000007</v>
          </cell>
          <cell r="I18" t="str">
            <v>S</v>
          </cell>
          <cell r="J18">
            <v>12.96</v>
          </cell>
          <cell r="K18">
            <v>0</v>
          </cell>
        </row>
        <row r="19">
          <cell r="B19">
            <v>25.375</v>
          </cell>
          <cell r="C19">
            <v>32.1</v>
          </cell>
          <cell r="D19">
            <v>19.100000000000001</v>
          </cell>
          <cell r="E19">
            <v>76</v>
          </cell>
          <cell r="F19">
            <v>78</v>
          </cell>
          <cell r="G19">
            <v>60</v>
          </cell>
          <cell r="H19">
            <v>6.48</v>
          </cell>
          <cell r="I19" t="str">
            <v>NE</v>
          </cell>
          <cell r="J19">
            <v>17.28</v>
          </cell>
          <cell r="K19">
            <v>0</v>
          </cell>
        </row>
        <row r="20">
          <cell r="B20">
            <v>25.275000000000002</v>
          </cell>
          <cell r="C20">
            <v>33.200000000000003</v>
          </cell>
          <cell r="D20">
            <v>18</v>
          </cell>
          <cell r="E20">
            <v>56.333333333333336</v>
          </cell>
          <cell r="F20">
            <v>73</v>
          </cell>
          <cell r="G20">
            <v>55</v>
          </cell>
          <cell r="H20">
            <v>5.7600000000000007</v>
          </cell>
          <cell r="I20" t="str">
            <v>SE</v>
          </cell>
          <cell r="J20">
            <v>12.96</v>
          </cell>
          <cell r="K20">
            <v>0</v>
          </cell>
        </row>
        <row r="21">
          <cell r="B21">
            <v>24.824999999999999</v>
          </cell>
          <cell r="C21">
            <v>31.7</v>
          </cell>
          <cell r="D21">
            <v>18.5</v>
          </cell>
          <cell r="E21">
            <v>72</v>
          </cell>
          <cell r="F21">
            <v>74</v>
          </cell>
          <cell r="G21">
            <v>54</v>
          </cell>
          <cell r="H21">
            <v>5.7600000000000007</v>
          </cell>
          <cell r="I21" t="str">
            <v>NO</v>
          </cell>
          <cell r="J21">
            <v>10.08</v>
          </cell>
          <cell r="K21">
            <v>0</v>
          </cell>
        </row>
        <row r="22">
          <cell r="B22">
            <v>25.1</v>
          </cell>
          <cell r="C22">
            <v>31.2</v>
          </cell>
          <cell r="D22">
            <v>19.5</v>
          </cell>
          <cell r="E22">
            <v>80.5</v>
          </cell>
          <cell r="F22">
            <v>82</v>
          </cell>
          <cell r="G22">
            <v>64</v>
          </cell>
          <cell r="H22">
            <v>2.8800000000000003</v>
          </cell>
          <cell r="I22" t="str">
            <v>NE</v>
          </cell>
          <cell r="J22">
            <v>8.64</v>
          </cell>
          <cell r="K22">
            <v>0</v>
          </cell>
        </row>
        <row r="23">
          <cell r="B23">
            <v>26.825000000000003</v>
          </cell>
          <cell r="C23">
            <v>32.6</v>
          </cell>
          <cell r="D23">
            <v>21.9</v>
          </cell>
          <cell r="E23">
            <v>68</v>
          </cell>
          <cell r="F23">
            <v>80</v>
          </cell>
          <cell r="G23">
            <v>68</v>
          </cell>
          <cell r="H23">
            <v>15.840000000000002</v>
          </cell>
          <cell r="I23" t="str">
            <v>N</v>
          </cell>
          <cell r="J23">
            <v>26.28</v>
          </cell>
          <cell r="K23">
            <v>0</v>
          </cell>
        </row>
        <row r="24">
          <cell r="B24">
            <v>28.075000000000003</v>
          </cell>
          <cell r="C24">
            <v>34.1</v>
          </cell>
          <cell r="D24">
            <v>22.6</v>
          </cell>
          <cell r="E24">
            <v>67.666666666666671</v>
          </cell>
          <cell r="F24">
            <v>81</v>
          </cell>
          <cell r="G24">
            <v>76</v>
          </cell>
          <cell r="H24">
            <v>18.36</v>
          </cell>
          <cell r="I24" t="str">
            <v>N</v>
          </cell>
          <cell r="J24">
            <v>35.28</v>
          </cell>
          <cell r="K24">
            <v>0</v>
          </cell>
        </row>
        <row r="25">
          <cell r="B25">
            <v>28.425000000000001</v>
          </cell>
          <cell r="C25">
            <v>34.200000000000003</v>
          </cell>
          <cell r="D25">
            <v>23.1</v>
          </cell>
          <cell r="E25">
            <v>64.666666666666671</v>
          </cell>
          <cell r="F25">
            <v>80</v>
          </cell>
          <cell r="G25">
            <v>46</v>
          </cell>
          <cell r="H25">
            <v>10.8</v>
          </cell>
          <cell r="I25" t="str">
            <v>S</v>
          </cell>
          <cell r="J25">
            <v>17.28</v>
          </cell>
          <cell r="K25">
            <v>0</v>
          </cell>
        </row>
        <row r="26">
          <cell r="B26">
            <v>28.75</v>
          </cell>
          <cell r="C26">
            <v>30.8</v>
          </cell>
          <cell r="D26">
            <v>26.6</v>
          </cell>
          <cell r="E26">
            <v>67</v>
          </cell>
          <cell r="F26">
            <v>70</v>
          </cell>
          <cell r="G26">
            <v>65</v>
          </cell>
          <cell r="H26">
            <v>12.6</v>
          </cell>
          <cell r="I26" t="str">
            <v>S</v>
          </cell>
          <cell r="J26">
            <v>29.880000000000003</v>
          </cell>
          <cell r="K26">
            <v>0</v>
          </cell>
        </row>
        <row r="27">
          <cell r="B27">
            <v>28.2</v>
          </cell>
          <cell r="C27">
            <v>29.6</v>
          </cell>
          <cell r="D27">
            <v>25.8</v>
          </cell>
          <cell r="E27">
            <v>55.5</v>
          </cell>
          <cell r="F27">
            <v>59</v>
          </cell>
          <cell r="G27">
            <v>52</v>
          </cell>
          <cell r="H27">
            <v>22.68</v>
          </cell>
          <cell r="I27" t="str">
            <v>SE</v>
          </cell>
          <cell r="J27">
            <v>36</v>
          </cell>
          <cell r="K27">
            <v>0</v>
          </cell>
        </row>
        <row r="28">
          <cell r="B28">
            <v>29.533333333333331</v>
          </cell>
          <cell r="C28">
            <v>33.4</v>
          </cell>
          <cell r="D28">
            <v>27.2</v>
          </cell>
          <cell r="E28">
            <v>57.25</v>
          </cell>
          <cell r="F28">
            <v>70</v>
          </cell>
          <cell r="G28">
            <v>48</v>
          </cell>
          <cell r="H28">
            <v>10.8</v>
          </cell>
          <cell r="I28" t="str">
            <v>L</v>
          </cell>
          <cell r="J28">
            <v>23.400000000000002</v>
          </cell>
          <cell r="K28">
            <v>0.4</v>
          </cell>
        </row>
        <row r="29">
          <cell r="B29">
            <v>25.616666666666671</v>
          </cell>
          <cell r="C29">
            <v>28.3</v>
          </cell>
          <cell r="D29">
            <v>22.8</v>
          </cell>
          <cell r="E29">
            <v>74.416666666666671</v>
          </cell>
          <cell r="F29">
            <v>85</v>
          </cell>
          <cell r="G29">
            <v>64</v>
          </cell>
          <cell r="H29">
            <v>17.64</v>
          </cell>
          <cell r="I29" t="str">
            <v>O</v>
          </cell>
          <cell r="J29">
            <v>42.480000000000004</v>
          </cell>
          <cell r="K29">
            <v>12.6</v>
          </cell>
        </row>
        <row r="30">
          <cell r="B30">
            <v>26.391666666666669</v>
          </cell>
          <cell r="C30">
            <v>30.2</v>
          </cell>
          <cell r="D30">
            <v>22</v>
          </cell>
          <cell r="E30">
            <v>79.25</v>
          </cell>
          <cell r="F30">
            <v>91</v>
          </cell>
          <cell r="G30">
            <v>63</v>
          </cell>
          <cell r="H30">
            <v>9</v>
          </cell>
          <cell r="I30" t="str">
            <v>SO</v>
          </cell>
          <cell r="J30">
            <v>20.16</v>
          </cell>
          <cell r="K30">
            <v>0.2</v>
          </cell>
        </row>
        <row r="31">
          <cell r="B31">
            <v>26.714285714285715</v>
          </cell>
          <cell r="C31">
            <v>31.6</v>
          </cell>
          <cell r="D31">
            <v>21.1</v>
          </cell>
          <cell r="E31">
            <v>75.5</v>
          </cell>
          <cell r="F31">
            <v>86</v>
          </cell>
          <cell r="G31">
            <v>60</v>
          </cell>
          <cell r="H31">
            <v>14.4</v>
          </cell>
          <cell r="I31" t="str">
            <v>SE</v>
          </cell>
          <cell r="J31">
            <v>27.720000000000002</v>
          </cell>
          <cell r="K31">
            <v>0</v>
          </cell>
        </row>
        <row r="32">
          <cell r="B32">
            <v>26.560000000000002</v>
          </cell>
          <cell r="C32">
            <v>34.299999999999997</v>
          </cell>
          <cell r="D32">
            <v>19.5</v>
          </cell>
          <cell r="E32">
            <v>68.25</v>
          </cell>
          <cell r="F32">
            <v>87</v>
          </cell>
          <cell r="G32">
            <v>43</v>
          </cell>
          <cell r="H32">
            <v>10.44</v>
          </cell>
          <cell r="I32" t="str">
            <v>S</v>
          </cell>
          <cell r="J32">
            <v>19.8</v>
          </cell>
          <cell r="K32">
            <v>0</v>
          </cell>
        </row>
        <row r="33">
          <cell r="B33">
            <v>26.85</v>
          </cell>
          <cell r="C33">
            <v>30.6</v>
          </cell>
          <cell r="D33">
            <v>22.7</v>
          </cell>
          <cell r="E33">
            <v>73.5</v>
          </cell>
          <cell r="F33">
            <v>79</v>
          </cell>
          <cell r="G33">
            <v>57</v>
          </cell>
          <cell r="H33">
            <v>7.2</v>
          </cell>
          <cell r="I33" t="str">
            <v>SE</v>
          </cell>
          <cell r="J33">
            <v>18.36</v>
          </cell>
          <cell r="K33">
            <v>0</v>
          </cell>
        </row>
        <row r="34">
          <cell r="B34">
            <v>27.074999999999999</v>
          </cell>
          <cell r="C34">
            <v>32.200000000000003</v>
          </cell>
          <cell r="D34">
            <v>21.5</v>
          </cell>
          <cell r="E34">
            <v>78</v>
          </cell>
          <cell r="F34">
            <v>86</v>
          </cell>
          <cell r="G34">
            <v>70</v>
          </cell>
          <cell r="H34">
            <v>10.8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15.887500000000001</v>
          </cell>
          <cell r="C5">
            <v>20.100000000000001</v>
          </cell>
          <cell r="D5">
            <v>12.8</v>
          </cell>
          <cell r="E5">
            <v>93.416666666666671</v>
          </cell>
          <cell r="F5">
            <v>97</v>
          </cell>
          <cell r="G5">
            <v>68</v>
          </cell>
          <cell r="H5">
            <v>12.96</v>
          </cell>
          <cell r="I5" t="str">
            <v>SO</v>
          </cell>
          <cell r="J5">
            <v>29.16</v>
          </cell>
          <cell r="K5">
            <v>0.8</v>
          </cell>
        </row>
        <row r="6">
          <cell r="B6">
            <v>16.479166666666668</v>
          </cell>
          <cell r="C6">
            <v>25.7</v>
          </cell>
          <cell r="D6">
            <v>9.8000000000000007</v>
          </cell>
          <cell r="E6">
            <v>76.958333333333329</v>
          </cell>
          <cell r="F6">
            <v>95</v>
          </cell>
          <cell r="G6">
            <v>48</v>
          </cell>
          <cell r="H6">
            <v>14.04</v>
          </cell>
          <cell r="I6" t="str">
            <v>O</v>
          </cell>
          <cell r="J6">
            <v>28.08</v>
          </cell>
          <cell r="K6">
            <v>0</v>
          </cell>
        </row>
        <row r="7">
          <cell r="B7">
            <v>19.616666666666667</v>
          </cell>
          <cell r="C7">
            <v>26.5</v>
          </cell>
          <cell r="D7">
            <v>15.8</v>
          </cell>
          <cell r="E7">
            <v>68.458333333333329</v>
          </cell>
          <cell r="F7">
            <v>84</v>
          </cell>
          <cell r="G7">
            <v>38</v>
          </cell>
          <cell r="H7">
            <v>10.08</v>
          </cell>
          <cell r="I7" t="str">
            <v>SO</v>
          </cell>
          <cell r="J7">
            <v>27</v>
          </cell>
          <cell r="K7">
            <v>0</v>
          </cell>
        </row>
        <row r="8">
          <cell r="B8">
            <v>21.125000000000004</v>
          </cell>
          <cell r="C8">
            <v>28.2</v>
          </cell>
          <cell r="D8">
            <v>16.3</v>
          </cell>
          <cell r="E8">
            <v>50.583333333333336</v>
          </cell>
          <cell r="F8">
            <v>68</v>
          </cell>
          <cell r="G8">
            <v>40</v>
          </cell>
          <cell r="H8">
            <v>11.520000000000001</v>
          </cell>
          <cell r="I8" t="str">
            <v>SO</v>
          </cell>
          <cell r="J8">
            <v>27</v>
          </cell>
          <cell r="K8">
            <v>0</v>
          </cell>
        </row>
        <row r="9">
          <cell r="B9">
            <v>22.158333333333331</v>
          </cell>
          <cell r="C9">
            <v>29.9</v>
          </cell>
          <cell r="D9">
            <v>16.600000000000001</v>
          </cell>
          <cell r="E9">
            <v>53.916666666666664</v>
          </cell>
          <cell r="F9">
            <v>65</v>
          </cell>
          <cell r="G9">
            <v>45</v>
          </cell>
          <cell r="H9">
            <v>17.28</v>
          </cell>
          <cell r="I9" t="str">
            <v>O</v>
          </cell>
          <cell r="J9">
            <v>34.92</v>
          </cell>
          <cell r="K9">
            <v>0</v>
          </cell>
        </row>
        <row r="10">
          <cell r="B10">
            <v>22.129166666666666</v>
          </cell>
          <cell r="C10">
            <v>30.6</v>
          </cell>
          <cell r="D10">
            <v>15.6</v>
          </cell>
          <cell r="E10">
            <v>63.75</v>
          </cell>
          <cell r="F10">
            <v>85</v>
          </cell>
          <cell r="G10">
            <v>37</v>
          </cell>
          <cell r="H10">
            <v>26.64</v>
          </cell>
          <cell r="I10" t="str">
            <v>NO</v>
          </cell>
          <cell r="J10">
            <v>47.519999999999996</v>
          </cell>
          <cell r="K10">
            <v>0</v>
          </cell>
        </row>
        <row r="11">
          <cell r="B11">
            <v>25.316666666666666</v>
          </cell>
          <cell r="C11">
            <v>35.1</v>
          </cell>
          <cell r="D11">
            <v>18.100000000000001</v>
          </cell>
          <cell r="E11">
            <v>50.625</v>
          </cell>
          <cell r="F11">
            <v>81</v>
          </cell>
          <cell r="G11">
            <v>15</v>
          </cell>
          <cell r="H11">
            <v>21.240000000000002</v>
          </cell>
          <cell r="I11" t="str">
            <v>NO</v>
          </cell>
          <cell r="J11">
            <v>47.16</v>
          </cell>
          <cell r="K11">
            <v>0</v>
          </cell>
        </row>
        <row r="12">
          <cell r="B12">
            <v>28.324999999999992</v>
          </cell>
          <cell r="C12">
            <v>35.1</v>
          </cell>
          <cell r="D12">
            <v>20.3</v>
          </cell>
          <cell r="E12">
            <v>34.833333333333336</v>
          </cell>
          <cell r="F12">
            <v>63</v>
          </cell>
          <cell r="G12">
            <v>17</v>
          </cell>
          <cell r="H12">
            <v>18.36</v>
          </cell>
          <cell r="I12" t="str">
            <v>O</v>
          </cell>
          <cell r="J12">
            <v>46.800000000000004</v>
          </cell>
          <cell r="K12">
            <v>0</v>
          </cell>
        </row>
        <row r="13">
          <cell r="B13">
            <v>29.225000000000005</v>
          </cell>
          <cell r="C13">
            <v>35.1</v>
          </cell>
          <cell r="D13">
            <v>21.4</v>
          </cell>
          <cell r="E13">
            <v>35.5</v>
          </cell>
          <cell r="F13">
            <v>61</v>
          </cell>
          <cell r="G13">
            <v>20</v>
          </cell>
          <cell r="H13">
            <v>27</v>
          </cell>
          <cell r="I13" t="str">
            <v>O</v>
          </cell>
          <cell r="J13">
            <v>59.04</v>
          </cell>
          <cell r="K13">
            <v>0</v>
          </cell>
        </row>
        <row r="14">
          <cell r="B14">
            <v>29.945833333333326</v>
          </cell>
          <cell r="C14">
            <v>34.6</v>
          </cell>
          <cell r="D14">
            <v>26.9</v>
          </cell>
          <cell r="E14">
            <v>31.125</v>
          </cell>
          <cell r="F14">
            <v>40</v>
          </cell>
          <cell r="G14">
            <v>18</v>
          </cell>
          <cell r="H14">
            <v>17.28</v>
          </cell>
          <cell r="I14" t="str">
            <v>O</v>
          </cell>
          <cell r="J14">
            <v>43.56</v>
          </cell>
          <cell r="K14">
            <v>0</v>
          </cell>
        </row>
        <row r="15">
          <cell r="B15">
            <v>29.845833333333331</v>
          </cell>
          <cell r="C15">
            <v>34.6</v>
          </cell>
          <cell r="D15">
            <v>26.7</v>
          </cell>
          <cell r="E15">
            <v>29.958333333333332</v>
          </cell>
          <cell r="F15">
            <v>49</v>
          </cell>
          <cell r="G15">
            <v>21</v>
          </cell>
          <cell r="H15">
            <v>18</v>
          </cell>
          <cell r="I15" t="str">
            <v>O</v>
          </cell>
          <cell r="J15">
            <v>43.2</v>
          </cell>
          <cell r="K15">
            <v>0</v>
          </cell>
        </row>
        <row r="16">
          <cell r="B16">
            <v>16.516666666666666</v>
          </cell>
          <cell r="C16">
            <v>28.2</v>
          </cell>
          <cell r="D16">
            <v>13.4</v>
          </cell>
          <cell r="E16">
            <v>89.833333333333329</v>
          </cell>
          <cell r="F16">
            <v>97</v>
          </cell>
          <cell r="G16">
            <v>49</v>
          </cell>
          <cell r="H16">
            <v>21.240000000000002</v>
          </cell>
          <cell r="I16" t="str">
            <v>SO</v>
          </cell>
          <cell r="J16">
            <v>42.12</v>
          </cell>
          <cell r="K16">
            <v>0</v>
          </cell>
        </row>
        <row r="17">
          <cell r="B17">
            <v>18.862500000000001</v>
          </cell>
          <cell r="C17">
            <v>28.4</v>
          </cell>
          <cell r="D17">
            <v>13.4</v>
          </cell>
          <cell r="E17">
            <v>73.625</v>
          </cell>
          <cell r="F17">
            <v>97</v>
          </cell>
          <cell r="G17">
            <v>39</v>
          </cell>
          <cell r="H17">
            <v>12.24</v>
          </cell>
          <cell r="I17" t="str">
            <v>O</v>
          </cell>
          <cell r="J17">
            <v>26.64</v>
          </cell>
          <cell r="K17">
            <v>0</v>
          </cell>
        </row>
        <row r="18">
          <cell r="B18">
            <v>24.104166666666668</v>
          </cell>
          <cell r="C18">
            <v>34.9</v>
          </cell>
          <cell r="D18">
            <v>16.2</v>
          </cell>
          <cell r="E18">
            <v>57.916666666666664</v>
          </cell>
          <cell r="F18">
            <v>83</v>
          </cell>
          <cell r="G18">
            <v>26</v>
          </cell>
          <cell r="H18">
            <v>20.16</v>
          </cell>
          <cell r="I18" t="str">
            <v>NO</v>
          </cell>
          <cell r="J18">
            <v>36.36</v>
          </cell>
          <cell r="K18">
            <v>0</v>
          </cell>
        </row>
        <row r="19">
          <cell r="B19">
            <v>28.270833333333339</v>
          </cell>
          <cell r="C19">
            <v>37.5</v>
          </cell>
          <cell r="D19">
            <v>20.8</v>
          </cell>
          <cell r="E19">
            <v>39.333333333333336</v>
          </cell>
          <cell r="F19">
            <v>61</v>
          </cell>
          <cell r="G19">
            <v>14</v>
          </cell>
          <cell r="H19">
            <v>16.2</v>
          </cell>
          <cell r="I19" t="str">
            <v>NO</v>
          </cell>
          <cell r="J19">
            <v>40.32</v>
          </cell>
          <cell r="K19">
            <v>0</v>
          </cell>
        </row>
        <row r="20">
          <cell r="B20">
            <v>30.995833333333334</v>
          </cell>
          <cell r="C20">
            <v>37.799999999999997</v>
          </cell>
          <cell r="D20">
            <v>22.3</v>
          </cell>
          <cell r="E20">
            <v>29.083333333333332</v>
          </cell>
          <cell r="F20">
            <v>53</v>
          </cell>
          <cell r="G20">
            <v>13</v>
          </cell>
          <cell r="H20">
            <v>15.840000000000002</v>
          </cell>
          <cell r="I20" t="str">
            <v>O</v>
          </cell>
          <cell r="J20">
            <v>41.76</v>
          </cell>
          <cell r="K20">
            <v>0</v>
          </cell>
        </row>
        <row r="21">
          <cell r="B21">
            <v>24.525000000000006</v>
          </cell>
          <cell r="C21">
            <v>31.9</v>
          </cell>
          <cell r="D21">
            <v>19</v>
          </cell>
          <cell r="E21">
            <v>60.791666666666664</v>
          </cell>
          <cell r="F21">
            <v>93</v>
          </cell>
          <cell r="G21">
            <v>21</v>
          </cell>
          <cell r="H21">
            <v>14.76</v>
          </cell>
          <cell r="I21" t="str">
            <v>O</v>
          </cell>
          <cell r="J21">
            <v>34.200000000000003</v>
          </cell>
          <cell r="K21">
            <v>0</v>
          </cell>
        </row>
        <row r="22">
          <cell r="B22">
            <v>19.291666666666668</v>
          </cell>
          <cell r="C22">
            <v>24.8</v>
          </cell>
          <cell r="D22">
            <v>15.1</v>
          </cell>
          <cell r="E22">
            <v>76.666666666666671</v>
          </cell>
          <cell r="F22">
            <v>97</v>
          </cell>
          <cell r="G22">
            <v>50</v>
          </cell>
          <cell r="H22">
            <v>16.920000000000002</v>
          </cell>
          <cell r="I22" t="str">
            <v>SO</v>
          </cell>
          <cell r="J22">
            <v>36</v>
          </cell>
          <cell r="K22">
            <v>0</v>
          </cell>
        </row>
        <row r="23">
          <cell r="B23">
            <v>24.654166666666669</v>
          </cell>
          <cell r="C23">
            <v>34.700000000000003</v>
          </cell>
          <cell r="D23">
            <v>16.899999999999999</v>
          </cell>
          <cell r="E23">
            <v>59.041666666666664</v>
          </cell>
          <cell r="F23">
            <v>83</v>
          </cell>
          <cell r="G23">
            <v>30</v>
          </cell>
          <cell r="H23">
            <v>22.32</v>
          </cell>
          <cell r="I23" t="str">
            <v>O</v>
          </cell>
          <cell r="J23">
            <v>58.32</v>
          </cell>
          <cell r="K23">
            <v>0</v>
          </cell>
        </row>
        <row r="24">
          <cell r="B24">
            <v>23.504166666666663</v>
          </cell>
          <cell r="C24">
            <v>31</v>
          </cell>
          <cell r="D24">
            <v>19.8</v>
          </cell>
          <cell r="E24">
            <v>73.875</v>
          </cell>
          <cell r="F24">
            <v>95</v>
          </cell>
          <cell r="G24">
            <v>37</v>
          </cell>
          <cell r="H24">
            <v>15.48</v>
          </cell>
          <cell r="I24" t="str">
            <v>SO</v>
          </cell>
          <cell r="J24">
            <v>47.88</v>
          </cell>
          <cell r="K24">
            <v>8.4</v>
          </cell>
        </row>
        <row r="25">
          <cell r="B25">
            <v>21.775000000000002</v>
          </cell>
          <cell r="C25">
            <v>28.8</v>
          </cell>
          <cell r="D25">
            <v>15.5</v>
          </cell>
          <cell r="E25">
            <v>63.208333333333336</v>
          </cell>
          <cell r="F25">
            <v>86</v>
          </cell>
          <cell r="G25">
            <v>32</v>
          </cell>
          <cell r="H25">
            <v>12.6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B26">
            <v>23.245833333333334</v>
          </cell>
          <cell r="C26">
            <v>29.7</v>
          </cell>
          <cell r="D26">
            <v>17.899999999999999</v>
          </cell>
          <cell r="E26">
            <v>39</v>
          </cell>
          <cell r="F26">
            <v>75</v>
          </cell>
          <cell r="G26">
            <v>22</v>
          </cell>
          <cell r="H26">
            <v>15.840000000000002</v>
          </cell>
          <cell r="I26" t="str">
            <v>SO</v>
          </cell>
          <cell r="J26">
            <v>39.24</v>
          </cell>
          <cell r="K26">
            <v>0</v>
          </cell>
        </row>
        <row r="27">
          <cell r="B27">
            <v>21.549999999999997</v>
          </cell>
          <cell r="C27">
            <v>28.8</v>
          </cell>
          <cell r="D27">
            <v>15.1</v>
          </cell>
          <cell r="E27">
            <v>51.541666666666664</v>
          </cell>
          <cell r="F27">
            <v>86</v>
          </cell>
          <cell r="G27">
            <v>30</v>
          </cell>
          <cell r="H27">
            <v>24.48</v>
          </cell>
          <cell r="I27" t="str">
            <v>O</v>
          </cell>
          <cell r="J27">
            <v>48.96</v>
          </cell>
          <cell r="K27">
            <v>0</v>
          </cell>
        </row>
        <row r="28">
          <cell r="B28">
            <v>20.824999999999999</v>
          </cell>
          <cell r="C28">
            <v>27.7</v>
          </cell>
          <cell r="D28">
            <v>15.4</v>
          </cell>
          <cell r="E28">
            <v>62.333333333333336</v>
          </cell>
          <cell r="F28">
            <v>83</v>
          </cell>
          <cell r="G28">
            <v>42</v>
          </cell>
          <cell r="H28">
            <v>19.8</v>
          </cell>
          <cell r="I28" t="str">
            <v>NO</v>
          </cell>
          <cell r="J28">
            <v>32.4</v>
          </cell>
          <cell r="K28">
            <v>0</v>
          </cell>
        </row>
        <row r="29">
          <cell r="B29">
            <v>19.170833333333338</v>
          </cell>
          <cell r="C29">
            <v>21.6</v>
          </cell>
          <cell r="D29">
            <v>17.5</v>
          </cell>
          <cell r="E29">
            <v>80.75</v>
          </cell>
          <cell r="F29">
            <v>95</v>
          </cell>
          <cell r="G29">
            <v>61</v>
          </cell>
          <cell r="H29">
            <v>13.68</v>
          </cell>
          <cell r="I29" t="str">
            <v>NO</v>
          </cell>
          <cell r="J29">
            <v>31.680000000000003</v>
          </cell>
          <cell r="K29">
            <v>5.8000000000000007</v>
          </cell>
        </row>
        <row r="30">
          <cell r="B30">
            <v>20.658333333333335</v>
          </cell>
          <cell r="C30">
            <v>27.8</v>
          </cell>
          <cell r="D30">
            <v>15.9</v>
          </cell>
          <cell r="E30">
            <v>75.791666666666671</v>
          </cell>
          <cell r="F30">
            <v>97</v>
          </cell>
          <cell r="G30">
            <v>40</v>
          </cell>
          <cell r="H30">
            <v>10.8</v>
          </cell>
          <cell r="I30" t="str">
            <v>NO</v>
          </cell>
          <cell r="J30">
            <v>26.28</v>
          </cell>
          <cell r="K30">
            <v>0.2</v>
          </cell>
        </row>
        <row r="31">
          <cell r="B31">
            <v>23.149999999999995</v>
          </cell>
          <cell r="C31">
            <v>30.4</v>
          </cell>
          <cell r="D31">
            <v>16.399999999999999</v>
          </cell>
          <cell r="E31">
            <v>47.75</v>
          </cell>
          <cell r="F31">
            <v>75</v>
          </cell>
          <cell r="G31">
            <v>22</v>
          </cell>
          <cell r="H31">
            <v>12.6</v>
          </cell>
          <cell r="I31" t="str">
            <v>O</v>
          </cell>
          <cell r="J31">
            <v>28.08</v>
          </cell>
          <cell r="K31">
            <v>0</v>
          </cell>
        </row>
        <row r="32">
          <cell r="B32">
            <v>23.362500000000001</v>
          </cell>
          <cell r="C32">
            <v>31.9</v>
          </cell>
          <cell r="D32">
            <v>16.5</v>
          </cell>
          <cell r="E32">
            <v>49.083333333333336</v>
          </cell>
          <cell r="F32">
            <v>73</v>
          </cell>
          <cell r="G32">
            <v>29</v>
          </cell>
          <cell r="H32">
            <v>18</v>
          </cell>
          <cell r="I32" t="str">
            <v>NO</v>
          </cell>
          <cell r="J32">
            <v>36</v>
          </cell>
          <cell r="K32">
            <v>0</v>
          </cell>
        </row>
        <row r="33">
          <cell r="B33">
            <v>24.975000000000005</v>
          </cell>
          <cell r="C33">
            <v>34.1</v>
          </cell>
          <cell r="D33">
            <v>16.899999999999999</v>
          </cell>
          <cell r="E33">
            <v>45.833333333333336</v>
          </cell>
          <cell r="F33">
            <v>72</v>
          </cell>
          <cell r="G33">
            <v>22</v>
          </cell>
          <cell r="H33">
            <v>19.079999999999998</v>
          </cell>
          <cell r="I33" t="str">
            <v>NO</v>
          </cell>
          <cell r="J33">
            <v>34.56</v>
          </cell>
          <cell r="K33">
            <v>0</v>
          </cell>
        </row>
        <row r="34">
          <cell r="B34">
            <v>25.75833333333334</v>
          </cell>
          <cell r="C34">
            <v>35.4</v>
          </cell>
          <cell r="D34">
            <v>17.7</v>
          </cell>
          <cell r="E34">
            <v>41.666666666666664</v>
          </cell>
          <cell r="F34">
            <v>65</v>
          </cell>
          <cell r="G34">
            <v>22</v>
          </cell>
          <cell r="H34">
            <v>29.52</v>
          </cell>
          <cell r="I34" t="str">
            <v>NO</v>
          </cell>
          <cell r="J34">
            <v>52.56</v>
          </cell>
          <cell r="K34">
            <v>0</v>
          </cell>
        </row>
        <row r="35">
          <cell r="I35" t="str">
            <v>O</v>
          </cell>
        </row>
      </sheetData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18.462499999999999</v>
          </cell>
          <cell r="C5">
            <v>19.399999999999999</v>
          </cell>
          <cell r="D5">
            <v>17.3</v>
          </cell>
          <cell r="E5">
            <v>68.75</v>
          </cell>
          <cell r="F5">
            <v>80</v>
          </cell>
          <cell r="G5">
            <v>60</v>
          </cell>
          <cell r="H5">
            <v>15.120000000000001</v>
          </cell>
          <cell r="I5" t="str">
            <v>S</v>
          </cell>
          <cell r="J5">
            <v>29.880000000000003</v>
          </cell>
          <cell r="K5">
            <v>0</v>
          </cell>
        </row>
        <row r="6">
          <cell r="B6">
            <v>23.741666666666671</v>
          </cell>
          <cell r="C6">
            <v>28.2</v>
          </cell>
          <cell r="D6">
            <v>12.7</v>
          </cell>
          <cell r="E6">
            <v>54.166666666666664</v>
          </cell>
          <cell r="F6">
            <v>84</v>
          </cell>
          <cell r="G6">
            <v>42</v>
          </cell>
          <cell r="H6">
            <v>4.32</v>
          </cell>
          <cell r="I6" t="str">
            <v>NO</v>
          </cell>
          <cell r="J6">
            <v>18.720000000000002</v>
          </cell>
          <cell r="K6">
            <v>0</v>
          </cell>
        </row>
        <row r="7">
          <cell r="B7">
            <v>23.236363636363635</v>
          </cell>
          <cell r="C7">
            <v>27.2</v>
          </cell>
          <cell r="D7">
            <v>19.2</v>
          </cell>
          <cell r="E7">
            <v>46.81818181818182</v>
          </cell>
          <cell r="F7">
            <v>60</v>
          </cell>
          <cell r="G7">
            <v>33</v>
          </cell>
          <cell r="H7">
            <v>8.64</v>
          </cell>
          <cell r="I7" t="str">
            <v>S</v>
          </cell>
          <cell r="J7">
            <v>21.6</v>
          </cell>
          <cell r="K7">
            <v>0</v>
          </cell>
        </row>
        <row r="8">
          <cell r="B8">
            <v>24.925000000000001</v>
          </cell>
          <cell r="C8">
            <v>29.1</v>
          </cell>
          <cell r="D8">
            <v>16.8</v>
          </cell>
          <cell r="E8">
            <v>41</v>
          </cell>
          <cell r="F8">
            <v>58</v>
          </cell>
          <cell r="G8">
            <v>34</v>
          </cell>
          <cell r="H8">
            <v>13.32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24.45384615384615</v>
          </cell>
          <cell r="C9">
            <v>29.4</v>
          </cell>
          <cell r="D9">
            <v>16.7</v>
          </cell>
          <cell r="E9">
            <v>44.92307692307692</v>
          </cell>
          <cell r="F9">
            <v>66</v>
          </cell>
          <cell r="G9">
            <v>34</v>
          </cell>
          <cell r="H9">
            <v>10.8</v>
          </cell>
          <cell r="I9" t="str">
            <v>S</v>
          </cell>
          <cell r="J9">
            <v>22.32</v>
          </cell>
          <cell r="K9">
            <v>0</v>
          </cell>
        </row>
        <row r="10">
          <cell r="B10">
            <v>25.753846153846158</v>
          </cell>
          <cell r="C10">
            <v>31.3</v>
          </cell>
          <cell r="D10">
            <v>17.7</v>
          </cell>
          <cell r="E10">
            <v>52.92307692307692</v>
          </cell>
          <cell r="F10">
            <v>71</v>
          </cell>
          <cell r="G10">
            <v>41</v>
          </cell>
          <cell r="H10">
            <v>6.12</v>
          </cell>
          <cell r="I10" t="str">
            <v>S</v>
          </cell>
          <cell r="J10">
            <v>15.840000000000002</v>
          </cell>
          <cell r="K10">
            <v>0</v>
          </cell>
        </row>
        <row r="11">
          <cell r="B11">
            <v>35.712500000000006</v>
          </cell>
          <cell r="C11">
            <v>39.6</v>
          </cell>
          <cell r="D11">
            <v>25.3</v>
          </cell>
          <cell r="E11">
            <v>28.625</v>
          </cell>
          <cell r="F11">
            <v>58</v>
          </cell>
          <cell r="G11">
            <v>17</v>
          </cell>
          <cell r="H11">
            <v>18.720000000000002</v>
          </cell>
          <cell r="I11" t="str">
            <v>N</v>
          </cell>
          <cell r="J11">
            <v>46.080000000000005</v>
          </cell>
          <cell r="K11">
            <v>0</v>
          </cell>
        </row>
        <row r="12">
          <cell r="B12">
            <v>35.741666666666667</v>
          </cell>
          <cell r="C12">
            <v>39.5</v>
          </cell>
          <cell r="D12">
            <v>25.7</v>
          </cell>
          <cell r="E12">
            <v>26.083333333333332</v>
          </cell>
          <cell r="F12">
            <v>54</v>
          </cell>
          <cell r="G12">
            <v>14</v>
          </cell>
          <cell r="H12">
            <v>16.920000000000002</v>
          </cell>
          <cell r="I12" t="str">
            <v>N</v>
          </cell>
          <cell r="J12">
            <v>46.800000000000004</v>
          </cell>
          <cell r="K12">
            <v>0</v>
          </cell>
        </row>
        <row r="13">
          <cell r="B13">
            <v>35.736363636363635</v>
          </cell>
          <cell r="C13">
            <v>39.5</v>
          </cell>
          <cell r="D13">
            <v>31.1</v>
          </cell>
          <cell r="E13">
            <v>24.454545454545453</v>
          </cell>
          <cell r="F13">
            <v>35</v>
          </cell>
          <cell r="G13">
            <v>15</v>
          </cell>
          <cell r="H13">
            <v>26.28</v>
          </cell>
          <cell r="I13" t="str">
            <v>N</v>
          </cell>
          <cell r="J13">
            <v>54.72</v>
          </cell>
          <cell r="K13">
            <v>0</v>
          </cell>
        </row>
        <row r="14">
          <cell r="B14">
            <v>34.75555555555556</v>
          </cell>
          <cell r="C14">
            <v>38.6</v>
          </cell>
          <cell r="D14">
            <v>28.5</v>
          </cell>
          <cell r="E14">
            <v>26.666666666666668</v>
          </cell>
          <cell r="F14">
            <v>43</v>
          </cell>
          <cell r="G14">
            <v>15</v>
          </cell>
          <cell r="H14">
            <v>21.240000000000002</v>
          </cell>
          <cell r="I14" t="str">
            <v>NO</v>
          </cell>
          <cell r="J14">
            <v>42.480000000000004</v>
          </cell>
          <cell r="K14">
            <v>0</v>
          </cell>
        </row>
        <row r="15">
          <cell r="B15">
            <v>28.692857142857143</v>
          </cell>
          <cell r="C15">
            <v>33</v>
          </cell>
          <cell r="D15">
            <v>21.8</v>
          </cell>
          <cell r="E15">
            <v>49.714285714285715</v>
          </cell>
          <cell r="F15">
            <v>71</v>
          </cell>
          <cell r="G15">
            <v>30</v>
          </cell>
          <cell r="H15">
            <v>9.3600000000000012</v>
          </cell>
          <cell r="I15" t="str">
            <v>SO</v>
          </cell>
          <cell r="J15">
            <v>22.32</v>
          </cell>
          <cell r="K15">
            <v>0</v>
          </cell>
        </row>
        <row r="16">
          <cell r="B16">
            <v>20.625000000000004</v>
          </cell>
          <cell r="C16">
            <v>27.6</v>
          </cell>
          <cell r="D16">
            <v>18.100000000000001</v>
          </cell>
          <cell r="E16">
            <v>69.166666666666671</v>
          </cell>
          <cell r="F16">
            <v>76</v>
          </cell>
          <cell r="G16">
            <v>54</v>
          </cell>
          <cell r="H16">
            <v>16.2</v>
          </cell>
          <cell r="I16" t="str">
            <v>S</v>
          </cell>
          <cell r="J16">
            <v>32.4</v>
          </cell>
          <cell r="K16">
            <v>0</v>
          </cell>
        </row>
        <row r="17">
          <cell r="B17">
            <v>25.388888888888889</v>
          </cell>
          <cell r="C17">
            <v>28.4</v>
          </cell>
          <cell r="D17">
            <v>17.100000000000001</v>
          </cell>
          <cell r="E17">
            <v>47</v>
          </cell>
          <cell r="F17">
            <v>80</v>
          </cell>
          <cell r="G17">
            <v>39</v>
          </cell>
          <cell r="H17">
            <v>12.6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33.07</v>
          </cell>
          <cell r="C18">
            <v>38.1</v>
          </cell>
          <cell r="D18">
            <v>17.600000000000001</v>
          </cell>
          <cell r="E18">
            <v>36.200000000000003</v>
          </cell>
          <cell r="F18">
            <v>81</v>
          </cell>
          <cell r="G18">
            <v>25</v>
          </cell>
          <cell r="H18">
            <v>14.4</v>
          </cell>
          <cell r="I18" t="str">
            <v>NO</v>
          </cell>
          <cell r="J18">
            <v>39.24</v>
          </cell>
          <cell r="K18">
            <v>0</v>
          </cell>
        </row>
        <row r="19">
          <cell r="B19">
            <v>36.233333333333341</v>
          </cell>
          <cell r="C19">
            <v>40.200000000000003</v>
          </cell>
          <cell r="D19">
            <v>24.9</v>
          </cell>
          <cell r="E19">
            <v>27.083333333333332</v>
          </cell>
          <cell r="F19">
            <v>61</v>
          </cell>
          <cell r="G19">
            <v>17</v>
          </cell>
          <cell r="H19">
            <v>18</v>
          </cell>
          <cell r="I19" t="str">
            <v>N</v>
          </cell>
          <cell r="J19">
            <v>42.480000000000004</v>
          </cell>
          <cell r="K19">
            <v>0</v>
          </cell>
        </row>
        <row r="20">
          <cell r="B20">
            <v>35.315384615384616</v>
          </cell>
          <cell r="C20">
            <v>41</v>
          </cell>
          <cell r="D20">
            <v>29</v>
          </cell>
          <cell r="E20">
            <v>28.46153846153846</v>
          </cell>
          <cell r="F20">
            <v>38</v>
          </cell>
          <cell r="G20">
            <v>19</v>
          </cell>
          <cell r="H20">
            <v>14.76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25.455555555555556</v>
          </cell>
          <cell r="C21">
            <v>28.3</v>
          </cell>
          <cell r="D21">
            <v>21.1</v>
          </cell>
          <cell r="E21">
            <v>50.777777777777779</v>
          </cell>
          <cell r="F21">
            <v>66</v>
          </cell>
          <cell r="G21">
            <v>41</v>
          </cell>
          <cell r="H21">
            <v>6.48</v>
          </cell>
          <cell r="I21" t="str">
            <v>SO</v>
          </cell>
          <cell r="J21">
            <v>21.240000000000002</v>
          </cell>
          <cell r="K21">
            <v>0</v>
          </cell>
        </row>
        <row r="22">
          <cell r="B22">
            <v>24.463636363636361</v>
          </cell>
          <cell r="C22">
            <v>28.1</v>
          </cell>
          <cell r="D22">
            <v>18.399999999999999</v>
          </cell>
          <cell r="E22">
            <v>53.363636363636367</v>
          </cell>
          <cell r="F22">
            <v>81</v>
          </cell>
          <cell r="G22">
            <v>38</v>
          </cell>
          <cell r="H22">
            <v>15.120000000000001</v>
          </cell>
          <cell r="I22" t="str">
            <v>S</v>
          </cell>
          <cell r="J22">
            <v>27.720000000000002</v>
          </cell>
          <cell r="K22">
            <v>0</v>
          </cell>
        </row>
        <row r="23">
          <cell r="B23">
            <v>33.788888888888891</v>
          </cell>
          <cell r="C23">
            <v>38.1</v>
          </cell>
          <cell r="D23">
            <v>21.7</v>
          </cell>
          <cell r="E23">
            <v>35.777777777777779</v>
          </cell>
          <cell r="F23">
            <v>68</v>
          </cell>
          <cell r="G23">
            <v>27</v>
          </cell>
          <cell r="H23">
            <v>19.079999999999998</v>
          </cell>
          <cell r="I23" t="str">
            <v>NO</v>
          </cell>
          <cell r="J23">
            <v>50.4</v>
          </cell>
          <cell r="K23">
            <v>0</v>
          </cell>
        </row>
        <row r="24">
          <cell r="B24">
            <v>26.98</v>
          </cell>
          <cell r="C24">
            <v>34.200000000000003</v>
          </cell>
          <cell r="D24">
            <v>22</v>
          </cell>
          <cell r="E24">
            <v>54</v>
          </cell>
          <cell r="F24">
            <v>73</v>
          </cell>
          <cell r="G24">
            <v>31</v>
          </cell>
          <cell r="H24">
            <v>16.920000000000002</v>
          </cell>
          <cell r="I24" t="str">
            <v>S</v>
          </cell>
          <cell r="J24">
            <v>33.480000000000004</v>
          </cell>
          <cell r="K24">
            <v>0</v>
          </cell>
        </row>
        <row r="25">
          <cell r="B25">
            <v>25.9</v>
          </cell>
          <cell r="C25">
            <v>30.1</v>
          </cell>
          <cell r="D25">
            <v>19.3</v>
          </cell>
          <cell r="E25">
            <v>42</v>
          </cell>
          <cell r="F25">
            <v>65</v>
          </cell>
          <cell r="G25">
            <v>28</v>
          </cell>
          <cell r="H25">
            <v>14.4</v>
          </cell>
          <cell r="I25" t="str">
            <v>S</v>
          </cell>
          <cell r="J25">
            <v>33.480000000000004</v>
          </cell>
          <cell r="K25">
            <v>0</v>
          </cell>
        </row>
        <row r="26">
          <cell r="B26">
            <v>28.441176470588236</v>
          </cell>
          <cell r="C26">
            <v>34.200000000000003</v>
          </cell>
          <cell r="D26">
            <v>20.2</v>
          </cell>
          <cell r="E26">
            <v>28.058823529411764</v>
          </cell>
          <cell r="F26">
            <v>44</v>
          </cell>
          <cell r="G26">
            <v>15</v>
          </cell>
          <cell r="H26">
            <v>19.8</v>
          </cell>
          <cell r="I26" t="str">
            <v>SE</v>
          </cell>
          <cell r="J26">
            <v>38.159999999999997</v>
          </cell>
          <cell r="K26">
            <v>0</v>
          </cell>
        </row>
        <row r="27">
          <cell r="B27">
            <v>30.38666666666667</v>
          </cell>
          <cell r="C27">
            <v>35.9</v>
          </cell>
          <cell r="D27">
            <v>20.7</v>
          </cell>
          <cell r="E27">
            <v>30</v>
          </cell>
          <cell r="F27">
            <v>41</v>
          </cell>
          <cell r="G27">
            <v>23</v>
          </cell>
          <cell r="H27">
            <v>11.16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30.675000000000001</v>
          </cell>
          <cell r="C28">
            <v>37</v>
          </cell>
          <cell r="D28">
            <v>23.7</v>
          </cell>
          <cell r="E28">
            <v>37.875</v>
          </cell>
          <cell r="F28">
            <v>55</v>
          </cell>
          <cell r="G28">
            <v>24</v>
          </cell>
          <cell r="H28">
            <v>7.9200000000000008</v>
          </cell>
          <cell r="I28" t="str">
            <v>SE</v>
          </cell>
          <cell r="J28">
            <v>31.319999999999997</v>
          </cell>
          <cell r="K28">
            <v>0</v>
          </cell>
        </row>
        <row r="29">
          <cell r="B29">
            <v>24.68</v>
          </cell>
          <cell r="C29">
            <v>29.8</v>
          </cell>
          <cell r="D29">
            <v>20.9</v>
          </cell>
          <cell r="E29">
            <v>67.7</v>
          </cell>
          <cell r="F29">
            <v>91</v>
          </cell>
          <cell r="G29">
            <v>38</v>
          </cell>
          <cell r="H29">
            <v>8.2799999999999994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27.209999999999997</v>
          </cell>
          <cell r="C30">
            <v>31</v>
          </cell>
          <cell r="D30">
            <v>18.5</v>
          </cell>
          <cell r="E30">
            <v>58.8</v>
          </cell>
          <cell r="F30">
            <v>97</v>
          </cell>
          <cell r="G30">
            <v>37</v>
          </cell>
          <cell r="H30">
            <v>8.2799999999999994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32.108333333333334</v>
          </cell>
          <cell r="C31">
            <v>35.9</v>
          </cell>
          <cell r="D31">
            <v>19.8</v>
          </cell>
          <cell r="E31">
            <v>25.083333333333332</v>
          </cell>
          <cell r="F31">
            <v>84</v>
          </cell>
          <cell r="G31">
            <v>15</v>
          </cell>
          <cell r="H31">
            <v>7.5600000000000005</v>
          </cell>
          <cell r="I31" t="str">
            <v>L</v>
          </cell>
          <cell r="J31">
            <v>39.6</v>
          </cell>
          <cell r="K31">
            <v>0</v>
          </cell>
        </row>
        <row r="32">
          <cell r="B32">
            <v>30.476470588235294</v>
          </cell>
          <cell r="C32">
            <v>38</v>
          </cell>
          <cell r="D32">
            <v>21.6</v>
          </cell>
          <cell r="E32">
            <v>30.941176470588236</v>
          </cell>
          <cell r="F32">
            <v>62</v>
          </cell>
          <cell r="G32">
            <v>17</v>
          </cell>
          <cell r="H32">
            <v>7.2</v>
          </cell>
          <cell r="I32" t="str">
            <v>N</v>
          </cell>
          <cell r="J32">
            <v>22.32</v>
          </cell>
          <cell r="K32">
            <v>0</v>
          </cell>
        </row>
        <row r="33">
          <cell r="B33">
            <v>31.75</v>
          </cell>
          <cell r="C33">
            <v>39.6</v>
          </cell>
          <cell r="D33">
            <v>23</v>
          </cell>
          <cell r="E33">
            <v>36.333333333333336</v>
          </cell>
          <cell r="F33">
            <v>59</v>
          </cell>
          <cell r="G33">
            <v>22</v>
          </cell>
          <cell r="H33">
            <v>13.68</v>
          </cell>
          <cell r="I33" t="str">
            <v>NO</v>
          </cell>
          <cell r="J33">
            <v>29.52</v>
          </cell>
          <cell r="K33">
            <v>0</v>
          </cell>
        </row>
        <row r="34">
          <cell r="B34">
            <v>37.362499999999997</v>
          </cell>
          <cell r="C34">
            <v>39.700000000000003</v>
          </cell>
          <cell r="D34">
            <v>28.8</v>
          </cell>
          <cell r="E34">
            <v>29</v>
          </cell>
          <cell r="F34">
            <v>42</v>
          </cell>
          <cell r="G34">
            <v>25</v>
          </cell>
          <cell r="H34">
            <v>19.440000000000001</v>
          </cell>
          <cell r="I34" t="str">
            <v>N</v>
          </cell>
          <cell r="J34">
            <v>48.6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24.63636363636363</v>
          </cell>
          <cell r="C5">
            <v>28.5</v>
          </cell>
          <cell r="D5">
            <v>20.9</v>
          </cell>
          <cell r="E5">
            <v>73.727272727272734</v>
          </cell>
          <cell r="F5">
            <v>93</v>
          </cell>
          <cell r="G5">
            <v>56</v>
          </cell>
          <cell r="H5">
            <v>17.28</v>
          </cell>
          <cell r="I5" t="str">
            <v>S</v>
          </cell>
          <cell r="J5">
            <v>28.8</v>
          </cell>
          <cell r="K5">
            <v>0</v>
          </cell>
        </row>
        <row r="6">
          <cell r="B6">
            <v>24.350000000000005</v>
          </cell>
          <cell r="C6">
            <v>30.2</v>
          </cell>
          <cell r="D6">
            <v>17.399999999999999</v>
          </cell>
          <cell r="E6">
            <v>70.833333333333329</v>
          </cell>
          <cell r="F6">
            <v>95</v>
          </cell>
          <cell r="G6">
            <v>51</v>
          </cell>
          <cell r="H6">
            <v>12.96</v>
          </cell>
          <cell r="I6" t="str">
            <v>N</v>
          </cell>
          <cell r="J6">
            <v>26.28</v>
          </cell>
          <cell r="K6">
            <v>0</v>
          </cell>
        </row>
        <row r="7">
          <cell r="B7">
            <v>26.566666666666674</v>
          </cell>
          <cell r="C7">
            <v>32.700000000000003</v>
          </cell>
          <cell r="D7">
            <v>19.3</v>
          </cell>
          <cell r="E7">
            <v>68.666666666666671</v>
          </cell>
          <cell r="F7">
            <v>97</v>
          </cell>
          <cell r="G7">
            <v>42</v>
          </cell>
          <cell r="H7">
            <v>10.44</v>
          </cell>
          <cell r="I7" t="str">
            <v>NE</v>
          </cell>
          <cell r="J7">
            <v>39.24</v>
          </cell>
          <cell r="K7">
            <v>7.8</v>
          </cell>
        </row>
        <row r="8">
          <cell r="B8">
            <v>27.849999999999998</v>
          </cell>
          <cell r="C8">
            <v>33.6</v>
          </cell>
          <cell r="D8">
            <v>19.600000000000001</v>
          </cell>
          <cell r="E8">
            <v>63.75</v>
          </cell>
          <cell r="F8">
            <v>97</v>
          </cell>
          <cell r="G8">
            <v>38</v>
          </cell>
          <cell r="H8">
            <v>10.44</v>
          </cell>
          <cell r="I8" t="str">
            <v>SE</v>
          </cell>
          <cell r="J8">
            <v>20.16</v>
          </cell>
          <cell r="K8">
            <v>0</v>
          </cell>
        </row>
        <row r="9">
          <cell r="B9">
            <v>29.25833333333334</v>
          </cell>
          <cell r="C9">
            <v>34.6</v>
          </cell>
          <cell r="D9">
            <v>19.8</v>
          </cell>
          <cell r="E9">
            <v>58.5</v>
          </cell>
          <cell r="F9">
            <v>96</v>
          </cell>
          <cell r="G9">
            <v>37</v>
          </cell>
          <cell r="H9">
            <v>13.32</v>
          </cell>
          <cell r="I9" t="str">
            <v>L</v>
          </cell>
          <cell r="J9">
            <v>28.44</v>
          </cell>
          <cell r="K9">
            <v>0.2</v>
          </cell>
        </row>
        <row r="10">
          <cell r="B10">
            <v>28.374999999999996</v>
          </cell>
          <cell r="C10">
            <v>36.4</v>
          </cell>
          <cell r="D10">
            <v>17.899999999999999</v>
          </cell>
          <cell r="E10">
            <v>48.583333333333336</v>
          </cell>
          <cell r="F10">
            <v>83</v>
          </cell>
          <cell r="G10">
            <v>25</v>
          </cell>
          <cell r="H10">
            <v>16.2</v>
          </cell>
          <cell r="I10" t="str">
            <v>NE</v>
          </cell>
          <cell r="J10">
            <v>34.92</v>
          </cell>
          <cell r="K10">
            <v>0</v>
          </cell>
        </row>
        <row r="11">
          <cell r="B11">
            <v>32.766666666666666</v>
          </cell>
          <cell r="C11">
            <v>38.700000000000003</v>
          </cell>
          <cell r="D11">
            <v>20.5</v>
          </cell>
          <cell r="E11">
            <v>28.666666666666668</v>
          </cell>
          <cell r="F11">
            <v>66</v>
          </cell>
          <cell r="G11">
            <v>15</v>
          </cell>
          <cell r="H11">
            <v>27.36</v>
          </cell>
          <cell r="I11" t="str">
            <v>N</v>
          </cell>
          <cell r="J11">
            <v>47.519999999999996</v>
          </cell>
          <cell r="K11">
            <v>0</v>
          </cell>
        </row>
        <row r="12">
          <cell r="B12">
            <v>32.933333333333337</v>
          </cell>
          <cell r="C12">
            <v>38.6</v>
          </cell>
          <cell r="D12">
            <v>19.7</v>
          </cell>
          <cell r="E12">
            <v>31.083333333333332</v>
          </cell>
          <cell r="F12">
            <v>64</v>
          </cell>
          <cell r="G12">
            <v>19</v>
          </cell>
          <cell r="H12">
            <v>21.96</v>
          </cell>
          <cell r="I12" t="str">
            <v>N</v>
          </cell>
          <cell r="J12">
            <v>34.56</v>
          </cell>
          <cell r="K12">
            <v>0</v>
          </cell>
        </row>
        <row r="13">
          <cell r="B13">
            <v>34.15</v>
          </cell>
          <cell r="C13">
            <v>39</v>
          </cell>
          <cell r="D13">
            <v>21.4</v>
          </cell>
          <cell r="E13">
            <v>28.583333333333332</v>
          </cell>
          <cell r="F13">
            <v>62</v>
          </cell>
          <cell r="G13">
            <v>18</v>
          </cell>
          <cell r="H13">
            <v>26.28</v>
          </cell>
          <cell r="I13" t="str">
            <v>N</v>
          </cell>
          <cell r="J13">
            <v>48.96</v>
          </cell>
          <cell r="K13">
            <v>0</v>
          </cell>
        </row>
        <row r="14">
          <cell r="B14">
            <v>33.80833333333333</v>
          </cell>
          <cell r="C14">
            <v>38.5</v>
          </cell>
          <cell r="D14">
            <v>22</v>
          </cell>
          <cell r="E14">
            <v>28.666666666666668</v>
          </cell>
          <cell r="F14">
            <v>61</v>
          </cell>
          <cell r="G14">
            <v>18</v>
          </cell>
          <cell r="H14">
            <v>21.6</v>
          </cell>
          <cell r="I14" t="str">
            <v>NO</v>
          </cell>
          <cell r="J14">
            <v>37.800000000000004</v>
          </cell>
          <cell r="K14">
            <v>0</v>
          </cell>
        </row>
        <row r="15">
          <cell r="B15">
            <v>33.316666666666663</v>
          </cell>
          <cell r="C15">
            <v>39</v>
          </cell>
          <cell r="D15">
            <v>19.399999999999999</v>
          </cell>
          <cell r="E15">
            <v>28.166666666666668</v>
          </cell>
          <cell r="F15">
            <v>73</v>
          </cell>
          <cell r="G15">
            <v>14</v>
          </cell>
          <cell r="H15">
            <v>22.68</v>
          </cell>
          <cell r="I15" t="str">
            <v>NO</v>
          </cell>
          <cell r="J15">
            <v>44.28</v>
          </cell>
          <cell r="K15">
            <v>0</v>
          </cell>
        </row>
        <row r="16">
          <cell r="B16">
            <v>29.766666666666669</v>
          </cell>
          <cell r="C16">
            <v>35.4</v>
          </cell>
          <cell r="D16">
            <v>19.8</v>
          </cell>
          <cell r="E16">
            <v>45.416666666666664</v>
          </cell>
          <cell r="F16">
            <v>72</v>
          </cell>
          <cell r="G16">
            <v>31</v>
          </cell>
          <cell r="H16">
            <v>25.92</v>
          </cell>
          <cell r="I16" t="str">
            <v>S</v>
          </cell>
          <cell r="J16">
            <v>46.800000000000004</v>
          </cell>
          <cell r="K16">
            <v>0</v>
          </cell>
        </row>
        <row r="17">
          <cell r="B17">
            <v>26.675000000000001</v>
          </cell>
          <cell r="C17">
            <v>33.799999999999997</v>
          </cell>
          <cell r="D17">
            <v>15.3</v>
          </cell>
          <cell r="E17">
            <v>53.583333333333336</v>
          </cell>
          <cell r="F17">
            <v>93</v>
          </cell>
          <cell r="G17">
            <v>32</v>
          </cell>
          <cell r="H17">
            <v>15.48</v>
          </cell>
          <cell r="I17" t="str">
            <v>S</v>
          </cell>
          <cell r="J17">
            <v>24.48</v>
          </cell>
          <cell r="K17">
            <v>0</v>
          </cell>
        </row>
        <row r="18">
          <cell r="B18">
            <v>31.333333333333332</v>
          </cell>
          <cell r="C18">
            <v>38.4</v>
          </cell>
          <cell r="D18">
            <v>21.2</v>
          </cell>
          <cell r="E18">
            <v>42.5</v>
          </cell>
          <cell r="F18">
            <v>80</v>
          </cell>
          <cell r="G18">
            <v>18</v>
          </cell>
          <cell r="H18">
            <v>17.64</v>
          </cell>
          <cell r="I18" t="str">
            <v>L</v>
          </cell>
          <cell r="J18">
            <v>30.96</v>
          </cell>
          <cell r="K18">
            <v>0</v>
          </cell>
        </row>
        <row r="19">
          <cell r="B19">
            <v>35.024999999999999</v>
          </cell>
          <cell r="C19">
            <v>41.2</v>
          </cell>
          <cell r="D19">
            <v>21.1</v>
          </cell>
          <cell r="E19">
            <v>26.916666666666668</v>
          </cell>
          <cell r="F19">
            <v>67</v>
          </cell>
          <cell r="H19">
            <v>19.079999999999998</v>
          </cell>
          <cell r="I19" t="str">
            <v>N</v>
          </cell>
          <cell r="J19">
            <v>41.04</v>
          </cell>
          <cell r="K19">
            <v>0</v>
          </cell>
        </row>
        <row r="20">
          <cell r="B20">
            <v>35.158333333333331</v>
          </cell>
          <cell r="C20">
            <v>40.4</v>
          </cell>
          <cell r="D20">
            <v>24.3</v>
          </cell>
          <cell r="E20">
            <v>20.083333333333332</v>
          </cell>
          <cell r="F20">
            <v>37</v>
          </cell>
          <cell r="G20">
            <v>14</v>
          </cell>
          <cell r="H20">
            <v>21.96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33.65</v>
          </cell>
          <cell r="C21">
            <v>40.6</v>
          </cell>
          <cell r="D21">
            <v>18.3</v>
          </cell>
          <cell r="E21">
            <v>27.75</v>
          </cell>
          <cell r="F21">
            <v>70</v>
          </cell>
          <cell r="G21">
            <v>13</v>
          </cell>
          <cell r="H21">
            <v>12.6</v>
          </cell>
          <cell r="I21" t="str">
            <v>N</v>
          </cell>
          <cell r="J21">
            <v>29.16</v>
          </cell>
          <cell r="K21">
            <v>0</v>
          </cell>
        </row>
        <row r="22">
          <cell r="B22">
            <v>30.566666666666666</v>
          </cell>
          <cell r="C22">
            <v>36.6</v>
          </cell>
          <cell r="D22">
            <v>20.5</v>
          </cell>
          <cell r="E22">
            <v>47.416666666666664</v>
          </cell>
          <cell r="F22">
            <v>80</v>
          </cell>
          <cell r="G22">
            <v>28</v>
          </cell>
          <cell r="H22">
            <v>19.440000000000001</v>
          </cell>
          <cell r="I22" t="str">
            <v>NO</v>
          </cell>
          <cell r="J22">
            <v>37.800000000000004</v>
          </cell>
          <cell r="K22">
            <v>0</v>
          </cell>
        </row>
        <row r="23">
          <cell r="B23">
            <v>33.174999999999997</v>
          </cell>
          <cell r="C23">
            <v>38.1</v>
          </cell>
          <cell r="D23">
            <v>21.7</v>
          </cell>
          <cell r="E23">
            <v>40.916666666666664</v>
          </cell>
          <cell r="F23">
            <v>79</v>
          </cell>
          <cell r="G23">
            <v>25</v>
          </cell>
          <cell r="H23">
            <v>32.76</v>
          </cell>
          <cell r="I23" t="str">
            <v>NO</v>
          </cell>
          <cell r="J23">
            <v>59.4</v>
          </cell>
          <cell r="K23">
            <v>0</v>
          </cell>
        </row>
        <row r="24">
          <cell r="B24">
            <v>33.250000000000007</v>
          </cell>
          <cell r="C24">
            <v>38.299999999999997</v>
          </cell>
          <cell r="D24">
            <v>24.9</v>
          </cell>
          <cell r="E24">
            <v>41.5</v>
          </cell>
          <cell r="F24">
            <v>68</v>
          </cell>
          <cell r="G24">
            <v>25</v>
          </cell>
          <cell r="H24">
            <v>31.319999999999997</v>
          </cell>
          <cell r="I24" t="str">
            <v>NO</v>
          </cell>
          <cell r="J24">
            <v>60.12</v>
          </cell>
          <cell r="K24">
            <v>0</v>
          </cell>
        </row>
        <row r="25">
          <cell r="B25">
            <v>29.458333333333329</v>
          </cell>
          <cell r="C25">
            <v>34.700000000000003</v>
          </cell>
          <cell r="D25">
            <v>20.6</v>
          </cell>
          <cell r="E25">
            <v>57.916666666666664</v>
          </cell>
          <cell r="F25">
            <v>92</v>
          </cell>
          <cell r="G25">
            <v>40</v>
          </cell>
          <cell r="H25">
            <v>18</v>
          </cell>
          <cell r="I25" t="str">
            <v>S</v>
          </cell>
          <cell r="J25">
            <v>36.36</v>
          </cell>
          <cell r="K25">
            <v>0</v>
          </cell>
        </row>
        <row r="26">
          <cell r="B26">
            <v>28.941666666666663</v>
          </cell>
          <cell r="C26">
            <v>33.700000000000003</v>
          </cell>
          <cell r="D26">
            <v>21.8</v>
          </cell>
          <cell r="E26">
            <v>56.083333333333336</v>
          </cell>
          <cell r="F26">
            <v>93</v>
          </cell>
          <cell r="G26">
            <v>38</v>
          </cell>
          <cell r="H26">
            <v>25.2</v>
          </cell>
          <cell r="I26" t="str">
            <v>SE</v>
          </cell>
          <cell r="J26">
            <v>42.84</v>
          </cell>
          <cell r="K26">
            <v>0</v>
          </cell>
        </row>
        <row r="27">
          <cell r="B27">
            <v>26.799999999999997</v>
          </cell>
          <cell r="C27">
            <v>32.4</v>
          </cell>
          <cell r="D27">
            <v>17.7</v>
          </cell>
          <cell r="E27">
            <v>47.666666666666664</v>
          </cell>
          <cell r="F27">
            <v>80</v>
          </cell>
          <cell r="G27">
            <v>36</v>
          </cell>
          <cell r="H27">
            <v>19.440000000000001</v>
          </cell>
          <cell r="I27" t="str">
            <v>L</v>
          </cell>
          <cell r="J27">
            <v>42.12</v>
          </cell>
          <cell r="K27">
            <v>0</v>
          </cell>
        </row>
        <row r="28">
          <cell r="B28">
            <v>26.358333333333334</v>
          </cell>
          <cell r="C28">
            <v>30.6</v>
          </cell>
          <cell r="D28">
            <v>18.600000000000001</v>
          </cell>
          <cell r="E28">
            <v>48.75</v>
          </cell>
          <cell r="F28">
            <v>71</v>
          </cell>
          <cell r="G28">
            <v>38</v>
          </cell>
          <cell r="H28">
            <v>21.96</v>
          </cell>
          <cell r="I28" t="str">
            <v>S</v>
          </cell>
          <cell r="J28">
            <v>33.119999999999997</v>
          </cell>
          <cell r="K28">
            <v>0</v>
          </cell>
        </row>
        <row r="29">
          <cell r="B29">
            <v>21.966666666666665</v>
          </cell>
          <cell r="C29">
            <v>25.6</v>
          </cell>
          <cell r="D29">
            <v>19.2</v>
          </cell>
          <cell r="E29">
            <v>80.083333333333329</v>
          </cell>
          <cell r="F29">
            <v>96</v>
          </cell>
          <cell r="G29">
            <v>61</v>
          </cell>
          <cell r="H29">
            <v>21.240000000000002</v>
          </cell>
          <cell r="I29" t="str">
            <v>SE</v>
          </cell>
          <cell r="J29">
            <v>36</v>
          </cell>
          <cell r="K29">
            <v>2.2000000000000002</v>
          </cell>
        </row>
        <row r="30">
          <cell r="B30">
            <v>24.233333333333334</v>
          </cell>
          <cell r="C30">
            <v>28.7</v>
          </cell>
          <cell r="D30">
            <v>18.5</v>
          </cell>
          <cell r="E30">
            <v>64.666666666666671</v>
          </cell>
          <cell r="F30">
            <v>97</v>
          </cell>
          <cell r="G30">
            <v>44</v>
          </cell>
          <cell r="H30">
            <v>18.36</v>
          </cell>
          <cell r="I30" t="str">
            <v>S</v>
          </cell>
          <cell r="J30">
            <v>28.08</v>
          </cell>
          <cell r="K30">
            <v>0.2</v>
          </cell>
        </row>
        <row r="31">
          <cell r="B31">
            <v>27.374999999999996</v>
          </cell>
          <cell r="C31">
            <v>33</v>
          </cell>
          <cell r="D31">
            <v>14.7</v>
          </cell>
          <cell r="E31">
            <v>47.666666666666664</v>
          </cell>
          <cell r="F31">
            <v>98</v>
          </cell>
          <cell r="G31">
            <v>24</v>
          </cell>
          <cell r="H31">
            <v>15.840000000000002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29.041666666666668</v>
          </cell>
          <cell r="C32">
            <v>34.200000000000003</v>
          </cell>
          <cell r="D32">
            <v>17.7</v>
          </cell>
          <cell r="E32">
            <v>42.583333333333336</v>
          </cell>
          <cell r="F32">
            <v>77</v>
          </cell>
          <cell r="G32">
            <v>30</v>
          </cell>
          <cell r="H32">
            <v>15.48</v>
          </cell>
          <cell r="I32" t="str">
            <v>L</v>
          </cell>
          <cell r="J32">
            <v>28.08</v>
          </cell>
          <cell r="K32">
            <v>0</v>
          </cell>
        </row>
        <row r="33">
          <cell r="B33">
            <v>30.258333333333336</v>
          </cell>
          <cell r="C33">
            <v>35.5</v>
          </cell>
          <cell r="D33">
            <v>18.399999999999999</v>
          </cell>
          <cell r="E33">
            <v>34.333333333333336</v>
          </cell>
          <cell r="F33">
            <v>67</v>
          </cell>
          <cell r="G33">
            <v>24</v>
          </cell>
          <cell r="H33">
            <v>14.04</v>
          </cell>
          <cell r="I33" t="str">
            <v>S</v>
          </cell>
          <cell r="J33">
            <v>37.080000000000005</v>
          </cell>
          <cell r="K33">
            <v>0</v>
          </cell>
        </row>
        <row r="34">
          <cell r="B34">
            <v>31.958333333333332</v>
          </cell>
          <cell r="C34">
            <v>37.200000000000003</v>
          </cell>
          <cell r="D34">
            <v>19.600000000000001</v>
          </cell>
          <cell r="E34">
            <v>27.75</v>
          </cell>
          <cell r="F34">
            <v>55</v>
          </cell>
          <cell r="G34">
            <v>21</v>
          </cell>
          <cell r="H34">
            <v>17.64</v>
          </cell>
          <cell r="I34" t="str">
            <v>NE</v>
          </cell>
          <cell r="J34">
            <v>37.080000000000005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19.649999999999995</v>
          </cell>
          <cell r="C5">
            <v>23.4</v>
          </cell>
          <cell r="D5">
            <v>16.399999999999999</v>
          </cell>
          <cell r="E5">
            <v>93.166666666666671</v>
          </cell>
          <cell r="F5">
            <v>100</v>
          </cell>
          <cell r="G5">
            <v>76</v>
          </cell>
          <cell r="H5">
            <v>14.04</v>
          </cell>
          <cell r="I5" t="str">
            <v>SE</v>
          </cell>
          <cell r="J5">
            <v>32.04</v>
          </cell>
          <cell r="K5">
            <v>14.200000000000001</v>
          </cell>
        </row>
        <row r="6">
          <cell r="B6">
            <v>18.391666666666666</v>
          </cell>
          <cell r="C6">
            <v>26.9</v>
          </cell>
          <cell r="D6">
            <v>14.9</v>
          </cell>
          <cell r="E6">
            <v>84.125</v>
          </cell>
          <cell r="F6">
            <v>98</v>
          </cell>
          <cell r="G6">
            <v>57</v>
          </cell>
          <cell r="H6">
            <v>9</v>
          </cell>
          <cell r="I6" t="str">
            <v>S</v>
          </cell>
          <cell r="J6">
            <v>18.36</v>
          </cell>
          <cell r="K6">
            <v>1.8</v>
          </cell>
        </row>
        <row r="7">
          <cell r="B7">
            <v>22.608333333333334</v>
          </cell>
          <cell r="C7">
            <v>30</v>
          </cell>
          <cell r="D7">
            <v>18</v>
          </cell>
          <cell r="E7">
            <v>78.208333333333329</v>
          </cell>
          <cell r="F7">
            <v>96</v>
          </cell>
          <cell r="G7">
            <v>51</v>
          </cell>
          <cell r="H7">
            <v>9.3600000000000012</v>
          </cell>
          <cell r="I7" t="str">
            <v>L</v>
          </cell>
          <cell r="J7">
            <v>21.6</v>
          </cell>
          <cell r="K7">
            <v>0</v>
          </cell>
        </row>
        <row r="8">
          <cell r="B8">
            <v>23.862500000000001</v>
          </cell>
          <cell r="C8">
            <v>32.9</v>
          </cell>
          <cell r="D8">
            <v>16.899999999999999</v>
          </cell>
          <cell r="E8">
            <v>65.708333333333329</v>
          </cell>
          <cell r="F8">
            <v>97</v>
          </cell>
          <cell r="G8">
            <v>38</v>
          </cell>
          <cell r="H8">
            <v>9.7200000000000006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24.325000000000003</v>
          </cell>
          <cell r="C9">
            <v>32.200000000000003</v>
          </cell>
          <cell r="D9">
            <v>17.399999999999999</v>
          </cell>
          <cell r="E9">
            <v>61.833333333333336</v>
          </cell>
          <cell r="F9">
            <v>82</v>
          </cell>
          <cell r="G9">
            <v>44</v>
          </cell>
          <cell r="H9">
            <v>13.68</v>
          </cell>
          <cell r="I9" t="str">
            <v>L</v>
          </cell>
          <cell r="J9">
            <v>28.8</v>
          </cell>
          <cell r="K9">
            <v>0</v>
          </cell>
        </row>
        <row r="10">
          <cell r="B10">
            <v>24.191666666666666</v>
          </cell>
          <cell r="C10">
            <v>32.1</v>
          </cell>
          <cell r="D10">
            <v>17.2</v>
          </cell>
          <cell r="E10">
            <v>58.291666666666664</v>
          </cell>
          <cell r="F10">
            <v>80</v>
          </cell>
          <cell r="G10">
            <v>33</v>
          </cell>
          <cell r="H10">
            <v>15.48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28.508333333333329</v>
          </cell>
          <cell r="C11">
            <v>39.299999999999997</v>
          </cell>
          <cell r="D11">
            <v>21</v>
          </cell>
          <cell r="E11">
            <v>43.791666666666664</v>
          </cell>
          <cell r="F11">
            <v>77</v>
          </cell>
          <cell r="G11">
            <v>11</v>
          </cell>
          <cell r="H11">
            <v>24.12</v>
          </cell>
          <cell r="I11" t="str">
            <v>NO</v>
          </cell>
          <cell r="J11">
            <v>51.480000000000004</v>
          </cell>
          <cell r="K11">
            <v>0</v>
          </cell>
        </row>
        <row r="12">
          <cell r="B12">
            <v>27.658333333333335</v>
          </cell>
          <cell r="C12">
            <v>38.9</v>
          </cell>
          <cell r="D12">
            <v>16.7</v>
          </cell>
          <cell r="E12">
            <v>38.416666666666664</v>
          </cell>
          <cell r="F12">
            <v>77</v>
          </cell>
          <cell r="G12">
            <v>14</v>
          </cell>
          <cell r="H12">
            <v>23.400000000000002</v>
          </cell>
          <cell r="I12" t="str">
            <v>NO</v>
          </cell>
          <cell r="J12">
            <v>42.12</v>
          </cell>
          <cell r="K12">
            <v>0</v>
          </cell>
        </row>
        <row r="13">
          <cell r="B13">
            <v>29.108333333333334</v>
          </cell>
          <cell r="C13">
            <v>39.6</v>
          </cell>
          <cell r="D13">
            <v>18.600000000000001</v>
          </cell>
          <cell r="E13">
            <v>38.541666666666664</v>
          </cell>
          <cell r="F13">
            <v>71</v>
          </cell>
          <cell r="G13">
            <v>16</v>
          </cell>
          <cell r="H13">
            <v>35.64</v>
          </cell>
          <cell r="I13" t="str">
            <v>NO</v>
          </cell>
          <cell r="J13">
            <v>55.800000000000004</v>
          </cell>
          <cell r="K13">
            <v>0</v>
          </cell>
        </row>
        <row r="14">
          <cell r="B14">
            <v>28.333333333333332</v>
          </cell>
          <cell r="C14">
            <v>39.1</v>
          </cell>
          <cell r="D14">
            <v>19.100000000000001</v>
          </cell>
          <cell r="E14">
            <v>43</v>
          </cell>
          <cell r="F14">
            <v>76</v>
          </cell>
          <cell r="G14">
            <v>15</v>
          </cell>
          <cell r="H14">
            <v>30.240000000000002</v>
          </cell>
          <cell r="I14" t="str">
            <v>O</v>
          </cell>
          <cell r="J14">
            <v>52.92</v>
          </cell>
          <cell r="K14">
            <v>0</v>
          </cell>
        </row>
        <row r="15">
          <cell r="B15">
            <v>27.891666666666669</v>
          </cell>
          <cell r="C15">
            <v>38.799999999999997</v>
          </cell>
          <cell r="D15">
            <v>17.399999999999999</v>
          </cell>
          <cell r="E15">
            <v>42.666666666666664</v>
          </cell>
          <cell r="F15">
            <v>83</v>
          </cell>
          <cell r="G15">
            <v>14</v>
          </cell>
          <cell r="H15">
            <v>27.720000000000002</v>
          </cell>
          <cell r="I15" t="str">
            <v>O</v>
          </cell>
          <cell r="J15">
            <v>48.6</v>
          </cell>
          <cell r="K15">
            <v>0</v>
          </cell>
        </row>
        <row r="16">
          <cell r="B16">
            <v>23.0625</v>
          </cell>
          <cell r="C16">
            <v>27.2</v>
          </cell>
          <cell r="D16">
            <v>19.3</v>
          </cell>
          <cell r="E16">
            <v>63.958333333333336</v>
          </cell>
          <cell r="F16">
            <v>89</v>
          </cell>
          <cell r="G16">
            <v>36</v>
          </cell>
          <cell r="H16">
            <v>20.16</v>
          </cell>
          <cell r="I16" t="str">
            <v>SE</v>
          </cell>
          <cell r="J16">
            <v>39.96</v>
          </cell>
          <cell r="K16">
            <v>0</v>
          </cell>
        </row>
        <row r="17">
          <cell r="B17">
            <v>21.133333333333333</v>
          </cell>
          <cell r="C17">
            <v>31.9</v>
          </cell>
          <cell r="D17">
            <v>13.8</v>
          </cell>
          <cell r="E17">
            <v>71.208333333333329</v>
          </cell>
          <cell r="F17">
            <v>96</v>
          </cell>
          <cell r="G17">
            <v>38</v>
          </cell>
          <cell r="H17">
            <v>17.64</v>
          </cell>
          <cell r="I17" t="str">
            <v>SE</v>
          </cell>
          <cell r="J17">
            <v>32.4</v>
          </cell>
          <cell r="K17">
            <v>0</v>
          </cell>
        </row>
        <row r="18">
          <cell r="B18">
            <v>26.000000000000004</v>
          </cell>
          <cell r="C18">
            <v>37</v>
          </cell>
          <cell r="D18">
            <v>16.399999999999999</v>
          </cell>
          <cell r="E18">
            <v>58.541666666666664</v>
          </cell>
          <cell r="F18">
            <v>95</v>
          </cell>
          <cell r="G18">
            <v>22</v>
          </cell>
          <cell r="H18">
            <v>16.920000000000002</v>
          </cell>
          <cell r="I18" t="str">
            <v>N</v>
          </cell>
          <cell r="J18">
            <v>30.6</v>
          </cell>
          <cell r="K18">
            <v>0</v>
          </cell>
        </row>
        <row r="19">
          <cell r="B19">
            <v>29.983333333333331</v>
          </cell>
          <cell r="C19">
            <v>41.1</v>
          </cell>
          <cell r="D19">
            <v>20.5</v>
          </cell>
          <cell r="E19">
            <v>39</v>
          </cell>
          <cell r="F19">
            <v>67</v>
          </cell>
          <cell r="G19">
            <v>13</v>
          </cell>
          <cell r="H19">
            <v>19.079999999999998</v>
          </cell>
          <cell r="I19" t="str">
            <v>NO</v>
          </cell>
          <cell r="J19">
            <v>43.2</v>
          </cell>
          <cell r="K19">
            <v>0</v>
          </cell>
        </row>
        <row r="20">
          <cell r="B20">
            <v>31.07083333333334</v>
          </cell>
          <cell r="C20">
            <v>40.799999999999997</v>
          </cell>
          <cell r="D20">
            <v>20.6</v>
          </cell>
          <cell r="E20">
            <v>28.875</v>
          </cell>
          <cell r="F20">
            <v>53</v>
          </cell>
          <cell r="G20">
            <v>12</v>
          </cell>
          <cell r="H20">
            <v>27.36</v>
          </cell>
          <cell r="I20" t="str">
            <v>NO</v>
          </cell>
          <cell r="J20">
            <v>48.24</v>
          </cell>
          <cell r="K20">
            <v>0</v>
          </cell>
        </row>
        <row r="21">
          <cell r="B21">
            <v>28.729166666666661</v>
          </cell>
          <cell r="C21">
            <v>38.200000000000003</v>
          </cell>
          <cell r="D21">
            <v>19.100000000000001</v>
          </cell>
          <cell r="E21">
            <v>39.583333333333336</v>
          </cell>
          <cell r="F21">
            <v>71</v>
          </cell>
          <cell r="G21">
            <v>19</v>
          </cell>
          <cell r="H21">
            <v>22.32</v>
          </cell>
          <cell r="I21" t="str">
            <v>O</v>
          </cell>
          <cell r="J21">
            <v>36</v>
          </cell>
          <cell r="K21">
            <v>0</v>
          </cell>
        </row>
        <row r="22">
          <cell r="B22">
            <v>23.591666666666669</v>
          </cell>
          <cell r="C22">
            <v>30.2</v>
          </cell>
          <cell r="D22">
            <v>18.2</v>
          </cell>
          <cell r="E22">
            <v>70.125</v>
          </cell>
          <cell r="F22">
            <v>93</v>
          </cell>
          <cell r="G22">
            <v>44</v>
          </cell>
          <cell r="H22">
            <v>13.68</v>
          </cell>
          <cell r="I22" t="str">
            <v>SE</v>
          </cell>
          <cell r="J22">
            <v>27.720000000000002</v>
          </cell>
          <cell r="K22">
            <v>0</v>
          </cell>
        </row>
        <row r="23">
          <cell r="B23">
            <v>26.875000000000004</v>
          </cell>
          <cell r="C23">
            <v>38.299999999999997</v>
          </cell>
          <cell r="D23">
            <v>18.399999999999999</v>
          </cell>
          <cell r="E23">
            <v>57.833333333333336</v>
          </cell>
          <cell r="F23">
            <v>87</v>
          </cell>
          <cell r="G23">
            <v>26</v>
          </cell>
          <cell r="H23">
            <v>32.04</v>
          </cell>
          <cell r="I23" t="str">
            <v>O</v>
          </cell>
          <cell r="J23">
            <v>59.04</v>
          </cell>
          <cell r="K23">
            <v>0</v>
          </cell>
        </row>
        <row r="24">
          <cell r="B24">
            <v>29.541666666666668</v>
          </cell>
          <cell r="C24">
            <v>36.700000000000003</v>
          </cell>
          <cell r="D24">
            <v>23.8</v>
          </cell>
          <cell r="E24">
            <v>57.541666666666664</v>
          </cell>
          <cell r="F24">
            <v>90</v>
          </cell>
          <cell r="G24">
            <v>33</v>
          </cell>
          <cell r="H24">
            <v>31.319999999999997</v>
          </cell>
          <cell r="I24" t="str">
            <v>O</v>
          </cell>
          <cell r="J24">
            <v>48.96</v>
          </cell>
          <cell r="K24">
            <v>0.8</v>
          </cell>
        </row>
        <row r="25">
          <cell r="B25">
            <v>25.283333333333331</v>
          </cell>
          <cell r="C25">
            <v>32.5</v>
          </cell>
          <cell r="D25">
            <v>19.8</v>
          </cell>
          <cell r="E25">
            <v>65.958333333333329</v>
          </cell>
          <cell r="F25">
            <v>87</v>
          </cell>
          <cell r="G25">
            <v>41</v>
          </cell>
          <cell r="H25">
            <v>11.520000000000001</v>
          </cell>
          <cell r="I25" t="str">
            <v>SE</v>
          </cell>
          <cell r="J25">
            <v>24.48</v>
          </cell>
          <cell r="K25">
            <v>0</v>
          </cell>
        </row>
        <row r="26">
          <cell r="B26">
            <v>25.079166666666666</v>
          </cell>
          <cell r="C26">
            <v>32.6</v>
          </cell>
          <cell r="D26">
            <v>19.3</v>
          </cell>
          <cell r="E26">
            <v>58.708333333333336</v>
          </cell>
          <cell r="F26">
            <v>93</v>
          </cell>
          <cell r="G26">
            <v>26</v>
          </cell>
          <cell r="H26">
            <v>16.920000000000002</v>
          </cell>
          <cell r="I26" t="str">
            <v>L</v>
          </cell>
          <cell r="J26">
            <v>38.159999999999997</v>
          </cell>
          <cell r="K26">
            <v>0</v>
          </cell>
        </row>
        <row r="27">
          <cell r="B27">
            <v>23.316666666666666</v>
          </cell>
          <cell r="C27">
            <v>30.8</v>
          </cell>
          <cell r="D27">
            <v>17.7</v>
          </cell>
          <cell r="E27">
            <v>54.25</v>
          </cell>
          <cell r="F27">
            <v>78</v>
          </cell>
          <cell r="G27">
            <v>33</v>
          </cell>
          <cell r="H27">
            <v>16.920000000000002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22.770833333333339</v>
          </cell>
          <cell r="C28">
            <v>30.5</v>
          </cell>
          <cell r="D28">
            <v>16.8</v>
          </cell>
          <cell r="E28">
            <v>60.041666666666664</v>
          </cell>
          <cell r="F28">
            <v>79</v>
          </cell>
          <cell r="G28">
            <v>38</v>
          </cell>
          <cell r="H28">
            <v>12.6</v>
          </cell>
          <cell r="I28" t="str">
            <v>L</v>
          </cell>
          <cell r="J28">
            <v>27.36</v>
          </cell>
          <cell r="K28">
            <v>0</v>
          </cell>
        </row>
        <row r="29">
          <cell r="B29">
            <v>19.983333333333334</v>
          </cell>
          <cell r="C29">
            <v>24.5</v>
          </cell>
          <cell r="D29">
            <v>18</v>
          </cell>
          <cell r="E29">
            <v>84.958333333333329</v>
          </cell>
          <cell r="F29">
            <v>99</v>
          </cell>
          <cell r="G29">
            <v>59</v>
          </cell>
          <cell r="H29">
            <v>12.6</v>
          </cell>
          <cell r="I29" t="str">
            <v>L</v>
          </cell>
          <cell r="J29">
            <v>28.44</v>
          </cell>
          <cell r="K29">
            <v>11.8</v>
          </cell>
        </row>
        <row r="30">
          <cell r="B30">
            <v>21.133333333333333</v>
          </cell>
          <cell r="C30">
            <v>28</v>
          </cell>
          <cell r="D30">
            <v>17.399999999999999</v>
          </cell>
          <cell r="E30">
            <v>79.625</v>
          </cell>
          <cell r="F30">
            <v>100</v>
          </cell>
          <cell r="G30">
            <v>41</v>
          </cell>
          <cell r="H30">
            <v>10.44</v>
          </cell>
          <cell r="I30" t="str">
            <v>L</v>
          </cell>
          <cell r="J30">
            <v>27</v>
          </cell>
          <cell r="K30">
            <v>0</v>
          </cell>
        </row>
        <row r="31">
          <cell r="B31">
            <v>22.116666666666671</v>
          </cell>
          <cell r="C31">
            <v>32.200000000000003</v>
          </cell>
          <cell r="D31">
            <v>12</v>
          </cell>
          <cell r="E31">
            <v>63.291666666666664</v>
          </cell>
          <cell r="F31">
            <v>100</v>
          </cell>
          <cell r="G31">
            <v>22</v>
          </cell>
          <cell r="H31">
            <v>15.120000000000001</v>
          </cell>
          <cell r="I31" t="str">
            <v>NE</v>
          </cell>
          <cell r="J31">
            <v>30.96</v>
          </cell>
          <cell r="K31">
            <v>0</v>
          </cell>
        </row>
        <row r="32">
          <cell r="B32">
            <v>25.058333333333337</v>
          </cell>
          <cell r="C32">
            <v>33.299999999999997</v>
          </cell>
          <cell r="D32">
            <v>18.2</v>
          </cell>
          <cell r="E32">
            <v>50.291666666666664</v>
          </cell>
          <cell r="F32">
            <v>75</v>
          </cell>
          <cell r="G32">
            <v>28</v>
          </cell>
          <cell r="H32">
            <v>13.32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26.483333333333334</v>
          </cell>
          <cell r="C33">
            <v>35.5</v>
          </cell>
          <cell r="D33">
            <v>16.8</v>
          </cell>
          <cell r="E33">
            <v>45.916666666666664</v>
          </cell>
          <cell r="F33">
            <v>81</v>
          </cell>
          <cell r="G33">
            <v>20</v>
          </cell>
          <cell r="H33">
            <v>16.920000000000002</v>
          </cell>
          <cell r="I33" t="str">
            <v>NE</v>
          </cell>
          <cell r="J33">
            <v>36</v>
          </cell>
          <cell r="K33">
            <v>0</v>
          </cell>
        </row>
        <row r="34">
          <cell r="B34">
            <v>27.424999999999997</v>
          </cell>
          <cell r="C34">
            <v>36.799999999999997</v>
          </cell>
          <cell r="D34">
            <v>18.100000000000001</v>
          </cell>
          <cell r="E34">
            <v>39.791666666666664</v>
          </cell>
          <cell r="F34">
            <v>66</v>
          </cell>
          <cell r="G34">
            <v>21</v>
          </cell>
          <cell r="H34">
            <v>24.12</v>
          </cell>
          <cell r="I34" t="str">
            <v>N</v>
          </cell>
          <cell r="J34">
            <v>46.080000000000005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21.35</v>
          </cell>
          <cell r="C5">
            <v>23.2</v>
          </cell>
          <cell r="D5">
            <v>19.8</v>
          </cell>
          <cell r="E5">
            <v>92.928571428571431</v>
          </cell>
          <cell r="F5">
            <v>100</v>
          </cell>
          <cell r="G5">
            <v>81</v>
          </cell>
          <cell r="H5">
            <v>19.079999999999998</v>
          </cell>
          <cell r="I5" t="str">
            <v>NE</v>
          </cell>
          <cell r="J5">
            <v>56.16</v>
          </cell>
          <cell r="K5">
            <v>11.4</v>
          </cell>
        </row>
        <row r="6">
          <cell r="B6">
            <v>22.75</v>
          </cell>
          <cell r="C6">
            <v>28.3</v>
          </cell>
          <cell r="D6">
            <v>16.5</v>
          </cell>
          <cell r="E6">
            <v>77.428571428571431</v>
          </cell>
          <cell r="F6">
            <v>99</v>
          </cell>
          <cell r="G6">
            <v>56</v>
          </cell>
          <cell r="H6">
            <v>12.6</v>
          </cell>
          <cell r="I6" t="str">
            <v>N</v>
          </cell>
          <cell r="J6">
            <v>21.240000000000002</v>
          </cell>
          <cell r="K6">
            <v>0</v>
          </cell>
        </row>
        <row r="7">
          <cell r="B7">
            <v>26.992307692307694</v>
          </cell>
          <cell r="C7">
            <v>32.299999999999997</v>
          </cell>
          <cell r="D7">
            <v>18.7</v>
          </cell>
          <cell r="E7">
            <v>69.769230769230774</v>
          </cell>
          <cell r="F7">
            <v>100</v>
          </cell>
          <cell r="G7">
            <v>50</v>
          </cell>
          <cell r="H7">
            <v>9.7200000000000006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28.446153846153841</v>
          </cell>
          <cell r="C8">
            <v>33.299999999999997</v>
          </cell>
          <cell r="D8">
            <v>18.899999999999999</v>
          </cell>
          <cell r="E8">
            <v>60.615384615384613</v>
          </cell>
          <cell r="F8">
            <v>100</v>
          </cell>
          <cell r="G8">
            <v>42</v>
          </cell>
          <cell r="H8">
            <v>12.24</v>
          </cell>
          <cell r="I8" t="str">
            <v>SE</v>
          </cell>
          <cell r="J8">
            <v>20.16</v>
          </cell>
          <cell r="K8">
            <v>0</v>
          </cell>
        </row>
        <row r="9">
          <cell r="B9">
            <v>26.469230769230766</v>
          </cell>
          <cell r="C9">
            <v>31.3</v>
          </cell>
          <cell r="D9">
            <v>20.6</v>
          </cell>
          <cell r="E9">
            <v>60.307692307692307</v>
          </cell>
          <cell r="F9">
            <v>91</v>
          </cell>
          <cell r="G9">
            <v>45</v>
          </cell>
          <cell r="H9">
            <v>20.88</v>
          </cell>
          <cell r="I9" t="str">
            <v>SE</v>
          </cell>
          <cell r="J9">
            <v>33.840000000000003</v>
          </cell>
          <cell r="K9">
            <v>0</v>
          </cell>
        </row>
        <row r="10">
          <cell r="B10">
            <v>26.50714285714286</v>
          </cell>
          <cell r="C10">
            <v>33.5</v>
          </cell>
          <cell r="D10">
            <v>15.6</v>
          </cell>
          <cell r="E10">
            <v>51.428571428571431</v>
          </cell>
          <cell r="F10">
            <v>87</v>
          </cell>
          <cell r="G10">
            <v>33</v>
          </cell>
          <cell r="H10">
            <v>24.840000000000003</v>
          </cell>
          <cell r="I10" t="str">
            <v>L</v>
          </cell>
          <cell r="J10">
            <v>42.480000000000004</v>
          </cell>
          <cell r="K10">
            <v>0</v>
          </cell>
        </row>
        <row r="11">
          <cell r="B11">
            <v>31.969230769230769</v>
          </cell>
          <cell r="C11">
            <v>38.4</v>
          </cell>
          <cell r="D11">
            <v>20</v>
          </cell>
          <cell r="E11">
            <v>36.384615384615387</v>
          </cell>
          <cell r="F11">
            <v>83</v>
          </cell>
          <cell r="G11">
            <v>13</v>
          </cell>
          <cell r="H11">
            <v>28.44</v>
          </cell>
          <cell r="I11" t="str">
            <v>N</v>
          </cell>
          <cell r="J11">
            <v>46.080000000000005</v>
          </cell>
          <cell r="K11">
            <v>0</v>
          </cell>
        </row>
        <row r="12">
          <cell r="B12">
            <v>33.815384615384616</v>
          </cell>
          <cell r="C12">
            <v>38.700000000000003</v>
          </cell>
          <cell r="D12">
            <v>23.3</v>
          </cell>
          <cell r="E12">
            <v>30.846153846153847</v>
          </cell>
          <cell r="F12">
            <v>58</v>
          </cell>
          <cell r="G12">
            <v>19</v>
          </cell>
          <cell r="H12">
            <v>26.64</v>
          </cell>
          <cell r="I12" t="str">
            <v>N</v>
          </cell>
          <cell r="J12">
            <v>42.12</v>
          </cell>
          <cell r="K12">
            <v>0</v>
          </cell>
        </row>
        <row r="13">
          <cell r="B13">
            <v>34.215384615384615</v>
          </cell>
          <cell r="C13">
            <v>39.200000000000003</v>
          </cell>
          <cell r="D13">
            <v>22.1</v>
          </cell>
          <cell r="E13">
            <v>28.153846153846153</v>
          </cell>
          <cell r="F13">
            <v>60</v>
          </cell>
          <cell r="G13">
            <v>17</v>
          </cell>
          <cell r="H13">
            <v>28.44</v>
          </cell>
          <cell r="I13" t="str">
            <v>N</v>
          </cell>
          <cell r="J13">
            <v>48.96</v>
          </cell>
          <cell r="K13">
            <v>0</v>
          </cell>
        </row>
        <row r="14">
          <cell r="B14">
            <v>34.153846153846153</v>
          </cell>
          <cell r="C14">
            <v>39.5</v>
          </cell>
          <cell r="D14">
            <v>21.9</v>
          </cell>
          <cell r="E14">
            <v>29</v>
          </cell>
          <cell r="F14">
            <v>66</v>
          </cell>
          <cell r="G14">
            <v>17</v>
          </cell>
          <cell r="H14">
            <v>25.2</v>
          </cell>
          <cell r="I14" t="str">
            <v>NO</v>
          </cell>
          <cell r="J14">
            <v>39.24</v>
          </cell>
          <cell r="K14">
            <v>0</v>
          </cell>
        </row>
        <row r="15">
          <cell r="B15">
            <v>33.669230769230765</v>
          </cell>
          <cell r="C15">
            <v>38.700000000000003</v>
          </cell>
          <cell r="D15">
            <v>18.100000000000001</v>
          </cell>
          <cell r="E15">
            <v>27.692307692307693</v>
          </cell>
          <cell r="F15">
            <v>82</v>
          </cell>
          <cell r="G15">
            <v>17</v>
          </cell>
          <cell r="H15">
            <v>15.48</v>
          </cell>
          <cell r="I15" t="str">
            <v>NO</v>
          </cell>
          <cell r="J15">
            <v>34.200000000000003</v>
          </cell>
          <cell r="K15">
            <v>0</v>
          </cell>
        </row>
        <row r="16">
          <cell r="B16">
            <v>29.238461538461536</v>
          </cell>
          <cell r="C16">
            <v>36.1</v>
          </cell>
          <cell r="D16">
            <v>18</v>
          </cell>
          <cell r="E16">
            <v>50</v>
          </cell>
          <cell r="F16">
            <v>85</v>
          </cell>
          <cell r="G16">
            <v>31</v>
          </cell>
          <cell r="H16">
            <v>27.720000000000002</v>
          </cell>
          <cell r="I16" t="str">
            <v>SO</v>
          </cell>
          <cell r="J16">
            <v>45.72</v>
          </cell>
          <cell r="K16">
            <v>0</v>
          </cell>
        </row>
        <row r="17">
          <cell r="B17">
            <v>27.446153846153848</v>
          </cell>
          <cell r="C17">
            <v>34.5</v>
          </cell>
          <cell r="D17">
            <v>15</v>
          </cell>
          <cell r="E17">
            <v>54.153846153846153</v>
          </cell>
          <cell r="F17">
            <v>97</v>
          </cell>
          <cell r="G17">
            <v>33</v>
          </cell>
          <cell r="H17">
            <v>11.879999999999999</v>
          </cell>
          <cell r="I17" t="str">
            <v>SO</v>
          </cell>
          <cell r="J17">
            <v>23.040000000000003</v>
          </cell>
          <cell r="K17">
            <v>0</v>
          </cell>
        </row>
        <row r="18">
          <cell r="B18">
            <v>30.125</v>
          </cell>
          <cell r="C18">
            <v>36.9</v>
          </cell>
          <cell r="D18">
            <v>19.2</v>
          </cell>
          <cell r="E18">
            <v>41.916666666666664</v>
          </cell>
          <cell r="F18">
            <v>80</v>
          </cell>
          <cell r="G18">
            <v>22</v>
          </cell>
          <cell r="H18">
            <v>25.2</v>
          </cell>
          <cell r="I18" t="str">
            <v>L</v>
          </cell>
          <cell r="J18">
            <v>38.159999999999997</v>
          </cell>
          <cell r="K18">
            <v>0</v>
          </cell>
        </row>
        <row r="19">
          <cell r="B19">
            <v>34.55833333333333</v>
          </cell>
          <cell r="C19">
            <v>40.799999999999997</v>
          </cell>
          <cell r="D19">
            <v>23.6</v>
          </cell>
          <cell r="E19">
            <v>29.833333333333332</v>
          </cell>
          <cell r="F19">
            <v>64</v>
          </cell>
          <cell r="G19">
            <v>14</v>
          </cell>
          <cell r="H19">
            <v>25.92</v>
          </cell>
          <cell r="I19" t="str">
            <v>NE</v>
          </cell>
          <cell r="J19">
            <v>44.64</v>
          </cell>
          <cell r="K19">
            <v>0</v>
          </cell>
        </row>
        <row r="20">
          <cell r="B20">
            <v>34.276923076923076</v>
          </cell>
          <cell r="C20">
            <v>39.5</v>
          </cell>
          <cell r="D20">
            <v>22.2</v>
          </cell>
          <cell r="E20">
            <v>20.846153846153847</v>
          </cell>
          <cell r="F20">
            <v>46</v>
          </cell>
          <cell r="G20">
            <v>12</v>
          </cell>
          <cell r="H20">
            <v>28.8</v>
          </cell>
          <cell r="I20" t="str">
            <v>NE</v>
          </cell>
          <cell r="J20">
            <v>53.64</v>
          </cell>
          <cell r="K20">
            <v>0</v>
          </cell>
        </row>
        <row r="21">
          <cell r="B21">
            <v>34.533333333333331</v>
          </cell>
          <cell r="C21">
            <v>40.5</v>
          </cell>
          <cell r="D21">
            <v>16</v>
          </cell>
          <cell r="E21">
            <v>20.833333333333332</v>
          </cell>
          <cell r="F21">
            <v>66</v>
          </cell>
          <cell r="G21">
            <v>12</v>
          </cell>
          <cell r="H21">
            <v>21.240000000000002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28.184615384615377</v>
          </cell>
          <cell r="C22">
            <v>33</v>
          </cell>
          <cell r="D22">
            <v>17.7</v>
          </cell>
          <cell r="E22">
            <v>54.615384615384613</v>
          </cell>
          <cell r="F22">
            <v>85</v>
          </cell>
          <cell r="G22">
            <v>39</v>
          </cell>
          <cell r="H22">
            <v>12.6</v>
          </cell>
          <cell r="I22" t="str">
            <v>SO</v>
          </cell>
          <cell r="J22">
            <v>27.720000000000002</v>
          </cell>
          <cell r="K22">
            <v>0</v>
          </cell>
        </row>
        <row r="23">
          <cell r="B23">
            <v>33.55833333333333</v>
          </cell>
          <cell r="C23">
            <v>39.299999999999997</v>
          </cell>
          <cell r="D23">
            <v>19.899999999999999</v>
          </cell>
          <cell r="E23">
            <v>38.583333333333336</v>
          </cell>
          <cell r="F23">
            <v>83</v>
          </cell>
          <cell r="G23">
            <v>23</v>
          </cell>
          <cell r="H23">
            <v>28.8</v>
          </cell>
          <cell r="I23" t="str">
            <v>NO</v>
          </cell>
          <cell r="J23">
            <v>58.680000000000007</v>
          </cell>
          <cell r="K23">
            <v>0</v>
          </cell>
        </row>
        <row r="24">
          <cell r="B24">
            <v>32.400000000000006</v>
          </cell>
          <cell r="C24">
            <v>37.4</v>
          </cell>
          <cell r="D24">
            <v>23.7</v>
          </cell>
          <cell r="E24">
            <v>46.083333333333336</v>
          </cell>
          <cell r="F24">
            <v>73</v>
          </cell>
          <cell r="G24">
            <v>29</v>
          </cell>
          <cell r="H24">
            <v>18.720000000000002</v>
          </cell>
          <cell r="I24" t="str">
            <v>NO</v>
          </cell>
          <cell r="J24">
            <v>42.12</v>
          </cell>
          <cell r="K24">
            <v>0</v>
          </cell>
        </row>
        <row r="25">
          <cell r="B25">
            <v>26.907692307692308</v>
          </cell>
          <cell r="C25">
            <v>32.1</v>
          </cell>
          <cell r="D25">
            <v>19.7</v>
          </cell>
          <cell r="E25">
            <v>72.461538461538467</v>
          </cell>
          <cell r="F25">
            <v>100</v>
          </cell>
          <cell r="G25">
            <v>51</v>
          </cell>
          <cell r="H25">
            <v>14.4</v>
          </cell>
          <cell r="I25" t="str">
            <v>SO</v>
          </cell>
          <cell r="J25">
            <v>23.400000000000002</v>
          </cell>
          <cell r="K25">
            <v>0</v>
          </cell>
        </row>
        <row r="26">
          <cell r="B26">
            <v>26.815384615384616</v>
          </cell>
          <cell r="C26">
            <v>31.5</v>
          </cell>
          <cell r="D26">
            <v>19.100000000000001</v>
          </cell>
          <cell r="E26">
            <v>55.769230769230766</v>
          </cell>
          <cell r="F26">
            <v>91</v>
          </cell>
          <cell r="G26">
            <v>38</v>
          </cell>
          <cell r="H26">
            <v>19.8</v>
          </cell>
          <cell r="I26" t="str">
            <v>SE</v>
          </cell>
          <cell r="J26">
            <v>37.080000000000005</v>
          </cell>
          <cell r="K26">
            <v>0</v>
          </cell>
        </row>
        <row r="27">
          <cell r="B27">
            <v>24.838461538461537</v>
          </cell>
          <cell r="C27">
            <v>30.2</v>
          </cell>
          <cell r="D27">
            <v>16</v>
          </cell>
          <cell r="E27">
            <v>52.307692307692307</v>
          </cell>
          <cell r="F27">
            <v>78</v>
          </cell>
          <cell r="G27">
            <v>41</v>
          </cell>
          <cell r="H27">
            <v>28.44</v>
          </cell>
          <cell r="I27" t="str">
            <v>L</v>
          </cell>
          <cell r="J27">
            <v>45.36</v>
          </cell>
          <cell r="K27">
            <v>0</v>
          </cell>
        </row>
        <row r="28">
          <cell r="B28">
            <v>24.469230769230766</v>
          </cell>
          <cell r="C28">
            <v>29.1</v>
          </cell>
          <cell r="D28">
            <v>16.8</v>
          </cell>
          <cell r="E28">
            <v>55.230769230769234</v>
          </cell>
          <cell r="F28">
            <v>75</v>
          </cell>
          <cell r="G28">
            <v>44</v>
          </cell>
          <cell r="H28">
            <v>21.96</v>
          </cell>
          <cell r="I28" t="str">
            <v>SE</v>
          </cell>
          <cell r="J28">
            <v>32.76</v>
          </cell>
          <cell r="K28">
            <v>0</v>
          </cell>
        </row>
        <row r="29">
          <cell r="B29">
            <v>19.483333333333334</v>
          </cell>
          <cell r="C29">
            <v>21.8</v>
          </cell>
          <cell r="D29">
            <v>17.899999999999999</v>
          </cell>
          <cell r="E29">
            <v>90.75</v>
          </cell>
          <cell r="F29">
            <v>100</v>
          </cell>
          <cell r="G29">
            <v>74</v>
          </cell>
          <cell r="H29">
            <v>31.680000000000003</v>
          </cell>
          <cell r="I29" t="str">
            <v>SE</v>
          </cell>
          <cell r="J29">
            <v>48.96</v>
          </cell>
          <cell r="K29">
            <v>16.399999999999999</v>
          </cell>
        </row>
        <row r="30">
          <cell r="B30">
            <v>21.630769230769229</v>
          </cell>
          <cell r="C30">
            <v>24.1</v>
          </cell>
          <cell r="D30">
            <v>18.100000000000001</v>
          </cell>
          <cell r="E30">
            <v>80.692307692307693</v>
          </cell>
          <cell r="F30">
            <v>100</v>
          </cell>
          <cell r="G30">
            <v>66</v>
          </cell>
          <cell r="H30">
            <v>11.879999999999999</v>
          </cell>
          <cell r="I30" t="str">
            <v>S</v>
          </cell>
          <cell r="J30">
            <v>22.32</v>
          </cell>
          <cell r="K30">
            <v>0</v>
          </cell>
        </row>
        <row r="31">
          <cell r="B31">
            <v>25.616666666666671</v>
          </cell>
          <cell r="C31">
            <v>30.2</v>
          </cell>
          <cell r="D31">
            <v>12</v>
          </cell>
          <cell r="E31">
            <v>56.833333333333336</v>
          </cell>
          <cell r="F31">
            <v>100</v>
          </cell>
          <cell r="G31">
            <v>33</v>
          </cell>
          <cell r="H31">
            <v>15.120000000000001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26</v>
          </cell>
          <cell r="C32">
            <v>31.4</v>
          </cell>
          <cell r="D32">
            <v>17</v>
          </cell>
          <cell r="E32">
            <v>47.916666666666664</v>
          </cell>
          <cell r="F32">
            <v>79</v>
          </cell>
          <cell r="G32">
            <v>34</v>
          </cell>
          <cell r="H32">
            <v>28.08</v>
          </cell>
          <cell r="I32" t="str">
            <v>L</v>
          </cell>
          <cell r="J32">
            <v>39.24</v>
          </cell>
          <cell r="K32">
            <v>0</v>
          </cell>
        </row>
        <row r="33">
          <cell r="B33">
            <v>28.675000000000001</v>
          </cell>
          <cell r="C33">
            <v>33.5</v>
          </cell>
          <cell r="D33">
            <v>18.3</v>
          </cell>
          <cell r="E33">
            <v>37.833333333333336</v>
          </cell>
          <cell r="F33">
            <v>69</v>
          </cell>
          <cell r="G33">
            <v>24</v>
          </cell>
          <cell r="H33">
            <v>20.16</v>
          </cell>
          <cell r="I33" t="str">
            <v>L</v>
          </cell>
          <cell r="J33">
            <v>33.119999999999997</v>
          </cell>
          <cell r="K33">
            <v>0</v>
          </cell>
        </row>
        <row r="34">
          <cell r="B34">
            <v>30.766666666666666</v>
          </cell>
          <cell r="C34">
            <v>35.6</v>
          </cell>
          <cell r="D34">
            <v>18.899999999999999</v>
          </cell>
          <cell r="E34">
            <v>31.083333333333332</v>
          </cell>
          <cell r="F34">
            <v>57</v>
          </cell>
          <cell r="G34">
            <v>23</v>
          </cell>
          <cell r="H34">
            <v>24.840000000000003</v>
          </cell>
          <cell r="I34" t="str">
            <v>NE</v>
          </cell>
          <cell r="J34">
            <v>39.6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22.091666666666669</v>
          </cell>
          <cell r="C5">
            <v>29.6</v>
          </cell>
          <cell r="D5">
            <v>18.8</v>
          </cell>
          <cell r="E5">
            <v>76.791666666666671</v>
          </cell>
          <cell r="F5">
            <v>92</v>
          </cell>
          <cell r="G5">
            <v>54</v>
          </cell>
          <cell r="H5">
            <v>5.04</v>
          </cell>
          <cell r="I5" t="str">
            <v>S</v>
          </cell>
          <cell r="J5">
            <v>23.400000000000002</v>
          </cell>
          <cell r="K5">
            <v>1.6</v>
          </cell>
        </row>
        <row r="6">
          <cell r="B6">
            <v>22.183333333333334</v>
          </cell>
          <cell r="C6">
            <v>31.2</v>
          </cell>
          <cell r="D6">
            <v>16.600000000000001</v>
          </cell>
          <cell r="E6">
            <v>69.875</v>
          </cell>
          <cell r="F6">
            <v>90</v>
          </cell>
          <cell r="G6">
            <v>42</v>
          </cell>
          <cell r="H6">
            <v>8.2799999999999994</v>
          </cell>
          <cell r="I6" t="str">
            <v>S</v>
          </cell>
          <cell r="J6">
            <v>25.92</v>
          </cell>
          <cell r="K6">
            <v>0</v>
          </cell>
        </row>
        <row r="7">
          <cell r="B7">
            <v>25.129166666666666</v>
          </cell>
          <cell r="C7">
            <v>33.799999999999997</v>
          </cell>
          <cell r="D7">
            <v>19.5</v>
          </cell>
          <cell r="E7">
            <v>66.708333333333329</v>
          </cell>
          <cell r="F7">
            <v>86</v>
          </cell>
          <cell r="G7">
            <v>36</v>
          </cell>
          <cell r="H7">
            <v>3.6</v>
          </cell>
          <cell r="I7" t="str">
            <v>S</v>
          </cell>
          <cell r="J7">
            <v>15.48</v>
          </cell>
          <cell r="K7">
            <v>0</v>
          </cell>
        </row>
        <row r="8">
          <cell r="B8">
            <v>26.833333333333332</v>
          </cell>
          <cell r="C8">
            <v>36.299999999999997</v>
          </cell>
          <cell r="D8">
            <v>19.7</v>
          </cell>
          <cell r="E8">
            <v>55.166666666666664</v>
          </cell>
          <cell r="F8">
            <v>77</v>
          </cell>
          <cell r="G8">
            <v>28</v>
          </cell>
          <cell r="H8">
            <v>15.120000000000001</v>
          </cell>
          <cell r="I8" t="str">
            <v>S</v>
          </cell>
          <cell r="J8">
            <v>28.08</v>
          </cell>
          <cell r="K8">
            <v>0</v>
          </cell>
        </row>
        <row r="9">
          <cell r="B9">
            <v>27.799999999999997</v>
          </cell>
          <cell r="C9">
            <v>30.3</v>
          </cell>
          <cell r="D9">
            <v>26.7</v>
          </cell>
          <cell r="E9">
            <v>50.333333333333336</v>
          </cell>
          <cell r="F9">
            <v>54</v>
          </cell>
          <cell r="G9">
            <v>43</v>
          </cell>
          <cell r="H9">
            <v>1.4400000000000002</v>
          </cell>
          <cell r="I9" t="str">
            <v>S</v>
          </cell>
          <cell r="J9">
            <v>13.32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23.916666666666668</v>
          </cell>
          <cell r="C16">
            <v>27.8</v>
          </cell>
          <cell r="D16">
            <v>20</v>
          </cell>
          <cell r="E16">
            <v>60.583333333333336</v>
          </cell>
          <cell r="F16">
            <v>76</v>
          </cell>
          <cell r="G16">
            <v>47</v>
          </cell>
          <cell r="H16">
            <v>7.9200000000000008</v>
          </cell>
          <cell r="I16" t="str">
            <v>S</v>
          </cell>
          <cell r="J16">
            <v>28.44</v>
          </cell>
          <cell r="K16">
            <v>0</v>
          </cell>
        </row>
        <row r="17">
          <cell r="B17">
            <v>23.041666666666668</v>
          </cell>
          <cell r="C17">
            <v>33.299999999999997</v>
          </cell>
          <cell r="D17">
            <v>16.3</v>
          </cell>
          <cell r="E17">
            <v>63.125</v>
          </cell>
          <cell r="F17">
            <v>87</v>
          </cell>
          <cell r="G17">
            <v>32</v>
          </cell>
          <cell r="H17">
            <v>0</v>
          </cell>
          <cell r="I17" t="str">
            <v>S</v>
          </cell>
          <cell r="J17">
            <v>18.720000000000002</v>
          </cell>
          <cell r="K17">
            <v>0</v>
          </cell>
        </row>
        <row r="18">
          <cell r="B18">
            <v>28.920833333333331</v>
          </cell>
          <cell r="C18">
            <v>40.4</v>
          </cell>
          <cell r="D18">
            <v>20.2</v>
          </cell>
          <cell r="E18">
            <v>50</v>
          </cell>
          <cell r="F18">
            <v>81</v>
          </cell>
          <cell r="G18">
            <v>19</v>
          </cell>
          <cell r="H18">
            <v>3.24</v>
          </cell>
          <cell r="I18" t="str">
            <v>SE</v>
          </cell>
          <cell r="J18">
            <v>33.480000000000004</v>
          </cell>
          <cell r="K18">
            <v>0</v>
          </cell>
        </row>
        <row r="19">
          <cell r="B19">
            <v>30.295833333333331</v>
          </cell>
          <cell r="C19">
            <v>41.2</v>
          </cell>
          <cell r="D19">
            <v>20.5</v>
          </cell>
          <cell r="E19">
            <v>46.125</v>
          </cell>
          <cell r="F19">
            <v>83</v>
          </cell>
          <cell r="G19">
            <v>14</v>
          </cell>
          <cell r="H19">
            <v>12.6</v>
          </cell>
          <cell r="I19" t="str">
            <v>SE</v>
          </cell>
          <cell r="J19">
            <v>42.84</v>
          </cell>
          <cell r="K19">
            <v>0</v>
          </cell>
        </row>
        <row r="20">
          <cell r="B20">
            <v>31.204166666666662</v>
          </cell>
          <cell r="C20">
            <v>41.3</v>
          </cell>
          <cell r="D20">
            <v>21.2</v>
          </cell>
          <cell r="E20">
            <v>40.541666666666664</v>
          </cell>
          <cell r="F20">
            <v>77</v>
          </cell>
          <cell r="G20">
            <v>12</v>
          </cell>
          <cell r="H20">
            <v>18</v>
          </cell>
          <cell r="I20" t="str">
            <v>NO</v>
          </cell>
          <cell r="J20">
            <v>43.2</v>
          </cell>
          <cell r="K20">
            <v>0</v>
          </cell>
        </row>
        <row r="21">
          <cell r="B21">
            <v>27.604166666666668</v>
          </cell>
          <cell r="C21">
            <v>34</v>
          </cell>
          <cell r="D21">
            <v>21.6</v>
          </cell>
          <cell r="E21">
            <v>53.416666666666664</v>
          </cell>
          <cell r="F21">
            <v>79</v>
          </cell>
          <cell r="G21">
            <v>29</v>
          </cell>
          <cell r="H21">
            <v>2.16</v>
          </cell>
          <cell r="I21" t="str">
            <v>S</v>
          </cell>
          <cell r="J21">
            <v>22.32</v>
          </cell>
          <cell r="K21">
            <v>0</v>
          </cell>
        </row>
        <row r="22">
          <cell r="B22">
            <v>26.358333333333334</v>
          </cell>
          <cell r="C22">
            <v>34.200000000000003</v>
          </cell>
          <cell r="D22">
            <v>19.600000000000001</v>
          </cell>
          <cell r="E22">
            <v>61.958333333333336</v>
          </cell>
          <cell r="F22">
            <v>88</v>
          </cell>
          <cell r="G22">
            <v>34</v>
          </cell>
          <cell r="H22">
            <v>0</v>
          </cell>
          <cell r="I22" t="str">
            <v>S</v>
          </cell>
          <cell r="J22">
            <v>0</v>
          </cell>
          <cell r="K22">
            <v>0</v>
          </cell>
        </row>
        <row r="23">
          <cell r="B23">
            <v>24.229999999999997</v>
          </cell>
          <cell r="C23">
            <v>28</v>
          </cell>
          <cell r="D23">
            <v>22.1</v>
          </cell>
          <cell r="E23">
            <v>62.3</v>
          </cell>
          <cell r="F23">
            <v>72</v>
          </cell>
          <cell r="G23">
            <v>48</v>
          </cell>
          <cell r="H23">
            <v>0</v>
          </cell>
          <cell r="I23" t="str">
            <v>S</v>
          </cell>
          <cell r="J23">
            <v>0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21.360000000000003</v>
          </cell>
          <cell r="C29">
            <v>21.9</v>
          </cell>
          <cell r="D29">
            <v>21</v>
          </cell>
          <cell r="E29">
            <v>92</v>
          </cell>
          <cell r="F29">
            <v>93</v>
          </cell>
          <cell r="G29">
            <v>90</v>
          </cell>
          <cell r="H29">
            <v>2.8800000000000003</v>
          </cell>
          <cell r="I29" t="str">
            <v>SE</v>
          </cell>
          <cell r="J29">
            <v>19.079999999999998</v>
          </cell>
          <cell r="K29">
            <v>5.4</v>
          </cell>
        </row>
        <row r="30">
          <cell r="B30">
            <v>24.408333333333335</v>
          </cell>
          <cell r="C30">
            <v>31.1</v>
          </cell>
          <cell r="D30">
            <v>20.100000000000001</v>
          </cell>
          <cell r="E30">
            <v>69.833333333333329</v>
          </cell>
          <cell r="F30">
            <v>91</v>
          </cell>
          <cell r="G30">
            <v>38</v>
          </cell>
          <cell r="H30">
            <v>4.6800000000000006</v>
          </cell>
          <cell r="I30" t="str">
            <v>N</v>
          </cell>
          <cell r="J30">
            <v>17.64</v>
          </cell>
          <cell r="K30">
            <v>0</v>
          </cell>
        </row>
        <row r="31">
          <cell r="B31">
            <v>26.249999999999996</v>
          </cell>
          <cell r="C31">
            <v>34.200000000000003</v>
          </cell>
          <cell r="D31">
            <v>18</v>
          </cell>
          <cell r="E31">
            <v>51.625</v>
          </cell>
          <cell r="F31">
            <v>87</v>
          </cell>
          <cell r="G31">
            <v>21</v>
          </cell>
          <cell r="H31">
            <v>3.24</v>
          </cell>
          <cell r="I31" t="str">
            <v>N</v>
          </cell>
          <cell r="J31">
            <v>21.240000000000002</v>
          </cell>
          <cell r="K31">
            <v>0</v>
          </cell>
        </row>
        <row r="32">
          <cell r="B32">
            <v>27.812499999999996</v>
          </cell>
          <cell r="C32">
            <v>36.5</v>
          </cell>
          <cell r="D32">
            <v>19.7</v>
          </cell>
          <cell r="E32">
            <v>48.875</v>
          </cell>
          <cell r="F32">
            <v>75</v>
          </cell>
          <cell r="G32">
            <v>25</v>
          </cell>
          <cell r="H32">
            <v>9</v>
          </cell>
          <cell r="I32" t="str">
            <v>N</v>
          </cell>
          <cell r="J32">
            <v>29.16</v>
          </cell>
          <cell r="K32">
            <v>0</v>
          </cell>
        </row>
        <row r="33">
          <cell r="B33">
            <v>30.366666666666671</v>
          </cell>
          <cell r="C33">
            <v>38.1</v>
          </cell>
          <cell r="D33">
            <v>24.3</v>
          </cell>
          <cell r="E33">
            <v>39.708333333333336</v>
          </cell>
          <cell r="F33">
            <v>71</v>
          </cell>
          <cell r="G33">
            <v>20</v>
          </cell>
          <cell r="H33">
            <v>1.8</v>
          </cell>
          <cell r="I33" t="str">
            <v>N</v>
          </cell>
          <cell r="J33">
            <v>23.759999999999998</v>
          </cell>
          <cell r="K33">
            <v>0</v>
          </cell>
        </row>
        <row r="34">
          <cell r="B34">
            <v>31.320833333333336</v>
          </cell>
          <cell r="C34">
            <v>38.1</v>
          </cell>
          <cell r="D34">
            <v>24.5</v>
          </cell>
          <cell r="E34">
            <v>34.916666666666664</v>
          </cell>
          <cell r="F34">
            <v>68</v>
          </cell>
          <cell r="G34">
            <v>21</v>
          </cell>
          <cell r="H34">
            <v>16.920000000000002</v>
          </cell>
          <cell r="I34" t="str">
            <v>N</v>
          </cell>
          <cell r="J34">
            <v>44.64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23.658333333333335</v>
          </cell>
          <cell r="C5">
            <v>30.6</v>
          </cell>
          <cell r="D5">
            <v>18.600000000000001</v>
          </cell>
          <cell r="E5">
            <v>66.291666666666671</v>
          </cell>
          <cell r="F5">
            <v>87</v>
          </cell>
          <cell r="G5">
            <v>41</v>
          </cell>
          <cell r="H5">
            <v>24.12</v>
          </cell>
          <cell r="I5" t="str">
            <v>SO</v>
          </cell>
          <cell r="J5">
            <v>42.84</v>
          </cell>
          <cell r="K5">
            <v>0</v>
          </cell>
        </row>
        <row r="6">
          <cell r="B6">
            <v>23.170833333333334</v>
          </cell>
          <cell r="C6">
            <v>32.799999999999997</v>
          </cell>
          <cell r="D6">
            <v>17</v>
          </cell>
          <cell r="E6">
            <v>72.25</v>
          </cell>
          <cell r="F6">
            <v>95</v>
          </cell>
          <cell r="G6">
            <v>33</v>
          </cell>
          <cell r="H6">
            <v>19.079999999999998</v>
          </cell>
          <cell r="I6" t="str">
            <v>L</v>
          </cell>
          <cell r="J6">
            <v>34.56</v>
          </cell>
          <cell r="K6">
            <v>0</v>
          </cell>
        </row>
        <row r="7">
          <cell r="B7">
            <v>24.766666666666669</v>
          </cell>
          <cell r="C7">
            <v>33.700000000000003</v>
          </cell>
          <cell r="D7">
            <v>17.2</v>
          </cell>
          <cell r="E7">
            <v>60.208333333333336</v>
          </cell>
          <cell r="F7">
            <v>89</v>
          </cell>
          <cell r="G7">
            <v>31</v>
          </cell>
          <cell r="H7">
            <v>21.240000000000002</v>
          </cell>
          <cell r="I7" t="str">
            <v>O</v>
          </cell>
          <cell r="J7">
            <v>39.96</v>
          </cell>
          <cell r="K7">
            <v>0</v>
          </cell>
        </row>
        <row r="8">
          <cell r="B8">
            <v>24.775000000000002</v>
          </cell>
          <cell r="C8">
            <v>34.4</v>
          </cell>
          <cell r="D8">
            <v>19.8</v>
          </cell>
          <cell r="E8">
            <v>61.583333333333336</v>
          </cell>
          <cell r="F8">
            <v>79</v>
          </cell>
          <cell r="G8">
            <v>29</v>
          </cell>
          <cell r="H8">
            <v>21.96</v>
          </cell>
          <cell r="I8" t="str">
            <v>L</v>
          </cell>
          <cell r="J8">
            <v>55.440000000000005</v>
          </cell>
          <cell r="K8">
            <v>4.2</v>
          </cell>
        </row>
        <row r="9">
          <cell r="B9">
            <v>26.404166666666665</v>
          </cell>
          <cell r="C9">
            <v>35.799999999999997</v>
          </cell>
          <cell r="D9">
            <v>20.399999999999999</v>
          </cell>
          <cell r="E9">
            <v>59.125</v>
          </cell>
          <cell r="F9">
            <v>83</v>
          </cell>
          <cell r="G9">
            <v>24</v>
          </cell>
          <cell r="H9">
            <v>21.240000000000002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27.295833333333334</v>
          </cell>
          <cell r="C10">
            <v>37.299999999999997</v>
          </cell>
          <cell r="D10">
            <v>19.100000000000001</v>
          </cell>
          <cell r="E10">
            <v>46.458333333333336</v>
          </cell>
          <cell r="F10">
            <v>81</v>
          </cell>
          <cell r="G10">
            <v>11</v>
          </cell>
          <cell r="H10">
            <v>20.88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28.162499999999998</v>
          </cell>
          <cell r="C11">
            <v>37</v>
          </cell>
          <cell r="D11">
            <v>20.399999999999999</v>
          </cell>
          <cell r="E11">
            <v>23.458333333333332</v>
          </cell>
          <cell r="F11">
            <v>39</v>
          </cell>
          <cell r="G11">
            <v>11</v>
          </cell>
          <cell r="H11">
            <v>29.16</v>
          </cell>
          <cell r="I11" t="str">
            <v>N</v>
          </cell>
          <cell r="J11">
            <v>59.760000000000005</v>
          </cell>
          <cell r="K11">
            <v>0</v>
          </cell>
        </row>
        <row r="12">
          <cell r="B12">
            <v>28.379166666666663</v>
          </cell>
          <cell r="C12">
            <v>36</v>
          </cell>
          <cell r="D12">
            <v>20.100000000000001</v>
          </cell>
          <cell r="E12">
            <v>27.5</v>
          </cell>
          <cell r="F12">
            <v>46</v>
          </cell>
          <cell r="G12">
            <v>15</v>
          </cell>
          <cell r="H12">
            <v>17.64</v>
          </cell>
          <cell r="I12" t="str">
            <v>N</v>
          </cell>
          <cell r="J12">
            <v>42.480000000000004</v>
          </cell>
          <cell r="K12">
            <v>0</v>
          </cell>
        </row>
        <row r="13">
          <cell r="B13">
            <v>28.162499999999998</v>
          </cell>
          <cell r="C13">
            <v>37.1</v>
          </cell>
          <cell r="D13">
            <v>19.8</v>
          </cell>
          <cell r="E13">
            <v>33.833333333333336</v>
          </cell>
          <cell r="F13">
            <v>58</v>
          </cell>
          <cell r="G13">
            <v>17</v>
          </cell>
          <cell r="H13">
            <v>21.96</v>
          </cell>
          <cell r="I13" t="str">
            <v>N</v>
          </cell>
          <cell r="J13">
            <v>43.92</v>
          </cell>
          <cell r="K13">
            <v>0</v>
          </cell>
        </row>
        <row r="14">
          <cell r="B14">
            <v>28.312500000000004</v>
          </cell>
          <cell r="C14">
            <v>36.9</v>
          </cell>
          <cell r="D14">
            <v>20.5</v>
          </cell>
          <cell r="E14">
            <v>34.458333333333336</v>
          </cell>
          <cell r="F14">
            <v>58</v>
          </cell>
          <cell r="G14">
            <v>15</v>
          </cell>
          <cell r="H14">
            <v>21.96</v>
          </cell>
          <cell r="I14" t="str">
            <v>NO</v>
          </cell>
          <cell r="J14">
            <v>43.92</v>
          </cell>
          <cell r="K14">
            <v>0</v>
          </cell>
        </row>
        <row r="15">
          <cell r="B15">
            <v>28.312499999999996</v>
          </cell>
          <cell r="C15">
            <v>37.200000000000003</v>
          </cell>
          <cell r="D15">
            <v>20.3</v>
          </cell>
          <cell r="E15">
            <v>31.041666666666668</v>
          </cell>
          <cell r="F15">
            <v>57</v>
          </cell>
          <cell r="G15">
            <v>13</v>
          </cell>
          <cell r="H15">
            <v>19.8</v>
          </cell>
          <cell r="I15" t="str">
            <v>NO</v>
          </cell>
          <cell r="J15">
            <v>41.4</v>
          </cell>
          <cell r="K15">
            <v>0</v>
          </cell>
        </row>
        <row r="16">
          <cell r="B16">
            <v>26.420833333333338</v>
          </cell>
          <cell r="C16">
            <v>35.200000000000003</v>
          </cell>
          <cell r="D16">
            <v>19.399999999999999</v>
          </cell>
          <cell r="E16">
            <v>43.833333333333336</v>
          </cell>
          <cell r="F16">
            <v>63</v>
          </cell>
          <cell r="G16">
            <v>23</v>
          </cell>
          <cell r="H16">
            <v>28.8</v>
          </cell>
          <cell r="I16" t="str">
            <v>SO</v>
          </cell>
          <cell r="J16">
            <v>41.04</v>
          </cell>
          <cell r="K16">
            <v>0</v>
          </cell>
        </row>
        <row r="17">
          <cell r="B17">
            <v>24.012500000000003</v>
          </cell>
          <cell r="C17">
            <v>35.1</v>
          </cell>
          <cell r="D17">
            <v>13.9</v>
          </cell>
          <cell r="E17">
            <v>60.083333333333336</v>
          </cell>
          <cell r="F17">
            <v>93</v>
          </cell>
          <cell r="G17">
            <v>24</v>
          </cell>
          <cell r="H17">
            <v>15.48</v>
          </cell>
          <cell r="I17" t="str">
            <v>L</v>
          </cell>
          <cell r="J17">
            <v>31.319999999999997</v>
          </cell>
          <cell r="K17">
            <v>0</v>
          </cell>
        </row>
        <row r="18">
          <cell r="B18">
            <v>28.620833333333337</v>
          </cell>
          <cell r="C18">
            <v>37.799999999999997</v>
          </cell>
          <cell r="D18">
            <v>22.1</v>
          </cell>
          <cell r="E18">
            <v>42.25</v>
          </cell>
          <cell r="F18">
            <v>68</v>
          </cell>
          <cell r="G18">
            <v>11</v>
          </cell>
          <cell r="H18">
            <v>16.559999999999999</v>
          </cell>
          <cell r="I18" t="str">
            <v>L</v>
          </cell>
          <cell r="J18">
            <v>39.24</v>
          </cell>
          <cell r="K18">
            <v>0</v>
          </cell>
        </row>
        <row r="19">
          <cell r="B19">
            <v>29.462500000000002</v>
          </cell>
          <cell r="C19">
            <v>38.6</v>
          </cell>
          <cell r="D19">
            <v>18.899999999999999</v>
          </cell>
          <cell r="E19">
            <v>30.125</v>
          </cell>
          <cell r="F19">
            <v>69</v>
          </cell>
          <cell r="G19">
            <v>10</v>
          </cell>
          <cell r="H19">
            <v>20.88</v>
          </cell>
          <cell r="I19" t="str">
            <v>N</v>
          </cell>
          <cell r="J19">
            <v>42.84</v>
          </cell>
          <cell r="K19">
            <v>0</v>
          </cell>
        </row>
        <row r="20">
          <cell r="B20">
            <v>29.583333333333332</v>
          </cell>
          <cell r="C20">
            <v>38.299999999999997</v>
          </cell>
          <cell r="D20">
            <v>21.7</v>
          </cell>
          <cell r="E20">
            <v>22.458333333333332</v>
          </cell>
          <cell r="F20">
            <v>39</v>
          </cell>
          <cell r="G20">
            <v>11</v>
          </cell>
          <cell r="H20">
            <v>19.079999999999998</v>
          </cell>
          <cell r="I20" t="str">
            <v>SE</v>
          </cell>
          <cell r="J20">
            <v>42.480000000000004</v>
          </cell>
          <cell r="K20">
            <v>0</v>
          </cell>
        </row>
        <row r="21">
          <cell r="B21">
            <v>27.849999999999994</v>
          </cell>
          <cell r="C21">
            <v>36.9</v>
          </cell>
          <cell r="D21">
            <v>18.399999999999999</v>
          </cell>
          <cell r="E21">
            <v>38.208333333333336</v>
          </cell>
          <cell r="F21">
            <v>68</v>
          </cell>
          <cell r="G21">
            <v>14</v>
          </cell>
          <cell r="H21">
            <v>24.12</v>
          </cell>
          <cell r="I21" t="str">
            <v>O</v>
          </cell>
          <cell r="J21">
            <v>36</v>
          </cell>
          <cell r="K21">
            <v>0</v>
          </cell>
        </row>
        <row r="22">
          <cell r="B22">
            <v>26.508333333333336</v>
          </cell>
          <cell r="C22">
            <v>35.700000000000003</v>
          </cell>
          <cell r="D22">
            <v>17.7</v>
          </cell>
          <cell r="E22">
            <v>53.125</v>
          </cell>
          <cell r="F22">
            <v>83</v>
          </cell>
          <cell r="G22">
            <v>26</v>
          </cell>
          <cell r="H22">
            <v>24.840000000000003</v>
          </cell>
          <cell r="I22" t="str">
            <v>O</v>
          </cell>
          <cell r="J22">
            <v>47.519999999999996</v>
          </cell>
          <cell r="K22">
            <v>0</v>
          </cell>
        </row>
        <row r="23">
          <cell r="B23">
            <v>28.220833333333328</v>
          </cell>
          <cell r="C23">
            <v>36.1</v>
          </cell>
          <cell r="D23">
            <v>22.7</v>
          </cell>
          <cell r="E23">
            <v>49.375</v>
          </cell>
          <cell r="F23">
            <v>70</v>
          </cell>
          <cell r="G23">
            <v>28</v>
          </cell>
          <cell r="H23">
            <v>36</v>
          </cell>
          <cell r="I23" t="str">
            <v>NO</v>
          </cell>
          <cell r="J23">
            <v>67.319999999999993</v>
          </cell>
          <cell r="K23">
            <v>0</v>
          </cell>
        </row>
        <row r="24">
          <cell r="B24">
            <v>27.937500000000004</v>
          </cell>
          <cell r="C24">
            <v>36.299999999999997</v>
          </cell>
          <cell r="D24">
            <v>22.9</v>
          </cell>
          <cell r="E24">
            <v>52.166666666666664</v>
          </cell>
          <cell r="F24">
            <v>71</v>
          </cell>
          <cell r="G24">
            <v>29</v>
          </cell>
          <cell r="H24">
            <v>33.480000000000004</v>
          </cell>
          <cell r="I24" t="str">
            <v>NO</v>
          </cell>
          <cell r="J24">
            <v>65.160000000000011</v>
          </cell>
          <cell r="K24">
            <v>0</v>
          </cell>
        </row>
        <row r="25">
          <cell r="B25">
            <v>27.1875</v>
          </cell>
          <cell r="C25">
            <v>35.700000000000003</v>
          </cell>
          <cell r="D25">
            <v>20.2</v>
          </cell>
          <cell r="E25">
            <v>58.291666666666664</v>
          </cell>
          <cell r="F25">
            <v>87</v>
          </cell>
          <cell r="G25">
            <v>29</v>
          </cell>
          <cell r="H25">
            <v>26.28</v>
          </cell>
          <cell r="I25" t="str">
            <v>SO</v>
          </cell>
          <cell r="J25">
            <v>42.12</v>
          </cell>
          <cell r="K25">
            <v>0</v>
          </cell>
        </row>
        <row r="26">
          <cell r="B26">
            <v>27.625</v>
          </cell>
          <cell r="C26">
            <v>34.4</v>
          </cell>
          <cell r="D26">
            <v>21.7</v>
          </cell>
          <cell r="E26">
            <v>57.583333333333336</v>
          </cell>
          <cell r="F26">
            <v>86</v>
          </cell>
          <cell r="G26">
            <v>33</v>
          </cell>
          <cell r="H26">
            <v>17.64</v>
          </cell>
          <cell r="I26" t="str">
            <v>L</v>
          </cell>
          <cell r="J26">
            <v>39.24</v>
          </cell>
          <cell r="K26">
            <v>0</v>
          </cell>
        </row>
        <row r="27">
          <cell r="B27">
            <v>25.883333333333329</v>
          </cell>
          <cell r="C27">
            <v>33.200000000000003</v>
          </cell>
          <cell r="D27">
            <v>19.600000000000001</v>
          </cell>
          <cell r="E27">
            <v>50.833333333333336</v>
          </cell>
          <cell r="F27">
            <v>76</v>
          </cell>
          <cell r="G27">
            <v>30</v>
          </cell>
          <cell r="H27">
            <v>20.88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26.370833333333337</v>
          </cell>
          <cell r="C28">
            <v>34.9</v>
          </cell>
          <cell r="D28">
            <v>21.2</v>
          </cell>
          <cell r="E28">
            <v>51.541666666666664</v>
          </cell>
          <cell r="F28">
            <v>77</v>
          </cell>
          <cell r="G28">
            <v>29</v>
          </cell>
          <cell r="H28">
            <v>21.6</v>
          </cell>
          <cell r="I28" t="str">
            <v>L</v>
          </cell>
          <cell r="J28">
            <v>41.4</v>
          </cell>
          <cell r="K28">
            <v>1</v>
          </cell>
        </row>
        <row r="29">
          <cell r="B29">
            <v>21.645833333333329</v>
          </cell>
          <cell r="C29">
            <v>27.9</v>
          </cell>
          <cell r="D29">
            <v>19.399999999999999</v>
          </cell>
          <cell r="E29">
            <v>80.291666666666671</v>
          </cell>
          <cell r="F29">
            <v>96</v>
          </cell>
          <cell r="G29">
            <v>48</v>
          </cell>
          <cell r="H29">
            <v>20.16</v>
          </cell>
          <cell r="I29" t="str">
            <v>L</v>
          </cell>
          <cell r="J29">
            <v>46.080000000000005</v>
          </cell>
          <cell r="K29">
            <v>9.9999999999999982</v>
          </cell>
        </row>
        <row r="30">
          <cell r="B30">
            <v>21.608333333333331</v>
          </cell>
          <cell r="C30">
            <v>28.6</v>
          </cell>
          <cell r="D30">
            <v>17.899999999999999</v>
          </cell>
          <cell r="E30">
            <v>77.041666666666671</v>
          </cell>
          <cell r="F30">
            <v>95</v>
          </cell>
          <cell r="G30">
            <v>41</v>
          </cell>
          <cell r="H30">
            <v>20.16</v>
          </cell>
          <cell r="I30" t="str">
            <v>L</v>
          </cell>
          <cell r="J30">
            <v>41.76</v>
          </cell>
          <cell r="K30">
            <v>0.60000000000000009</v>
          </cell>
        </row>
        <row r="31">
          <cell r="B31">
            <v>22.679166666666671</v>
          </cell>
          <cell r="C31">
            <v>31.6</v>
          </cell>
          <cell r="D31">
            <v>15.8</v>
          </cell>
          <cell r="E31">
            <v>62.458333333333336</v>
          </cell>
          <cell r="F31">
            <v>96</v>
          </cell>
          <cell r="G31">
            <v>22</v>
          </cell>
          <cell r="H31">
            <v>16.559999999999999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25.124999999999996</v>
          </cell>
          <cell r="C32">
            <v>34.5</v>
          </cell>
          <cell r="D32">
            <v>17.7</v>
          </cell>
          <cell r="E32">
            <v>49.583333333333336</v>
          </cell>
          <cell r="F32">
            <v>76</v>
          </cell>
          <cell r="G32">
            <v>26</v>
          </cell>
          <cell r="H32">
            <v>14.76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26.520833333333332</v>
          </cell>
          <cell r="C33">
            <v>35.4</v>
          </cell>
          <cell r="D33">
            <v>19.3</v>
          </cell>
          <cell r="E33">
            <v>44.375</v>
          </cell>
          <cell r="F33">
            <v>65</v>
          </cell>
          <cell r="G33">
            <v>22</v>
          </cell>
          <cell r="H33">
            <v>13.68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27.462500000000002</v>
          </cell>
          <cell r="C34">
            <v>36</v>
          </cell>
          <cell r="D34">
            <v>20.399999999999999</v>
          </cell>
          <cell r="E34">
            <v>37.083333333333336</v>
          </cell>
          <cell r="F34">
            <v>53</v>
          </cell>
          <cell r="G34">
            <v>23</v>
          </cell>
          <cell r="H34">
            <v>21.96</v>
          </cell>
          <cell r="I34" t="str">
            <v>L</v>
          </cell>
          <cell r="J34">
            <v>45.36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23.712500000000002</v>
          </cell>
          <cell r="C5">
            <v>31.7</v>
          </cell>
          <cell r="D5">
            <v>19.8</v>
          </cell>
          <cell r="E5">
            <v>74.458333333333329</v>
          </cell>
          <cell r="F5">
            <v>95</v>
          </cell>
          <cell r="G5">
            <v>43</v>
          </cell>
          <cell r="H5">
            <v>25.2</v>
          </cell>
          <cell r="I5" t="str">
            <v>S</v>
          </cell>
          <cell r="J5">
            <v>46.080000000000005</v>
          </cell>
          <cell r="K5">
            <v>3.4</v>
          </cell>
        </row>
        <row r="6">
          <cell r="B6">
            <v>22.645833333333329</v>
          </cell>
          <cell r="C6">
            <v>28.5</v>
          </cell>
          <cell r="D6">
            <v>18.899999999999999</v>
          </cell>
          <cell r="E6">
            <v>84</v>
          </cell>
          <cell r="F6">
            <v>98</v>
          </cell>
          <cell r="G6">
            <v>60</v>
          </cell>
          <cell r="H6">
            <v>15.120000000000001</v>
          </cell>
          <cell r="I6" t="str">
            <v>L</v>
          </cell>
          <cell r="J6">
            <v>20.52</v>
          </cell>
          <cell r="K6">
            <v>0.4</v>
          </cell>
        </row>
        <row r="7">
          <cell r="B7">
            <v>25.287499999999994</v>
          </cell>
          <cell r="C7">
            <v>36</v>
          </cell>
          <cell r="D7">
            <v>19.7</v>
          </cell>
          <cell r="E7">
            <v>73.25</v>
          </cell>
          <cell r="F7">
            <v>97</v>
          </cell>
          <cell r="G7">
            <v>30</v>
          </cell>
          <cell r="H7">
            <v>29.880000000000003</v>
          </cell>
          <cell r="I7" t="str">
            <v>SE</v>
          </cell>
          <cell r="J7">
            <v>46.080000000000005</v>
          </cell>
          <cell r="K7">
            <v>0</v>
          </cell>
        </row>
        <row r="8">
          <cell r="B8">
            <v>26.004166666666663</v>
          </cell>
          <cell r="C8">
            <v>35.200000000000003</v>
          </cell>
          <cell r="D8">
            <v>19.100000000000001</v>
          </cell>
          <cell r="E8">
            <v>69.5</v>
          </cell>
          <cell r="F8">
            <v>98</v>
          </cell>
          <cell r="G8">
            <v>34</v>
          </cell>
          <cell r="H8">
            <v>13.68</v>
          </cell>
          <cell r="I8" t="str">
            <v>SE</v>
          </cell>
          <cell r="J8">
            <v>27.36</v>
          </cell>
          <cell r="K8">
            <v>0</v>
          </cell>
        </row>
        <row r="9">
          <cell r="B9">
            <v>26.675000000000001</v>
          </cell>
          <cell r="C9">
            <v>33</v>
          </cell>
          <cell r="D9">
            <v>21.1</v>
          </cell>
          <cell r="E9">
            <v>59</v>
          </cell>
          <cell r="F9">
            <v>79</v>
          </cell>
          <cell r="G9">
            <v>38</v>
          </cell>
          <cell r="H9">
            <v>19.079999999999998</v>
          </cell>
          <cell r="I9" t="str">
            <v>SE</v>
          </cell>
          <cell r="J9">
            <v>31.680000000000003</v>
          </cell>
          <cell r="K9">
            <v>0</v>
          </cell>
        </row>
        <row r="10">
          <cell r="B10">
            <v>25.845833333333335</v>
          </cell>
          <cell r="C10">
            <v>36.4</v>
          </cell>
          <cell r="D10">
            <v>18.3</v>
          </cell>
          <cell r="E10">
            <v>53.166666666666664</v>
          </cell>
          <cell r="F10">
            <v>78</v>
          </cell>
          <cell r="G10">
            <v>22</v>
          </cell>
          <cell r="H10">
            <v>25.2</v>
          </cell>
          <cell r="I10" t="str">
            <v>L</v>
          </cell>
          <cell r="J10">
            <v>42.84</v>
          </cell>
          <cell r="K10">
            <v>0</v>
          </cell>
        </row>
        <row r="11">
          <cell r="B11">
            <v>28.658333333333328</v>
          </cell>
          <cell r="C11">
            <v>37.5</v>
          </cell>
          <cell r="D11">
            <v>20.6</v>
          </cell>
          <cell r="E11">
            <v>49</v>
          </cell>
          <cell r="F11">
            <v>80</v>
          </cell>
          <cell r="G11">
            <v>23</v>
          </cell>
          <cell r="H11">
            <v>24.48</v>
          </cell>
          <cell r="I11" t="str">
            <v>NE</v>
          </cell>
          <cell r="J11">
            <v>44.28</v>
          </cell>
          <cell r="K11">
            <v>0</v>
          </cell>
        </row>
        <row r="12">
          <cell r="B12">
            <v>29.116666666666664</v>
          </cell>
          <cell r="C12">
            <v>37.799999999999997</v>
          </cell>
          <cell r="D12">
            <v>22</v>
          </cell>
          <cell r="E12">
            <v>46.791666666666664</v>
          </cell>
          <cell r="F12">
            <v>69</v>
          </cell>
          <cell r="G12">
            <v>23</v>
          </cell>
          <cell r="H12">
            <v>23.040000000000003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29.695833333333336</v>
          </cell>
          <cell r="C13">
            <v>38.700000000000003</v>
          </cell>
          <cell r="D13">
            <v>21.4</v>
          </cell>
          <cell r="E13">
            <v>43.75</v>
          </cell>
          <cell r="F13">
            <v>71</v>
          </cell>
          <cell r="G13">
            <v>19</v>
          </cell>
          <cell r="H13">
            <v>29.52</v>
          </cell>
          <cell r="I13" t="str">
            <v>N</v>
          </cell>
          <cell r="J13">
            <v>46.080000000000005</v>
          </cell>
          <cell r="K13">
            <v>0</v>
          </cell>
        </row>
        <row r="14">
          <cell r="B14">
            <v>30.337500000000002</v>
          </cell>
          <cell r="C14">
            <v>39.799999999999997</v>
          </cell>
          <cell r="D14">
            <v>22.1</v>
          </cell>
          <cell r="E14">
            <v>39.166666666666664</v>
          </cell>
          <cell r="F14">
            <v>68</v>
          </cell>
          <cell r="G14">
            <v>17</v>
          </cell>
          <cell r="H14">
            <v>18.36</v>
          </cell>
          <cell r="I14" t="str">
            <v>NE</v>
          </cell>
          <cell r="J14">
            <v>45</v>
          </cell>
          <cell r="K14">
            <v>0</v>
          </cell>
        </row>
        <row r="15">
          <cell r="B15">
            <v>30.245833333333334</v>
          </cell>
          <cell r="C15">
            <v>39.9</v>
          </cell>
          <cell r="D15">
            <v>21</v>
          </cell>
          <cell r="E15">
            <v>37.416666666666664</v>
          </cell>
          <cell r="F15">
            <v>67</v>
          </cell>
          <cell r="G15">
            <v>17</v>
          </cell>
          <cell r="H15">
            <v>15.48</v>
          </cell>
          <cell r="I15" t="str">
            <v>N</v>
          </cell>
          <cell r="J15">
            <v>33.119999999999997</v>
          </cell>
          <cell r="K15">
            <v>0</v>
          </cell>
        </row>
        <row r="16">
          <cell r="B16">
            <v>30.304166666666664</v>
          </cell>
          <cell r="C16">
            <v>39.799999999999997</v>
          </cell>
          <cell r="D16">
            <v>22.7</v>
          </cell>
          <cell r="E16">
            <v>37</v>
          </cell>
          <cell r="F16">
            <v>65</v>
          </cell>
          <cell r="G16">
            <v>17</v>
          </cell>
          <cell r="H16">
            <v>23.040000000000003</v>
          </cell>
          <cell r="I16" t="str">
            <v>L</v>
          </cell>
          <cell r="J16">
            <v>42.84</v>
          </cell>
          <cell r="K16">
            <v>0</v>
          </cell>
        </row>
        <row r="17">
          <cell r="B17">
            <v>26.820833333333329</v>
          </cell>
          <cell r="C17">
            <v>36</v>
          </cell>
          <cell r="D17">
            <v>19.2</v>
          </cell>
          <cell r="E17">
            <v>60.25</v>
          </cell>
          <cell r="F17">
            <v>86</v>
          </cell>
          <cell r="G17">
            <v>30</v>
          </cell>
          <cell r="H17">
            <v>21.6</v>
          </cell>
          <cell r="I17" t="str">
            <v>SO</v>
          </cell>
          <cell r="J17">
            <v>37.800000000000004</v>
          </cell>
          <cell r="K17">
            <v>0</v>
          </cell>
        </row>
        <row r="18">
          <cell r="B18">
            <v>27.341666666666665</v>
          </cell>
          <cell r="C18">
            <v>35.299999999999997</v>
          </cell>
          <cell r="D18">
            <v>21.1</v>
          </cell>
          <cell r="E18">
            <v>53.583333333333336</v>
          </cell>
          <cell r="F18">
            <v>72</v>
          </cell>
          <cell r="G18">
            <v>28</v>
          </cell>
          <cell r="H18">
            <v>17.28</v>
          </cell>
          <cell r="I18" t="str">
            <v>SE</v>
          </cell>
          <cell r="J18">
            <v>32.4</v>
          </cell>
          <cell r="K18">
            <v>0</v>
          </cell>
        </row>
        <row r="19">
          <cell r="B19">
            <v>30.704166666666666</v>
          </cell>
          <cell r="C19">
            <v>39.9</v>
          </cell>
          <cell r="D19">
            <v>22.2</v>
          </cell>
          <cell r="E19">
            <v>41.041666666666664</v>
          </cell>
          <cell r="F19">
            <v>73</v>
          </cell>
          <cell r="G19">
            <v>15</v>
          </cell>
          <cell r="H19">
            <v>31.680000000000003</v>
          </cell>
          <cell r="I19" t="str">
            <v>NE</v>
          </cell>
          <cell r="J19">
            <v>47.519999999999996</v>
          </cell>
          <cell r="K19">
            <v>0</v>
          </cell>
        </row>
        <row r="20">
          <cell r="B20">
            <v>30</v>
          </cell>
          <cell r="C20">
            <v>39</v>
          </cell>
          <cell r="D20">
            <v>21.4</v>
          </cell>
          <cell r="E20">
            <v>31</v>
          </cell>
          <cell r="F20">
            <v>55</v>
          </cell>
          <cell r="G20">
            <v>10</v>
          </cell>
          <cell r="H20">
            <v>30.6</v>
          </cell>
          <cell r="I20" t="str">
            <v>NE</v>
          </cell>
          <cell r="J20">
            <v>48.6</v>
          </cell>
          <cell r="K20">
            <v>0</v>
          </cell>
        </row>
        <row r="21">
          <cell r="B21">
            <v>29.204166666666666</v>
          </cell>
          <cell r="C21">
            <v>39.4</v>
          </cell>
          <cell r="D21">
            <v>19.3</v>
          </cell>
          <cell r="E21">
            <v>34.208333333333336</v>
          </cell>
          <cell r="F21">
            <v>67</v>
          </cell>
          <cell r="G21">
            <v>13</v>
          </cell>
          <cell r="H21">
            <v>25.2</v>
          </cell>
          <cell r="I21" t="str">
            <v>N</v>
          </cell>
          <cell r="J21">
            <v>50.04</v>
          </cell>
          <cell r="K21">
            <v>0</v>
          </cell>
        </row>
        <row r="22">
          <cell r="B22">
            <v>30.329166666666662</v>
          </cell>
          <cell r="C22">
            <v>40.200000000000003</v>
          </cell>
          <cell r="D22">
            <v>22.6</v>
          </cell>
          <cell r="E22">
            <v>34.208333333333336</v>
          </cell>
          <cell r="F22">
            <v>53</v>
          </cell>
          <cell r="G22">
            <v>18</v>
          </cell>
          <cell r="H22">
            <v>22.32</v>
          </cell>
          <cell r="I22" t="str">
            <v>O</v>
          </cell>
          <cell r="J22">
            <v>48.6</v>
          </cell>
          <cell r="K22">
            <v>0</v>
          </cell>
        </row>
        <row r="23">
          <cell r="B23">
            <v>30.683333333333337</v>
          </cell>
          <cell r="C23">
            <v>40.4</v>
          </cell>
          <cell r="D23">
            <v>22.8</v>
          </cell>
          <cell r="E23">
            <v>48.5</v>
          </cell>
          <cell r="F23">
            <v>82</v>
          </cell>
          <cell r="G23">
            <v>14</v>
          </cell>
          <cell r="H23">
            <v>34.56</v>
          </cell>
          <cell r="I23" t="str">
            <v>N</v>
          </cell>
          <cell r="J23">
            <v>59.04</v>
          </cell>
          <cell r="K23">
            <v>0</v>
          </cell>
        </row>
        <row r="24">
          <cell r="B24">
            <v>29.070833333333336</v>
          </cell>
          <cell r="C24">
            <v>39.299999999999997</v>
          </cell>
          <cell r="D24">
            <v>22.2</v>
          </cell>
          <cell r="E24">
            <v>51.583333333333336</v>
          </cell>
          <cell r="F24">
            <v>93</v>
          </cell>
          <cell r="G24">
            <v>27</v>
          </cell>
          <cell r="H24">
            <v>27</v>
          </cell>
          <cell r="I24" t="str">
            <v>N</v>
          </cell>
          <cell r="J24">
            <v>87.12</v>
          </cell>
          <cell r="K24">
            <v>8</v>
          </cell>
        </row>
        <row r="25">
          <cell r="B25">
            <v>27.973913043478266</v>
          </cell>
          <cell r="C25">
            <v>35.9</v>
          </cell>
          <cell r="D25">
            <v>22.1</v>
          </cell>
          <cell r="E25">
            <v>68.043478260869563</v>
          </cell>
          <cell r="F25">
            <v>92</v>
          </cell>
          <cell r="G25">
            <v>37</v>
          </cell>
          <cell r="H25">
            <v>0</v>
          </cell>
          <cell r="I25" t="str">
            <v>N</v>
          </cell>
          <cell r="J25">
            <v>0</v>
          </cell>
          <cell r="K25">
            <v>0</v>
          </cell>
        </row>
        <row r="26">
          <cell r="B26">
            <v>26.583333333333332</v>
          </cell>
          <cell r="C26">
            <v>33.700000000000003</v>
          </cell>
          <cell r="D26">
            <v>20.6</v>
          </cell>
          <cell r="E26">
            <v>65.125</v>
          </cell>
          <cell r="F26">
            <v>85</v>
          </cell>
          <cell r="G26">
            <v>40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24.525000000000002</v>
          </cell>
          <cell r="C27">
            <v>31.9</v>
          </cell>
          <cell r="D27">
            <v>17.7</v>
          </cell>
          <cell r="E27">
            <v>56.458333333333336</v>
          </cell>
          <cell r="F27">
            <v>74</v>
          </cell>
          <cell r="G27">
            <v>38</v>
          </cell>
          <cell r="H27">
            <v>0</v>
          </cell>
          <cell r="I27" t="str">
            <v>N</v>
          </cell>
          <cell r="J27">
            <v>0</v>
          </cell>
          <cell r="K27">
            <v>0</v>
          </cell>
        </row>
        <row r="28">
          <cell r="B28">
            <v>25.75</v>
          </cell>
          <cell r="C28">
            <v>35.1</v>
          </cell>
          <cell r="D28">
            <v>18.600000000000001</v>
          </cell>
          <cell r="E28">
            <v>52.625</v>
          </cell>
          <cell r="F28">
            <v>70</v>
          </cell>
          <cell r="G28">
            <v>34</v>
          </cell>
          <cell r="H28">
            <v>0</v>
          </cell>
          <cell r="I28" t="str">
            <v>N</v>
          </cell>
          <cell r="J28">
            <v>0</v>
          </cell>
          <cell r="K28">
            <v>0</v>
          </cell>
        </row>
        <row r="29">
          <cell r="B29">
            <v>23.666666666666668</v>
          </cell>
          <cell r="C29">
            <v>28.1</v>
          </cell>
          <cell r="D29">
            <v>19.2</v>
          </cell>
          <cell r="E29">
            <v>73.333333333333329</v>
          </cell>
          <cell r="F29">
            <v>95</v>
          </cell>
          <cell r="G29">
            <v>56</v>
          </cell>
          <cell r="H29">
            <v>0</v>
          </cell>
          <cell r="I29" t="str">
            <v>N</v>
          </cell>
          <cell r="J29">
            <v>0</v>
          </cell>
          <cell r="K29">
            <v>1.4</v>
          </cell>
        </row>
        <row r="30">
          <cell r="B30">
            <v>21.0625</v>
          </cell>
          <cell r="C30">
            <v>25</v>
          </cell>
          <cell r="D30">
            <v>19.100000000000001</v>
          </cell>
          <cell r="E30">
            <v>86.333333333333329</v>
          </cell>
          <cell r="F30">
            <v>97</v>
          </cell>
          <cell r="G30">
            <v>62</v>
          </cell>
          <cell r="H30">
            <v>0</v>
          </cell>
          <cell r="I30" t="str">
            <v>N</v>
          </cell>
          <cell r="J30">
            <v>0</v>
          </cell>
          <cell r="K30">
            <v>8</v>
          </cell>
        </row>
        <row r="31">
          <cell r="B31">
            <v>22.608333333333334</v>
          </cell>
          <cell r="C31">
            <v>30.1</v>
          </cell>
          <cell r="D31">
            <v>16.600000000000001</v>
          </cell>
          <cell r="E31">
            <v>74.708333333333329</v>
          </cell>
          <cell r="F31">
            <v>99</v>
          </cell>
          <cell r="G31">
            <v>38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24.583333333333329</v>
          </cell>
          <cell r="C32">
            <v>32.1</v>
          </cell>
          <cell r="D32">
            <v>18</v>
          </cell>
          <cell r="E32">
            <v>55.5</v>
          </cell>
          <cell r="F32">
            <v>77</v>
          </cell>
          <cell r="G32">
            <v>33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25.595833333333331</v>
          </cell>
          <cell r="C33">
            <v>33.299999999999997</v>
          </cell>
          <cell r="D33">
            <v>18.7</v>
          </cell>
          <cell r="E33">
            <v>49.583333333333336</v>
          </cell>
          <cell r="F33">
            <v>79</v>
          </cell>
          <cell r="G33">
            <v>23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26.191666666666666</v>
          </cell>
          <cell r="C34">
            <v>35.1</v>
          </cell>
          <cell r="D34">
            <v>18.2</v>
          </cell>
          <cell r="E34">
            <v>46.458333333333336</v>
          </cell>
          <cell r="F34">
            <v>70</v>
          </cell>
          <cell r="G34">
            <v>23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I35" t="str">
            <v>N</v>
          </cell>
        </row>
      </sheetData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15.800000000000002</v>
          </cell>
          <cell r="C5">
            <v>20.7</v>
          </cell>
          <cell r="D5">
            <v>14</v>
          </cell>
          <cell r="E5">
            <v>91.041666666666671</v>
          </cell>
          <cell r="F5">
            <v>96</v>
          </cell>
          <cell r="G5">
            <v>85</v>
          </cell>
          <cell r="H5">
            <v>20.52</v>
          </cell>
          <cell r="I5" t="str">
            <v>S</v>
          </cell>
          <cell r="J5">
            <v>31.319999999999997</v>
          </cell>
          <cell r="K5">
            <v>0</v>
          </cell>
        </row>
        <row r="6">
          <cell r="B6">
            <v>15.9625</v>
          </cell>
          <cell r="C6">
            <v>24.4</v>
          </cell>
          <cell r="D6">
            <v>8.9</v>
          </cell>
          <cell r="E6">
            <v>72.916666666666671</v>
          </cell>
          <cell r="F6">
            <v>93</v>
          </cell>
          <cell r="G6">
            <v>40</v>
          </cell>
          <cell r="H6">
            <v>14.4</v>
          </cell>
          <cell r="I6" t="str">
            <v>S</v>
          </cell>
          <cell r="J6">
            <v>32.4</v>
          </cell>
          <cell r="K6">
            <v>0</v>
          </cell>
        </row>
        <row r="7">
          <cell r="B7">
            <v>19.829166666666662</v>
          </cell>
          <cell r="C7">
            <v>25.7</v>
          </cell>
          <cell r="D7">
            <v>16.2</v>
          </cell>
          <cell r="E7">
            <v>60.875</v>
          </cell>
          <cell r="F7">
            <v>76</v>
          </cell>
          <cell r="G7">
            <v>40</v>
          </cell>
          <cell r="H7">
            <v>12.96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19.379166666666666</v>
          </cell>
          <cell r="C8">
            <v>26.5</v>
          </cell>
          <cell r="D8">
            <v>14.3</v>
          </cell>
          <cell r="E8">
            <v>50.25</v>
          </cell>
          <cell r="F8">
            <v>67</v>
          </cell>
          <cell r="G8">
            <v>36</v>
          </cell>
          <cell r="H8">
            <v>15.120000000000001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20.554166666666667</v>
          </cell>
          <cell r="C9">
            <v>27.8</v>
          </cell>
          <cell r="D9">
            <v>15.9</v>
          </cell>
          <cell r="E9">
            <v>55.458333333333336</v>
          </cell>
          <cell r="F9">
            <v>76</v>
          </cell>
          <cell r="G9">
            <v>43</v>
          </cell>
          <cell r="H9">
            <v>18</v>
          </cell>
          <cell r="I9" t="str">
            <v>S</v>
          </cell>
          <cell r="J9">
            <v>33.840000000000003</v>
          </cell>
          <cell r="K9">
            <v>0</v>
          </cell>
        </row>
        <row r="10">
          <cell r="B10">
            <v>21.820833333333336</v>
          </cell>
          <cell r="C10">
            <v>28.2</v>
          </cell>
          <cell r="D10">
            <v>16.7</v>
          </cell>
          <cell r="E10">
            <v>65.708333333333329</v>
          </cell>
          <cell r="F10">
            <v>82</v>
          </cell>
          <cell r="G10">
            <v>43</v>
          </cell>
          <cell r="H10">
            <v>24.12</v>
          </cell>
          <cell r="I10" t="str">
            <v>NE</v>
          </cell>
          <cell r="J10">
            <v>46.800000000000004</v>
          </cell>
          <cell r="K10">
            <v>0</v>
          </cell>
        </row>
        <row r="11">
          <cell r="B11">
            <v>25.825000000000003</v>
          </cell>
          <cell r="C11">
            <v>36.4</v>
          </cell>
          <cell r="D11">
            <v>18.7</v>
          </cell>
          <cell r="E11">
            <v>50.958333333333336</v>
          </cell>
          <cell r="F11">
            <v>80</v>
          </cell>
          <cell r="G11">
            <v>15</v>
          </cell>
          <cell r="H11">
            <v>21.240000000000002</v>
          </cell>
          <cell r="I11" t="str">
            <v>NE</v>
          </cell>
          <cell r="J11">
            <v>52.92</v>
          </cell>
          <cell r="K11">
            <v>0</v>
          </cell>
        </row>
        <row r="12">
          <cell r="B12">
            <v>28.079166666666662</v>
          </cell>
          <cell r="C12">
            <v>38.200000000000003</v>
          </cell>
          <cell r="D12">
            <v>20.2</v>
          </cell>
          <cell r="E12">
            <v>28.875</v>
          </cell>
          <cell r="F12">
            <v>45</v>
          </cell>
          <cell r="G12">
            <v>14</v>
          </cell>
          <cell r="H12">
            <v>19.079999999999998</v>
          </cell>
          <cell r="I12" t="str">
            <v>N</v>
          </cell>
          <cell r="J12">
            <v>47.16</v>
          </cell>
          <cell r="K12">
            <v>0</v>
          </cell>
        </row>
        <row r="13">
          <cell r="B13">
            <v>28.920833333333334</v>
          </cell>
          <cell r="C13">
            <v>38</v>
          </cell>
          <cell r="D13">
            <v>21.2</v>
          </cell>
          <cell r="E13">
            <v>33.833333333333336</v>
          </cell>
          <cell r="F13">
            <v>56</v>
          </cell>
          <cell r="G13">
            <v>16</v>
          </cell>
          <cell r="H13">
            <v>25.56</v>
          </cell>
          <cell r="I13" t="str">
            <v>N</v>
          </cell>
          <cell r="J13">
            <v>60.839999999999996</v>
          </cell>
          <cell r="K13">
            <v>0</v>
          </cell>
        </row>
        <row r="14">
          <cell r="B14">
            <v>28.083333333333332</v>
          </cell>
          <cell r="C14">
            <v>36.4</v>
          </cell>
          <cell r="D14">
            <v>20.7</v>
          </cell>
          <cell r="E14">
            <v>38.833333333333336</v>
          </cell>
          <cell r="F14">
            <v>65</v>
          </cell>
          <cell r="G14">
            <v>20</v>
          </cell>
          <cell r="H14">
            <v>21.96</v>
          </cell>
          <cell r="I14" t="str">
            <v>N</v>
          </cell>
          <cell r="J14">
            <v>44.28</v>
          </cell>
          <cell r="K14">
            <v>0</v>
          </cell>
        </row>
        <row r="15">
          <cell r="B15">
            <v>27.654166666666669</v>
          </cell>
          <cell r="C15">
            <v>36.9</v>
          </cell>
          <cell r="D15">
            <v>18.3</v>
          </cell>
          <cell r="E15">
            <v>39.375</v>
          </cell>
          <cell r="F15">
            <v>64</v>
          </cell>
          <cell r="G15">
            <v>18</v>
          </cell>
          <cell r="H15">
            <v>24.840000000000003</v>
          </cell>
          <cell r="I15" t="str">
            <v>N</v>
          </cell>
          <cell r="J15">
            <v>48.96</v>
          </cell>
          <cell r="K15">
            <v>0</v>
          </cell>
        </row>
        <row r="16">
          <cell r="B16">
            <v>17.174999999999997</v>
          </cell>
          <cell r="C16">
            <v>25.5</v>
          </cell>
          <cell r="D16">
            <v>14.7</v>
          </cell>
          <cell r="E16">
            <v>87.5</v>
          </cell>
          <cell r="F16">
            <v>96</v>
          </cell>
          <cell r="G16">
            <v>62</v>
          </cell>
          <cell r="H16">
            <v>6.48</v>
          </cell>
          <cell r="I16" t="str">
            <v>SO</v>
          </cell>
          <cell r="J16">
            <v>30.96</v>
          </cell>
          <cell r="K16">
            <v>0</v>
          </cell>
        </row>
        <row r="17">
          <cell r="B17">
            <v>18.095833333333335</v>
          </cell>
          <cell r="C17">
            <v>26.8</v>
          </cell>
          <cell r="D17">
            <v>13.8</v>
          </cell>
          <cell r="E17">
            <v>80.875</v>
          </cell>
          <cell r="F17">
            <v>96</v>
          </cell>
          <cell r="G17">
            <v>42</v>
          </cell>
          <cell r="H17">
            <v>3.24</v>
          </cell>
          <cell r="I17" t="str">
            <v>S</v>
          </cell>
          <cell r="J17">
            <v>23.759999999999998</v>
          </cell>
          <cell r="K17">
            <v>0</v>
          </cell>
        </row>
        <row r="18">
          <cell r="B18">
            <v>24.225000000000005</v>
          </cell>
          <cell r="C18">
            <v>34.700000000000003</v>
          </cell>
          <cell r="D18">
            <v>17.3</v>
          </cell>
          <cell r="E18">
            <v>61.5</v>
          </cell>
          <cell r="F18">
            <v>86</v>
          </cell>
          <cell r="G18">
            <v>30</v>
          </cell>
          <cell r="H18">
            <v>9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28.3</v>
          </cell>
          <cell r="C19">
            <v>38.1</v>
          </cell>
          <cell r="D19">
            <v>19.899999999999999</v>
          </cell>
          <cell r="E19">
            <v>45.625</v>
          </cell>
          <cell r="F19">
            <v>75</v>
          </cell>
          <cell r="G19">
            <v>18</v>
          </cell>
          <cell r="H19">
            <v>23.759999999999998</v>
          </cell>
          <cell r="I19" t="str">
            <v>L</v>
          </cell>
          <cell r="J19">
            <v>41.76</v>
          </cell>
          <cell r="K19">
            <v>0</v>
          </cell>
        </row>
        <row r="20">
          <cell r="B20">
            <v>29.758333333333336</v>
          </cell>
          <cell r="C20">
            <v>39.299999999999997</v>
          </cell>
          <cell r="D20">
            <v>21.4</v>
          </cell>
          <cell r="E20">
            <v>35.291666666666664</v>
          </cell>
          <cell r="F20">
            <v>58</v>
          </cell>
          <cell r="G20">
            <v>15</v>
          </cell>
          <cell r="H20">
            <v>5.7600000000000007</v>
          </cell>
          <cell r="I20" t="str">
            <v>NE</v>
          </cell>
          <cell r="J20">
            <v>37.080000000000005</v>
          </cell>
          <cell r="K20">
            <v>0</v>
          </cell>
        </row>
        <row r="21">
          <cell r="B21">
            <v>23.162499999999994</v>
          </cell>
          <cell r="C21">
            <v>29.4</v>
          </cell>
          <cell r="D21">
            <v>18.8</v>
          </cell>
          <cell r="E21">
            <v>64.166666666666671</v>
          </cell>
          <cell r="F21">
            <v>90</v>
          </cell>
          <cell r="G21">
            <v>30</v>
          </cell>
          <cell r="H21">
            <v>14.04</v>
          </cell>
          <cell r="I21" t="str">
            <v>O</v>
          </cell>
          <cell r="J21">
            <v>34.200000000000003</v>
          </cell>
          <cell r="K21">
            <v>0</v>
          </cell>
        </row>
        <row r="22">
          <cell r="B22">
            <v>18.908333333333335</v>
          </cell>
          <cell r="C22">
            <v>24.4</v>
          </cell>
          <cell r="D22">
            <v>16</v>
          </cell>
          <cell r="E22">
            <v>78.583333333333329</v>
          </cell>
          <cell r="F22">
            <v>92</v>
          </cell>
          <cell r="G22">
            <v>52</v>
          </cell>
          <cell r="H22">
            <v>0.72000000000000008</v>
          </cell>
          <cell r="I22" t="str">
            <v>SO</v>
          </cell>
          <cell r="J22">
            <v>21.6</v>
          </cell>
          <cell r="K22">
            <v>0</v>
          </cell>
        </row>
        <row r="23">
          <cell r="B23">
            <v>22.983333333333334</v>
          </cell>
          <cell r="C23">
            <v>34.9</v>
          </cell>
          <cell r="D23">
            <v>15.5</v>
          </cell>
          <cell r="E23">
            <v>67.958333333333329</v>
          </cell>
          <cell r="F23">
            <v>92</v>
          </cell>
          <cell r="G23">
            <v>29</v>
          </cell>
          <cell r="H23">
            <v>23.759999999999998</v>
          </cell>
          <cell r="I23" t="str">
            <v>NE</v>
          </cell>
          <cell r="J23">
            <v>46.800000000000004</v>
          </cell>
          <cell r="K23">
            <v>0</v>
          </cell>
        </row>
        <row r="24">
          <cell r="B24">
            <v>21.525000000000002</v>
          </cell>
          <cell r="C24">
            <v>26.4</v>
          </cell>
          <cell r="D24">
            <v>18.100000000000001</v>
          </cell>
          <cell r="E24">
            <v>77.875</v>
          </cell>
          <cell r="F24">
            <v>95</v>
          </cell>
          <cell r="G24">
            <v>60</v>
          </cell>
          <cell r="H24">
            <v>21.96</v>
          </cell>
          <cell r="I24" t="str">
            <v>S</v>
          </cell>
          <cell r="J24">
            <v>41.4</v>
          </cell>
          <cell r="K24">
            <v>0</v>
          </cell>
        </row>
        <row r="25">
          <cell r="B25">
            <v>21.945833333333336</v>
          </cell>
          <cell r="C25">
            <v>30.7</v>
          </cell>
          <cell r="D25">
            <v>14.9</v>
          </cell>
          <cell r="E25">
            <v>55.875</v>
          </cell>
          <cell r="F25">
            <v>84</v>
          </cell>
          <cell r="G25">
            <v>23</v>
          </cell>
          <cell r="H25">
            <v>8.2799999999999994</v>
          </cell>
          <cell r="I25" t="str">
            <v>S</v>
          </cell>
          <cell r="J25">
            <v>35.28</v>
          </cell>
          <cell r="K25">
            <v>0</v>
          </cell>
        </row>
        <row r="26">
          <cell r="B26">
            <v>22.095833333333335</v>
          </cell>
          <cell r="C26">
            <v>31.1</v>
          </cell>
          <cell r="D26">
            <v>14.6</v>
          </cell>
          <cell r="E26">
            <v>37.708333333333336</v>
          </cell>
          <cell r="F26">
            <v>68</v>
          </cell>
          <cell r="G26">
            <v>14</v>
          </cell>
          <cell r="H26">
            <v>10.8</v>
          </cell>
          <cell r="I26" t="str">
            <v>S</v>
          </cell>
          <cell r="J26">
            <v>37.440000000000005</v>
          </cell>
          <cell r="K26">
            <v>0</v>
          </cell>
        </row>
        <row r="27">
          <cell r="B27">
            <v>20.891666666666666</v>
          </cell>
          <cell r="C27">
            <v>30</v>
          </cell>
          <cell r="D27">
            <v>14.3</v>
          </cell>
          <cell r="E27">
            <v>49.416666666666664</v>
          </cell>
          <cell r="F27">
            <v>80</v>
          </cell>
          <cell r="G27">
            <v>24</v>
          </cell>
          <cell r="H27">
            <v>18.720000000000002</v>
          </cell>
          <cell r="I27" t="str">
            <v>L</v>
          </cell>
          <cell r="J27">
            <v>40.680000000000007</v>
          </cell>
          <cell r="K27">
            <v>0</v>
          </cell>
        </row>
        <row r="28">
          <cell r="B28">
            <v>22.099999999999994</v>
          </cell>
          <cell r="C28">
            <v>29.4</v>
          </cell>
          <cell r="D28">
            <v>15.9</v>
          </cell>
          <cell r="E28">
            <v>53.791666666666664</v>
          </cell>
          <cell r="F28">
            <v>78</v>
          </cell>
          <cell r="G28">
            <v>34</v>
          </cell>
          <cell r="H28">
            <v>11.520000000000001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20.583333333333332</v>
          </cell>
          <cell r="C29">
            <v>24.3</v>
          </cell>
          <cell r="D29">
            <v>18</v>
          </cell>
          <cell r="E29">
            <v>79.291666666666671</v>
          </cell>
          <cell r="F29">
            <v>93</v>
          </cell>
          <cell r="G29">
            <v>52</v>
          </cell>
          <cell r="H29">
            <v>0</v>
          </cell>
          <cell r="I29" t="str">
            <v>N</v>
          </cell>
          <cell r="J29">
            <v>7.2</v>
          </cell>
          <cell r="K29">
            <v>0</v>
          </cell>
        </row>
        <row r="30">
          <cell r="B30">
            <v>20.841666666666665</v>
          </cell>
          <cell r="C30">
            <v>30.3</v>
          </cell>
          <cell r="D30">
            <v>15.3</v>
          </cell>
          <cell r="E30">
            <v>75.583333333333329</v>
          </cell>
          <cell r="F30">
            <v>97</v>
          </cell>
          <cell r="G30">
            <v>28</v>
          </cell>
          <cell r="H30">
            <v>0</v>
          </cell>
          <cell r="I30" t="str">
            <v>N</v>
          </cell>
          <cell r="J30">
            <v>0</v>
          </cell>
          <cell r="K30">
            <v>0</v>
          </cell>
        </row>
        <row r="31">
          <cell r="B31">
            <v>23.849999999999998</v>
          </cell>
          <cell r="C31">
            <v>32.1</v>
          </cell>
          <cell r="D31">
            <v>15</v>
          </cell>
          <cell r="E31">
            <v>45.833333333333336</v>
          </cell>
          <cell r="F31">
            <v>78</v>
          </cell>
          <cell r="G31">
            <v>22</v>
          </cell>
          <cell r="H31">
            <v>5.4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23.758333333333329</v>
          </cell>
          <cell r="C32">
            <v>31.9</v>
          </cell>
          <cell r="D32">
            <v>16.899999999999999</v>
          </cell>
          <cell r="E32">
            <v>47.208333333333336</v>
          </cell>
          <cell r="F32">
            <v>73</v>
          </cell>
          <cell r="G32">
            <v>25</v>
          </cell>
          <cell r="H32">
            <v>18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25.620833333333334</v>
          </cell>
          <cell r="C33">
            <v>34.200000000000003</v>
          </cell>
          <cell r="D33">
            <v>17.600000000000001</v>
          </cell>
          <cell r="E33">
            <v>41.291666666666664</v>
          </cell>
          <cell r="F33">
            <v>66</v>
          </cell>
          <cell r="G33">
            <v>21</v>
          </cell>
          <cell r="H33">
            <v>7.9200000000000008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27.237499999999994</v>
          </cell>
          <cell r="C34">
            <v>36.6</v>
          </cell>
          <cell r="D34">
            <v>18.3</v>
          </cell>
          <cell r="E34">
            <v>35.083333333333336</v>
          </cell>
          <cell r="F34">
            <v>61</v>
          </cell>
          <cell r="G34">
            <v>18</v>
          </cell>
          <cell r="H34">
            <v>26.64</v>
          </cell>
          <cell r="I34" t="str">
            <v>NE</v>
          </cell>
          <cell r="J34">
            <v>47.16</v>
          </cell>
          <cell r="K34">
            <v>0</v>
          </cell>
        </row>
        <row r="35">
          <cell r="I35" t="str">
            <v>S</v>
          </cell>
        </row>
      </sheetData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20.150000000000002</v>
          </cell>
          <cell r="C5">
            <v>26.5</v>
          </cell>
          <cell r="D5">
            <v>16.3</v>
          </cell>
          <cell r="E5">
            <v>88.333333333333329</v>
          </cell>
          <cell r="F5">
            <v>95</v>
          </cell>
          <cell r="G5">
            <v>57</v>
          </cell>
          <cell r="H5">
            <v>11.16</v>
          </cell>
          <cell r="I5" t="str">
            <v>S</v>
          </cell>
          <cell r="J5">
            <v>36</v>
          </cell>
          <cell r="K5">
            <v>30.599999999999998</v>
          </cell>
        </row>
        <row r="6">
          <cell r="B6">
            <v>19.470833333333335</v>
          </cell>
          <cell r="C6">
            <v>28.6</v>
          </cell>
          <cell r="D6">
            <v>14.5</v>
          </cell>
          <cell r="E6">
            <v>79.333333333333329</v>
          </cell>
          <cell r="F6">
            <v>94</v>
          </cell>
          <cell r="G6">
            <v>49</v>
          </cell>
          <cell r="H6">
            <v>11.879999999999999</v>
          </cell>
          <cell r="I6" t="str">
            <v>SE</v>
          </cell>
          <cell r="J6">
            <v>25.92</v>
          </cell>
          <cell r="K6">
            <v>0</v>
          </cell>
        </row>
        <row r="7">
          <cell r="B7">
            <v>23.004166666666674</v>
          </cell>
          <cell r="C7">
            <v>30.5</v>
          </cell>
          <cell r="D7">
            <v>17.399999999999999</v>
          </cell>
          <cell r="E7">
            <v>74.25</v>
          </cell>
          <cell r="F7">
            <v>94</v>
          </cell>
          <cell r="G7">
            <v>45</v>
          </cell>
          <cell r="H7">
            <v>12.24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24.141666666666669</v>
          </cell>
          <cell r="C8">
            <v>33.5</v>
          </cell>
          <cell r="D8">
            <v>16.5</v>
          </cell>
          <cell r="E8">
            <v>64.625</v>
          </cell>
          <cell r="F8">
            <v>89</v>
          </cell>
          <cell r="G8">
            <v>33</v>
          </cell>
          <cell r="H8">
            <v>13.32</v>
          </cell>
          <cell r="I8" t="str">
            <v>SE</v>
          </cell>
          <cell r="J8">
            <v>28.44</v>
          </cell>
          <cell r="K8">
            <v>0</v>
          </cell>
        </row>
        <row r="9">
          <cell r="B9">
            <v>24.770833333333339</v>
          </cell>
          <cell r="C9">
            <v>34.1</v>
          </cell>
          <cell r="D9">
            <v>16.5</v>
          </cell>
          <cell r="E9">
            <v>61.458333333333336</v>
          </cell>
          <cell r="F9">
            <v>84</v>
          </cell>
          <cell r="G9">
            <v>33</v>
          </cell>
          <cell r="H9">
            <v>14.04</v>
          </cell>
          <cell r="I9" t="str">
            <v>SE</v>
          </cell>
          <cell r="J9">
            <v>36</v>
          </cell>
          <cell r="K9">
            <v>0</v>
          </cell>
        </row>
        <row r="10">
          <cell r="B10">
            <v>26.120833333333326</v>
          </cell>
          <cell r="C10">
            <v>36.299999999999997</v>
          </cell>
          <cell r="D10">
            <v>19</v>
          </cell>
          <cell r="E10">
            <v>52.333333333333336</v>
          </cell>
          <cell r="F10">
            <v>75</v>
          </cell>
          <cell r="G10">
            <v>18</v>
          </cell>
          <cell r="H10">
            <v>16.920000000000002</v>
          </cell>
          <cell r="I10" t="str">
            <v>SE</v>
          </cell>
          <cell r="J10">
            <v>32.4</v>
          </cell>
          <cell r="K10">
            <v>0</v>
          </cell>
        </row>
        <row r="11">
          <cell r="B11">
            <v>29.120833333333337</v>
          </cell>
          <cell r="C11">
            <v>37.700000000000003</v>
          </cell>
          <cell r="D11">
            <v>21.4</v>
          </cell>
          <cell r="E11">
            <v>31.166666666666668</v>
          </cell>
          <cell r="F11">
            <v>52</v>
          </cell>
          <cell r="G11">
            <v>11</v>
          </cell>
          <cell r="H11">
            <v>19.440000000000001</v>
          </cell>
          <cell r="I11" t="str">
            <v>NE</v>
          </cell>
          <cell r="J11">
            <v>48.96</v>
          </cell>
          <cell r="K11">
            <v>0</v>
          </cell>
        </row>
        <row r="12">
          <cell r="B12">
            <v>29.241666666666664</v>
          </cell>
          <cell r="C12">
            <v>37.5</v>
          </cell>
          <cell r="D12">
            <v>19.3</v>
          </cell>
          <cell r="E12">
            <v>28.416666666666668</v>
          </cell>
          <cell r="F12">
            <v>58</v>
          </cell>
          <cell r="G12">
            <v>14</v>
          </cell>
          <cell r="H12">
            <v>16.559999999999999</v>
          </cell>
          <cell r="I12" t="str">
            <v>NO</v>
          </cell>
          <cell r="J12">
            <v>33.840000000000003</v>
          </cell>
          <cell r="K12">
            <v>0</v>
          </cell>
        </row>
        <row r="13">
          <cell r="B13">
            <v>30.42916666666666</v>
          </cell>
          <cell r="C13">
            <v>37.799999999999997</v>
          </cell>
          <cell r="D13">
            <v>23.6</v>
          </cell>
          <cell r="E13">
            <v>30.458333333333332</v>
          </cell>
          <cell r="F13">
            <v>48</v>
          </cell>
          <cell r="G13">
            <v>18</v>
          </cell>
          <cell r="H13">
            <v>24.12</v>
          </cell>
          <cell r="I13" t="str">
            <v>N</v>
          </cell>
          <cell r="J13">
            <v>52.56</v>
          </cell>
          <cell r="K13">
            <v>0</v>
          </cell>
        </row>
        <row r="14">
          <cell r="B14">
            <v>29.950000000000003</v>
          </cell>
          <cell r="C14">
            <v>36.9</v>
          </cell>
          <cell r="D14">
            <v>23.4</v>
          </cell>
          <cell r="E14">
            <v>32.25</v>
          </cell>
          <cell r="F14">
            <v>50</v>
          </cell>
          <cell r="G14">
            <v>15</v>
          </cell>
          <cell r="H14">
            <v>21.240000000000002</v>
          </cell>
          <cell r="I14" t="str">
            <v>NO</v>
          </cell>
          <cell r="J14">
            <v>48.6</v>
          </cell>
          <cell r="K14">
            <v>0</v>
          </cell>
        </row>
        <row r="15">
          <cell r="B15">
            <v>29.50833333333334</v>
          </cell>
          <cell r="C15">
            <v>37</v>
          </cell>
          <cell r="D15">
            <v>24</v>
          </cell>
          <cell r="E15">
            <v>32.5</v>
          </cell>
          <cell r="F15">
            <v>49</v>
          </cell>
          <cell r="G15">
            <v>16</v>
          </cell>
          <cell r="H15">
            <v>12.24</v>
          </cell>
          <cell r="I15" t="str">
            <v>NO</v>
          </cell>
          <cell r="J15">
            <v>37.080000000000005</v>
          </cell>
          <cell r="K15">
            <v>0</v>
          </cell>
        </row>
        <row r="16">
          <cell r="B16">
            <v>23.75</v>
          </cell>
          <cell r="C16">
            <v>28.4</v>
          </cell>
          <cell r="D16">
            <v>18.8</v>
          </cell>
          <cell r="E16">
            <v>57.25</v>
          </cell>
          <cell r="F16">
            <v>84</v>
          </cell>
          <cell r="G16">
            <v>31</v>
          </cell>
          <cell r="H16">
            <v>15.840000000000002</v>
          </cell>
          <cell r="I16" t="str">
            <v>S</v>
          </cell>
          <cell r="J16">
            <v>36.72</v>
          </cell>
          <cell r="K16">
            <v>0</v>
          </cell>
        </row>
        <row r="17">
          <cell r="B17">
            <v>21.424999999999997</v>
          </cell>
          <cell r="C17">
            <v>32.200000000000003</v>
          </cell>
          <cell r="D17">
            <v>14</v>
          </cell>
          <cell r="E17">
            <v>66.583333333333329</v>
          </cell>
          <cell r="F17">
            <v>91</v>
          </cell>
          <cell r="G17">
            <v>34</v>
          </cell>
          <cell r="H17">
            <v>21.6</v>
          </cell>
          <cell r="I17" t="str">
            <v>SE</v>
          </cell>
          <cell r="J17">
            <v>40.680000000000007</v>
          </cell>
          <cell r="K17">
            <v>0</v>
          </cell>
        </row>
        <row r="18">
          <cell r="B18">
            <v>27.275000000000002</v>
          </cell>
          <cell r="C18">
            <v>38.1</v>
          </cell>
          <cell r="D18">
            <v>18</v>
          </cell>
          <cell r="E18">
            <v>50.25</v>
          </cell>
          <cell r="F18">
            <v>84</v>
          </cell>
          <cell r="G18">
            <v>16</v>
          </cell>
          <cell r="H18">
            <v>13.68</v>
          </cell>
          <cell r="I18" t="str">
            <v>SE</v>
          </cell>
          <cell r="J18">
            <v>32.76</v>
          </cell>
          <cell r="K18">
            <v>0</v>
          </cell>
        </row>
        <row r="19">
          <cell r="B19">
            <v>31.474999999999994</v>
          </cell>
          <cell r="C19">
            <v>40.299999999999997</v>
          </cell>
          <cell r="D19">
            <v>23.1</v>
          </cell>
          <cell r="E19">
            <v>28.541666666666668</v>
          </cell>
          <cell r="F19">
            <v>54</v>
          </cell>
          <cell r="G19">
            <v>12</v>
          </cell>
          <cell r="H19">
            <v>16.920000000000002</v>
          </cell>
          <cell r="I19" t="str">
            <v>NE</v>
          </cell>
          <cell r="J19">
            <v>37.440000000000005</v>
          </cell>
          <cell r="K19">
            <v>0</v>
          </cell>
        </row>
        <row r="20">
          <cell r="B20">
            <v>35.006666666666668</v>
          </cell>
          <cell r="C20">
            <v>39.5</v>
          </cell>
          <cell r="D20">
            <v>28.8</v>
          </cell>
          <cell r="E20">
            <v>18.333333333333332</v>
          </cell>
          <cell r="F20">
            <v>33</v>
          </cell>
          <cell r="G20">
            <v>12</v>
          </cell>
          <cell r="H20">
            <v>17.64</v>
          </cell>
          <cell r="I20" t="str">
            <v>N</v>
          </cell>
          <cell r="J20">
            <v>44.64</v>
          </cell>
          <cell r="K20">
            <v>0</v>
          </cell>
        </row>
        <row r="21">
          <cell r="B21">
            <v>29.354166666666671</v>
          </cell>
          <cell r="C21">
            <v>36.200000000000003</v>
          </cell>
          <cell r="D21">
            <v>22.1</v>
          </cell>
          <cell r="E21">
            <v>37.291666666666664</v>
          </cell>
          <cell r="F21">
            <v>57</v>
          </cell>
          <cell r="G21">
            <v>22</v>
          </cell>
          <cell r="H21">
            <v>10.44</v>
          </cell>
          <cell r="I21" t="str">
            <v>NO</v>
          </cell>
          <cell r="J21">
            <v>35.28</v>
          </cell>
          <cell r="K21">
            <v>0</v>
          </cell>
        </row>
        <row r="22">
          <cell r="B22">
            <v>24.920833333333334</v>
          </cell>
          <cell r="C22">
            <v>31.5</v>
          </cell>
          <cell r="D22">
            <v>18.2</v>
          </cell>
          <cell r="E22">
            <v>62.833333333333336</v>
          </cell>
          <cell r="F22">
            <v>86</v>
          </cell>
          <cell r="G22">
            <v>41</v>
          </cell>
          <cell r="H22">
            <v>11.520000000000001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27.362500000000001</v>
          </cell>
          <cell r="C23">
            <v>37.200000000000003</v>
          </cell>
          <cell r="D23">
            <v>19.399999999999999</v>
          </cell>
          <cell r="E23">
            <v>54.583333333333336</v>
          </cell>
          <cell r="F23">
            <v>81</v>
          </cell>
          <cell r="G23">
            <v>27</v>
          </cell>
          <cell r="H23">
            <v>26.64</v>
          </cell>
          <cell r="I23" t="str">
            <v>NO</v>
          </cell>
          <cell r="J23">
            <v>56.88</v>
          </cell>
          <cell r="K23">
            <v>0</v>
          </cell>
        </row>
        <row r="24">
          <cell r="B24">
            <v>29.741666666666664</v>
          </cell>
          <cell r="C24">
            <v>37.4</v>
          </cell>
          <cell r="D24">
            <v>22.7</v>
          </cell>
          <cell r="E24">
            <v>52.75</v>
          </cell>
          <cell r="F24">
            <v>76</v>
          </cell>
          <cell r="G24">
            <v>29</v>
          </cell>
          <cell r="H24">
            <v>16.920000000000002</v>
          </cell>
          <cell r="I24" t="str">
            <v>NO</v>
          </cell>
          <cell r="J24">
            <v>76.319999999999993</v>
          </cell>
          <cell r="K24">
            <v>0.60000000000000009</v>
          </cell>
        </row>
        <row r="25">
          <cell r="B25">
            <v>24.837500000000002</v>
          </cell>
          <cell r="C25">
            <v>31.9</v>
          </cell>
          <cell r="D25">
            <v>19.8</v>
          </cell>
          <cell r="E25">
            <v>65.125</v>
          </cell>
          <cell r="F25">
            <v>85</v>
          </cell>
          <cell r="G25">
            <v>39</v>
          </cell>
          <cell r="H25">
            <v>14.04</v>
          </cell>
          <cell r="I25" t="str">
            <v>S</v>
          </cell>
          <cell r="J25">
            <v>29.880000000000003</v>
          </cell>
          <cell r="K25">
            <v>0.2</v>
          </cell>
        </row>
        <row r="26">
          <cell r="B26">
            <v>24.995833333333334</v>
          </cell>
          <cell r="C26">
            <v>32.799999999999997</v>
          </cell>
          <cell r="D26">
            <v>20.3</v>
          </cell>
          <cell r="E26">
            <v>57.166666666666664</v>
          </cell>
          <cell r="F26">
            <v>80</v>
          </cell>
          <cell r="G26">
            <v>28</v>
          </cell>
          <cell r="H26">
            <v>17.64</v>
          </cell>
          <cell r="I26" t="str">
            <v>SE</v>
          </cell>
          <cell r="J26">
            <v>38.880000000000003</v>
          </cell>
          <cell r="K26">
            <v>0</v>
          </cell>
        </row>
        <row r="27">
          <cell r="B27">
            <v>23.608333333333334</v>
          </cell>
          <cell r="C27">
            <v>32.5</v>
          </cell>
          <cell r="D27">
            <v>16.7</v>
          </cell>
          <cell r="E27">
            <v>52.333333333333336</v>
          </cell>
          <cell r="F27">
            <v>82</v>
          </cell>
          <cell r="G27">
            <v>28</v>
          </cell>
          <cell r="H27">
            <v>14.76</v>
          </cell>
          <cell r="I27" t="str">
            <v>SE</v>
          </cell>
          <cell r="J27">
            <v>39.6</v>
          </cell>
          <cell r="K27">
            <v>0</v>
          </cell>
        </row>
        <row r="28">
          <cell r="B28">
            <v>23.55</v>
          </cell>
          <cell r="C28">
            <v>31</v>
          </cell>
          <cell r="D28">
            <v>18.100000000000001</v>
          </cell>
          <cell r="E28">
            <v>56</v>
          </cell>
          <cell r="F28">
            <v>78</v>
          </cell>
          <cell r="G28">
            <v>34</v>
          </cell>
          <cell r="H28">
            <v>15.120000000000001</v>
          </cell>
          <cell r="I28" t="str">
            <v>SE</v>
          </cell>
          <cell r="J28">
            <v>30.96</v>
          </cell>
          <cell r="K28">
            <v>0</v>
          </cell>
        </row>
        <row r="29">
          <cell r="B29">
            <v>20.100000000000001</v>
          </cell>
          <cell r="C29">
            <v>24.1</v>
          </cell>
          <cell r="D29">
            <v>17.7</v>
          </cell>
          <cell r="E29">
            <v>81.708333333333329</v>
          </cell>
          <cell r="F29">
            <v>95</v>
          </cell>
          <cell r="G29">
            <v>55</v>
          </cell>
          <cell r="H29">
            <v>15.48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20.670833333333334</v>
          </cell>
          <cell r="C30">
            <v>26.3</v>
          </cell>
          <cell r="D30">
            <v>17.7</v>
          </cell>
          <cell r="E30">
            <v>79.083333333333329</v>
          </cell>
          <cell r="F30">
            <v>95</v>
          </cell>
          <cell r="G30">
            <v>46</v>
          </cell>
          <cell r="H30">
            <v>12.96</v>
          </cell>
          <cell r="I30" t="str">
            <v>SE</v>
          </cell>
          <cell r="J30">
            <v>25.56</v>
          </cell>
          <cell r="K30">
            <v>0</v>
          </cell>
        </row>
        <row r="31">
          <cell r="B31">
            <v>22.966666666666672</v>
          </cell>
          <cell r="C31">
            <v>32.200000000000003</v>
          </cell>
          <cell r="D31">
            <v>15.7</v>
          </cell>
          <cell r="E31">
            <v>57.333333333333336</v>
          </cell>
          <cell r="F31">
            <v>89</v>
          </cell>
          <cell r="G31">
            <v>20</v>
          </cell>
          <cell r="H31">
            <v>17.28</v>
          </cell>
          <cell r="I31" t="str">
            <v>SE</v>
          </cell>
          <cell r="J31">
            <v>38.159999999999997</v>
          </cell>
          <cell r="K31">
            <v>0</v>
          </cell>
        </row>
        <row r="32">
          <cell r="B32">
            <v>25.854166666666668</v>
          </cell>
          <cell r="C32">
            <v>33.700000000000003</v>
          </cell>
          <cell r="D32">
            <v>19.399999999999999</v>
          </cell>
          <cell r="E32">
            <v>45.708333333333336</v>
          </cell>
          <cell r="F32">
            <v>66</v>
          </cell>
          <cell r="G32">
            <v>25</v>
          </cell>
          <cell r="H32">
            <v>20.88</v>
          </cell>
          <cell r="I32" t="str">
            <v>NE</v>
          </cell>
          <cell r="J32">
            <v>42.84</v>
          </cell>
          <cell r="K32">
            <v>0</v>
          </cell>
        </row>
        <row r="33">
          <cell r="B33">
            <v>27.341666666666665</v>
          </cell>
          <cell r="C33">
            <v>34.9</v>
          </cell>
          <cell r="D33">
            <v>21.1</v>
          </cell>
          <cell r="E33">
            <v>38.375</v>
          </cell>
          <cell r="F33">
            <v>62</v>
          </cell>
          <cell r="G33">
            <v>20</v>
          </cell>
          <cell r="H33">
            <v>24.12</v>
          </cell>
          <cell r="I33" t="str">
            <v>SE</v>
          </cell>
          <cell r="J33">
            <v>41.76</v>
          </cell>
          <cell r="K33">
            <v>0</v>
          </cell>
        </row>
        <row r="34">
          <cell r="B34">
            <v>28.895833333333332</v>
          </cell>
          <cell r="C34">
            <v>36.4</v>
          </cell>
          <cell r="D34">
            <v>23.5</v>
          </cell>
          <cell r="E34">
            <v>30.875</v>
          </cell>
          <cell r="F34">
            <v>42</v>
          </cell>
          <cell r="G34">
            <v>20</v>
          </cell>
          <cell r="H34">
            <v>30.240000000000002</v>
          </cell>
          <cell r="I34" t="str">
            <v>NE</v>
          </cell>
          <cell r="J34">
            <v>51.480000000000004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25.158333333333331</v>
          </cell>
          <cell r="C5">
            <v>31.4</v>
          </cell>
          <cell r="D5">
            <v>19.399999999999999</v>
          </cell>
          <cell r="E5">
            <v>62.666666666666664</v>
          </cell>
          <cell r="F5">
            <v>87</v>
          </cell>
          <cell r="G5">
            <v>39</v>
          </cell>
          <cell r="H5">
            <v>17.64</v>
          </cell>
          <cell r="I5" t="str">
            <v>SO</v>
          </cell>
          <cell r="J5">
            <v>33.119999999999997</v>
          </cell>
          <cell r="K5">
            <v>0</v>
          </cell>
        </row>
        <row r="6">
          <cell r="B6">
            <v>24.137499999999999</v>
          </cell>
          <cell r="C6">
            <v>33.799999999999997</v>
          </cell>
          <cell r="D6">
            <v>15.8</v>
          </cell>
          <cell r="E6">
            <v>68.875</v>
          </cell>
          <cell r="F6">
            <v>98</v>
          </cell>
          <cell r="G6">
            <v>32</v>
          </cell>
          <cell r="H6">
            <v>18</v>
          </cell>
          <cell r="I6" t="str">
            <v>SO</v>
          </cell>
          <cell r="J6">
            <v>30.6</v>
          </cell>
          <cell r="K6">
            <v>0</v>
          </cell>
        </row>
        <row r="7">
          <cell r="B7">
            <v>26.520833333333339</v>
          </cell>
          <cell r="C7">
            <v>34.9</v>
          </cell>
          <cell r="D7">
            <v>21.3</v>
          </cell>
          <cell r="E7">
            <v>57.916666666666664</v>
          </cell>
          <cell r="F7">
            <v>77</v>
          </cell>
          <cell r="G7">
            <v>29</v>
          </cell>
          <cell r="H7">
            <v>13.32</v>
          </cell>
          <cell r="I7" t="str">
            <v>SE</v>
          </cell>
          <cell r="J7">
            <v>28.08</v>
          </cell>
          <cell r="K7">
            <v>0</v>
          </cell>
        </row>
        <row r="8">
          <cell r="B8">
            <v>28.149999999999995</v>
          </cell>
          <cell r="C8">
            <v>37.5</v>
          </cell>
          <cell r="D8">
            <v>21.8</v>
          </cell>
          <cell r="E8">
            <v>51.875</v>
          </cell>
          <cell r="F8">
            <v>75</v>
          </cell>
          <cell r="G8">
            <v>22</v>
          </cell>
          <cell r="H8">
            <v>18</v>
          </cell>
          <cell r="I8" t="str">
            <v>SE</v>
          </cell>
          <cell r="J8">
            <v>43.92</v>
          </cell>
          <cell r="K8">
            <v>0</v>
          </cell>
        </row>
        <row r="9">
          <cell r="B9">
            <v>29.554166666666664</v>
          </cell>
          <cell r="C9">
            <v>37.799999999999997</v>
          </cell>
          <cell r="D9">
            <v>23.5</v>
          </cell>
          <cell r="E9">
            <v>43.833333333333336</v>
          </cell>
          <cell r="F9">
            <v>67</v>
          </cell>
          <cell r="G9">
            <v>18</v>
          </cell>
          <cell r="H9">
            <v>25.2</v>
          </cell>
          <cell r="I9" t="str">
            <v>SE</v>
          </cell>
          <cell r="J9">
            <v>37.800000000000004</v>
          </cell>
          <cell r="K9">
            <v>0</v>
          </cell>
        </row>
        <row r="10">
          <cell r="B10">
            <v>29.654166666666669</v>
          </cell>
          <cell r="C10">
            <v>38.799999999999997</v>
          </cell>
          <cell r="D10">
            <v>22.1</v>
          </cell>
          <cell r="E10">
            <v>37.826086956521742</v>
          </cell>
          <cell r="F10">
            <v>78</v>
          </cell>
          <cell r="G10">
            <v>10</v>
          </cell>
          <cell r="H10">
            <v>24.12</v>
          </cell>
          <cell r="I10" t="str">
            <v>L</v>
          </cell>
          <cell r="J10">
            <v>46.440000000000005</v>
          </cell>
          <cell r="K10">
            <v>0</v>
          </cell>
        </row>
        <row r="11">
          <cell r="B11">
            <v>29.237500000000001</v>
          </cell>
          <cell r="C11">
            <v>37.700000000000003</v>
          </cell>
          <cell r="D11">
            <v>22.1</v>
          </cell>
          <cell r="E11">
            <v>18.875</v>
          </cell>
          <cell r="F11">
            <v>26</v>
          </cell>
          <cell r="G11">
            <v>10</v>
          </cell>
          <cell r="H11">
            <v>30.96</v>
          </cell>
          <cell r="I11" t="str">
            <v>L</v>
          </cell>
          <cell r="J11">
            <v>66.960000000000008</v>
          </cell>
          <cell r="K11">
            <v>0</v>
          </cell>
        </row>
        <row r="12">
          <cell r="B12">
            <v>28.783333333333331</v>
          </cell>
          <cell r="C12">
            <v>36.799999999999997</v>
          </cell>
          <cell r="D12">
            <v>21.5</v>
          </cell>
          <cell r="E12">
            <v>28.625</v>
          </cell>
          <cell r="F12">
            <v>46</v>
          </cell>
          <cell r="G12">
            <v>15</v>
          </cell>
          <cell r="H12">
            <v>24.840000000000003</v>
          </cell>
          <cell r="I12" t="str">
            <v>L</v>
          </cell>
          <cell r="J12">
            <v>40.32</v>
          </cell>
          <cell r="K12">
            <v>0</v>
          </cell>
        </row>
        <row r="13">
          <cell r="B13">
            <v>29.55</v>
          </cell>
          <cell r="C13">
            <v>37.6</v>
          </cell>
          <cell r="D13">
            <v>23.3</v>
          </cell>
          <cell r="E13">
            <v>31.541666666666668</v>
          </cell>
          <cell r="F13">
            <v>47</v>
          </cell>
          <cell r="G13">
            <v>15</v>
          </cell>
          <cell r="H13">
            <v>25.2</v>
          </cell>
          <cell r="I13" t="str">
            <v>N</v>
          </cell>
          <cell r="J13">
            <v>55.800000000000004</v>
          </cell>
          <cell r="K13">
            <v>0</v>
          </cell>
        </row>
        <row r="14">
          <cell r="B14">
            <v>29.837499999999995</v>
          </cell>
          <cell r="C14">
            <v>38</v>
          </cell>
          <cell r="D14">
            <v>23.4</v>
          </cell>
          <cell r="E14">
            <v>29.958333333333332</v>
          </cell>
          <cell r="F14">
            <v>48</v>
          </cell>
          <cell r="G14">
            <v>12</v>
          </cell>
          <cell r="H14">
            <v>25.92</v>
          </cell>
          <cell r="I14" t="str">
            <v>L</v>
          </cell>
          <cell r="J14">
            <v>43.92</v>
          </cell>
          <cell r="K14">
            <v>0</v>
          </cell>
        </row>
        <row r="15">
          <cell r="B15">
            <v>29.687499999999996</v>
          </cell>
          <cell r="C15">
            <v>37.9</v>
          </cell>
          <cell r="D15">
            <v>22.5</v>
          </cell>
          <cell r="E15">
            <v>26.666666666666668</v>
          </cell>
          <cell r="F15">
            <v>48</v>
          </cell>
          <cell r="G15">
            <v>13</v>
          </cell>
          <cell r="H15">
            <v>20.88</v>
          </cell>
          <cell r="I15" t="str">
            <v>L</v>
          </cell>
          <cell r="J15">
            <v>38.519999999999996</v>
          </cell>
          <cell r="K15">
            <v>0</v>
          </cell>
        </row>
        <row r="16">
          <cell r="B16">
            <v>28.129166666666674</v>
          </cell>
          <cell r="C16">
            <v>33.9</v>
          </cell>
          <cell r="D16">
            <v>21.9</v>
          </cell>
          <cell r="E16">
            <v>37.833333333333336</v>
          </cell>
          <cell r="F16">
            <v>62</v>
          </cell>
          <cell r="G16">
            <v>22</v>
          </cell>
          <cell r="H16">
            <v>20.16</v>
          </cell>
          <cell r="I16" t="str">
            <v>SO</v>
          </cell>
          <cell r="J16">
            <v>36</v>
          </cell>
          <cell r="K16">
            <v>0</v>
          </cell>
        </row>
        <row r="17">
          <cell r="B17">
            <v>23.587499999999995</v>
          </cell>
          <cell r="C17">
            <v>32.9</v>
          </cell>
          <cell r="D17">
            <v>15.2</v>
          </cell>
          <cell r="E17">
            <v>63.375</v>
          </cell>
          <cell r="F17">
            <v>93</v>
          </cell>
          <cell r="G17">
            <v>33</v>
          </cell>
          <cell r="H17">
            <v>16.2</v>
          </cell>
          <cell r="I17" t="str">
            <v>SO</v>
          </cell>
          <cell r="J17">
            <v>31.319999999999997</v>
          </cell>
          <cell r="K17">
            <v>0</v>
          </cell>
        </row>
        <row r="18">
          <cell r="B18">
            <v>29.641666666666666</v>
          </cell>
          <cell r="C18">
            <v>39.9</v>
          </cell>
          <cell r="D18">
            <v>21.6</v>
          </cell>
          <cell r="E18">
            <v>41.291666666666664</v>
          </cell>
          <cell r="F18">
            <v>72</v>
          </cell>
          <cell r="G18">
            <v>12</v>
          </cell>
          <cell r="H18">
            <v>21.240000000000002</v>
          </cell>
          <cell r="I18" t="str">
            <v>O</v>
          </cell>
          <cell r="J18">
            <v>36.36</v>
          </cell>
          <cell r="K18">
            <v>0</v>
          </cell>
        </row>
        <row r="19">
          <cell r="B19">
            <v>30.108333333333331</v>
          </cell>
          <cell r="C19">
            <v>39.799999999999997</v>
          </cell>
          <cell r="D19">
            <v>20.8</v>
          </cell>
          <cell r="E19">
            <v>34.791666666666664</v>
          </cell>
          <cell r="F19">
            <v>68</v>
          </cell>
          <cell r="G19">
            <v>10</v>
          </cell>
          <cell r="H19">
            <v>17.28</v>
          </cell>
          <cell r="I19" t="str">
            <v>N</v>
          </cell>
          <cell r="J19">
            <v>38.519999999999996</v>
          </cell>
          <cell r="K19">
            <v>0</v>
          </cell>
        </row>
        <row r="20">
          <cell r="B20">
            <v>30.929166666666674</v>
          </cell>
          <cell r="C20">
            <v>39.799999999999997</v>
          </cell>
          <cell r="D20">
            <v>22.7</v>
          </cell>
          <cell r="E20">
            <v>20.875</v>
          </cell>
          <cell r="F20">
            <v>39</v>
          </cell>
          <cell r="G20">
            <v>11</v>
          </cell>
          <cell r="H20">
            <v>28.44</v>
          </cell>
          <cell r="I20" t="str">
            <v>L</v>
          </cell>
          <cell r="J20">
            <v>46.080000000000005</v>
          </cell>
          <cell r="K20">
            <v>0</v>
          </cell>
        </row>
        <row r="21">
          <cell r="B21">
            <v>29.712500000000002</v>
          </cell>
          <cell r="C21">
            <v>37.4</v>
          </cell>
          <cell r="D21">
            <v>20.8</v>
          </cell>
          <cell r="E21">
            <v>31.416666666666668</v>
          </cell>
          <cell r="F21">
            <v>54</v>
          </cell>
          <cell r="G21">
            <v>15</v>
          </cell>
          <cell r="H21">
            <v>19.8</v>
          </cell>
          <cell r="I21" t="str">
            <v>SO</v>
          </cell>
          <cell r="J21">
            <v>38.519999999999996</v>
          </cell>
          <cell r="K21">
            <v>0</v>
          </cell>
        </row>
        <row r="22">
          <cell r="B22">
            <v>28.420833333333334</v>
          </cell>
          <cell r="C22">
            <v>37.200000000000003</v>
          </cell>
          <cell r="D22">
            <v>21.9</v>
          </cell>
          <cell r="E22">
            <v>44.5</v>
          </cell>
          <cell r="F22">
            <v>66</v>
          </cell>
          <cell r="G22">
            <v>23</v>
          </cell>
          <cell r="H22">
            <v>19.8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30.166666666666668</v>
          </cell>
          <cell r="C23">
            <v>37.1</v>
          </cell>
          <cell r="D23">
            <v>24.9</v>
          </cell>
          <cell r="E23">
            <v>42.833333333333336</v>
          </cell>
          <cell r="F23">
            <v>60</v>
          </cell>
          <cell r="G23">
            <v>26</v>
          </cell>
          <cell r="H23">
            <v>26.64</v>
          </cell>
          <cell r="I23" t="str">
            <v>NO</v>
          </cell>
          <cell r="J23">
            <v>47.88</v>
          </cell>
          <cell r="K23">
            <v>0</v>
          </cell>
        </row>
        <row r="24">
          <cell r="B24">
            <v>30.49166666666666</v>
          </cell>
          <cell r="C24">
            <v>37.6</v>
          </cell>
          <cell r="D24">
            <v>25</v>
          </cell>
          <cell r="E24">
            <v>42.875</v>
          </cell>
          <cell r="F24">
            <v>57</v>
          </cell>
          <cell r="G24">
            <v>24</v>
          </cell>
          <cell r="H24">
            <v>23.040000000000003</v>
          </cell>
          <cell r="I24" t="str">
            <v>NE</v>
          </cell>
          <cell r="J24">
            <v>42.84</v>
          </cell>
          <cell r="K24">
            <v>0</v>
          </cell>
        </row>
        <row r="25">
          <cell r="B25">
            <v>27.966666666666665</v>
          </cell>
          <cell r="C25">
            <v>37.200000000000003</v>
          </cell>
          <cell r="D25">
            <v>21.3</v>
          </cell>
          <cell r="E25">
            <v>56.375</v>
          </cell>
          <cell r="F25">
            <v>84</v>
          </cell>
          <cell r="G25">
            <v>28</v>
          </cell>
          <cell r="H25">
            <v>17.28</v>
          </cell>
          <cell r="I25" t="str">
            <v>SO</v>
          </cell>
          <cell r="J25">
            <v>50.4</v>
          </cell>
          <cell r="K25">
            <v>0</v>
          </cell>
        </row>
        <row r="26">
          <cell r="B26">
            <v>27.266666666666676</v>
          </cell>
          <cell r="C26">
            <v>33.700000000000003</v>
          </cell>
          <cell r="D26">
            <v>23.2</v>
          </cell>
          <cell r="E26">
            <v>63.041666666666664</v>
          </cell>
          <cell r="F26">
            <v>84</v>
          </cell>
          <cell r="G26">
            <v>35</v>
          </cell>
          <cell r="H26">
            <v>19.440000000000001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28.887499999999999</v>
          </cell>
          <cell r="C27">
            <v>37</v>
          </cell>
          <cell r="D27">
            <v>23.3</v>
          </cell>
          <cell r="E27">
            <v>48.458333333333336</v>
          </cell>
          <cell r="F27">
            <v>63</v>
          </cell>
          <cell r="G27">
            <v>27</v>
          </cell>
          <cell r="H27">
            <v>28.8</v>
          </cell>
          <cell r="I27" t="str">
            <v>SE</v>
          </cell>
          <cell r="J27">
            <v>44.28</v>
          </cell>
          <cell r="K27">
            <v>0</v>
          </cell>
        </row>
        <row r="28">
          <cell r="B28">
            <v>29.791666666666671</v>
          </cell>
          <cell r="C28">
            <v>38.200000000000003</v>
          </cell>
          <cell r="D28">
            <v>25.1</v>
          </cell>
          <cell r="E28">
            <v>46.541666666666664</v>
          </cell>
          <cell r="F28">
            <v>69</v>
          </cell>
          <cell r="G28">
            <v>24</v>
          </cell>
          <cell r="H28">
            <v>26.28</v>
          </cell>
          <cell r="I28" t="str">
            <v>SE</v>
          </cell>
          <cell r="J28">
            <v>81.72</v>
          </cell>
          <cell r="K28">
            <v>0</v>
          </cell>
        </row>
        <row r="29">
          <cell r="B29">
            <v>23.408333333333331</v>
          </cell>
          <cell r="C29">
            <v>26.5</v>
          </cell>
          <cell r="D29">
            <v>20.9</v>
          </cell>
          <cell r="E29">
            <v>74.833333333333329</v>
          </cell>
          <cell r="F29">
            <v>92</v>
          </cell>
          <cell r="G29">
            <v>56</v>
          </cell>
          <cell r="H29">
            <v>26.64</v>
          </cell>
          <cell r="I29" t="str">
            <v>NE</v>
          </cell>
          <cell r="J29">
            <v>48.6</v>
          </cell>
          <cell r="K29">
            <v>3.8</v>
          </cell>
        </row>
        <row r="30">
          <cell r="B30">
            <v>22.462500000000002</v>
          </cell>
          <cell r="C30">
            <v>28.1</v>
          </cell>
          <cell r="D30">
            <v>19.3</v>
          </cell>
          <cell r="E30">
            <v>81.125</v>
          </cell>
          <cell r="F30">
            <v>96</v>
          </cell>
          <cell r="G30">
            <v>54</v>
          </cell>
          <cell r="H30">
            <v>15.840000000000002</v>
          </cell>
          <cell r="I30" t="str">
            <v>SO</v>
          </cell>
          <cell r="J30">
            <v>25.2</v>
          </cell>
          <cell r="K30">
            <v>8</v>
          </cell>
        </row>
        <row r="31">
          <cell r="B31">
            <v>24.995833333333334</v>
          </cell>
          <cell r="C31">
            <v>33</v>
          </cell>
          <cell r="D31">
            <v>19.5</v>
          </cell>
          <cell r="E31">
            <v>65.333333333333329</v>
          </cell>
          <cell r="F31">
            <v>93</v>
          </cell>
          <cell r="G31">
            <v>30</v>
          </cell>
          <cell r="H31">
            <v>19.8</v>
          </cell>
          <cell r="I31" t="str">
            <v>L</v>
          </cell>
          <cell r="J31">
            <v>31.319999999999997</v>
          </cell>
          <cell r="K31">
            <v>0</v>
          </cell>
        </row>
        <row r="32">
          <cell r="B32">
            <v>27.575000000000006</v>
          </cell>
          <cell r="C32">
            <v>36</v>
          </cell>
          <cell r="D32">
            <v>20.100000000000001</v>
          </cell>
          <cell r="E32">
            <v>47.125</v>
          </cell>
          <cell r="F32">
            <v>70</v>
          </cell>
          <cell r="G32">
            <v>27</v>
          </cell>
          <cell r="H32">
            <v>19.8</v>
          </cell>
          <cell r="I32" t="str">
            <v>L</v>
          </cell>
          <cell r="J32">
            <v>33.119999999999997</v>
          </cell>
          <cell r="K32">
            <v>0</v>
          </cell>
        </row>
        <row r="33">
          <cell r="B33">
            <v>28.891666666666666</v>
          </cell>
          <cell r="C33">
            <v>36.9</v>
          </cell>
          <cell r="D33">
            <v>22.6</v>
          </cell>
          <cell r="E33">
            <v>47.083333333333336</v>
          </cell>
          <cell r="F33">
            <v>73</v>
          </cell>
          <cell r="G33">
            <v>27</v>
          </cell>
          <cell r="H33">
            <v>19.079999999999998</v>
          </cell>
          <cell r="I33" t="str">
            <v>SE</v>
          </cell>
          <cell r="J33">
            <v>34.92</v>
          </cell>
          <cell r="K33">
            <v>0</v>
          </cell>
        </row>
        <row r="34">
          <cell r="B34">
            <v>28.670833333333331</v>
          </cell>
          <cell r="C34">
            <v>36.299999999999997</v>
          </cell>
          <cell r="D34">
            <v>22.3</v>
          </cell>
          <cell r="E34">
            <v>52.625</v>
          </cell>
          <cell r="F34">
            <v>79</v>
          </cell>
          <cell r="G34">
            <v>31</v>
          </cell>
          <cell r="H34">
            <v>23.040000000000003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I35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22.650000000000002</v>
          </cell>
          <cell r="C5">
            <v>27</v>
          </cell>
          <cell r="D5">
            <v>20.399999999999999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SO</v>
          </cell>
          <cell r="J5" t="str">
            <v>*</v>
          </cell>
          <cell r="K5">
            <v>1.8</v>
          </cell>
        </row>
        <row r="6">
          <cell r="B6">
            <v>22.691666666666666</v>
          </cell>
          <cell r="C6">
            <v>29.5</v>
          </cell>
          <cell r="D6">
            <v>19.2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SO</v>
          </cell>
          <cell r="J6" t="str">
            <v>*</v>
          </cell>
          <cell r="K6">
            <v>0.2</v>
          </cell>
        </row>
        <row r="7">
          <cell r="B7">
            <v>23.945833333333329</v>
          </cell>
          <cell r="C7">
            <v>34.4</v>
          </cell>
          <cell r="D7">
            <v>19.399999999999999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SO</v>
          </cell>
          <cell r="J7" t="str">
            <v>*</v>
          </cell>
          <cell r="K7">
            <v>10.8</v>
          </cell>
        </row>
        <row r="8">
          <cell r="B8">
            <v>25.954166666666669</v>
          </cell>
          <cell r="C8">
            <v>35.1</v>
          </cell>
          <cell r="D8">
            <v>20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27.079166666666669</v>
          </cell>
          <cell r="C9">
            <v>34.200000000000003</v>
          </cell>
          <cell r="D9">
            <v>21.3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25.666666666666668</v>
          </cell>
          <cell r="C10">
            <v>35.9</v>
          </cell>
          <cell r="D10">
            <v>17.8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29.154166666666672</v>
          </cell>
          <cell r="C11">
            <v>37.700000000000003</v>
          </cell>
          <cell r="D11">
            <v>21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30.041666666666668</v>
          </cell>
          <cell r="C12">
            <v>38.799999999999997</v>
          </cell>
          <cell r="D12">
            <v>23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30.816666666666663</v>
          </cell>
          <cell r="C13">
            <v>38.4</v>
          </cell>
          <cell r="D13">
            <v>24.4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30.975000000000009</v>
          </cell>
          <cell r="C14">
            <v>40</v>
          </cell>
          <cell r="D14">
            <v>24.4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31.329166666666669</v>
          </cell>
          <cell r="C15">
            <v>40.700000000000003</v>
          </cell>
          <cell r="D15">
            <v>22.9</v>
          </cell>
          <cell r="E15" t="str">
            <v>*</v>
          </cell>
          <cell r="F15" t="str">
            <v>¨*</v>
          </cell>
          <cell r="G15" t="str">
            <v>*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30.816666666666666</v>
          </cell>
          <cell r="C16">
            <v>40.200000000000003</v>
          </cell>
          <cell r="D16">
            <v>24.5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26.483333333333338</v>
          </cell>
          <cell r="C17">
            <v>35.6</v>
          </cell>
          <cell r="D17">
            <v>18.399999999999999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28.054166666666671</v>
          </cell>
          <cell r="C18">
            <v>37</v>
          </cell>
          <cell r="D18">
            <v>20.8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30.691666666666663</v>
          </cell>
          <cell r="C19">
            <v>40.1</v>
          </cell>
          <cell r="D19">
            <v>24.4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30.941666666666666</v>
          </cell>
          <cell r="C20">
            <v>39.299999999999997</v>
          </cell>
          <cell r="D20">
            <v>24.1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29.829166666666669</v>
          </cell>
          <cell r="C21">
            <v>40.6</v>
          </cell>
          <cell r="D21">
            <v>20.5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29.866666666666664</v>
          </cell>
          <cell r="C22">
            <v>38.5</v>
          </cell>
          <cell r="D22">
            <v>22.3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30.870833333333326</v>
          </cell>
          <cell r="C23">
            <v>40.4</v>
          </cell>
          <cell r="D23">
            <v>23.7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30.620833333333334</v>
          </cell>
          <cell r="C24">
            <v>37.5</v>
          </cell>
          <cell r="D24">
            <v>25.6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27.691666666666663</v>
          </cell>
          <cell r="C25">
            <v>36</v>
          </cell>
          <cell r="D25">
            <v>22.3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0.60000000000000009</v>
          </cell>
        </row>
        <row r="26">
          <cell r="B26">
            <v>26.808333333333334</v>
          </cell>
          <cell r="C26">
            <v>33.1</v>
          </cell>
          <cell r="D26">
            <v>20.5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25.295833333333334</v>
          </cell>
          <cell r="C27">
            <v>33.4</v>
          </cell>
          <cell r="D27">
            <v>17.399999999999999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25.783333333333335</v>
          </cell>
          <cell r="C28">
            <v>34.5</v>
          </cell>
          <cell r="D28">
            <v>18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22.741666666666671</v>
          </cell>
          <cell r="C29">
            <v>27.7</v>
          </cell>
          <cell r="D29">
            <v>18.600000000000001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13.999999999999998</v>
          </cell>
        </row>
        <row r="30">
          <cell r="B30">
            <v>20.695833333333336</v>
          </cell>
          <cell r="C30">
            <v>25.6</v>
          </cell>
          <cell r="D30">
            <v>18.399999999999999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4.8000000000000007</v>
          </cell>
        </row>
        <row r="31">
          <cell r="B31">
            <v>23.141666666666666</v>
          </cell>
          <cell r="C31">
            <v>31.6</v>
          </cell>
          <cell r="D31">
            <v>17.100000000000001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24.879166666666674</v>
          </cell>
          <cell r="C32">
            <v>33.1</v>
          </cell>
          <cell r="D32">
            <v>18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26.058333333333326</v>
          </cell>
          <cell r="C33">
            <v>34.700000000000003</v>
          </cell>
          <cell r="D33">
            <v>18.399999999999999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27</v>
          </cell>
          <cell r="C34">
            <v>36.799999999999997</v>
          </cell>
          <cell r="D34">
            <v>17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15.99583333333333</v>
          </cell>
          <cell r="C5">
            <v>20.399999999999999</v>
          </cell>
          <cell r="D5">
            <v>13.2</v>
          </cell>
          <cell r="E5">
            <v>92.458333333333329</v>
          </cell>
          <cell r="F5">
            <v>98</v>
          </cell>
          <cell r="G5">
            <v>83</v>
          </cell>
          <cell r="H5">
            <v>16.2</v>
          </cell>
          <cell r="I5" t="str">
            <v>S</v>
          </cell>
          <cell r="J5">
            <v>36.36</v>
          </cell>
          <cell r="K5">
            <v>3.4000000000000004</v>
          </cell>
        </row>
        <row r="6">
          <cell r="B6">
            <v>17.489999999999998</v>
          </cell>
          <cell r="C6">
            <v>25.1</v>
          </cell>
          <cell r="D6">
            <v>9.4</v>
          </cell>
          <cell r="E6">
            <v>73.25</v>
          </cell>
          <cell r="F6">
            <v>96</v>
          </cell>
          <cell r="G6">
            <v>51</v>
          </cell>
          <cell r="H6">
            <v>15.48</v>
          </cell>
          <cell r="I6" t="str">
            <v>SO</v>
          </cell>
          <cell r="J6">
            <v>27.720000000000002</v>
          </cell>
          <cell r="K6">
            <v>0</v>
          </cell>
        </row>
        <row r="7">
          <cell r="B7">
            <v>19.133333333333333</v>
          </cell>
          <cell r="C7">
            <v>23.8</v>
          </cell>
          <cell r="D7">
            <v>16.399999999999999</v>
          </cell>
          <cell r="E7">
            <v>68.875</v>
          </cell>
          <cell r="F7">
            <v>82</v>
          </cell>
          <cell r="G7">
            <v>52</v>
          </cell>
          <cell r="H7">
            <v>12.6</v>
          </cell>
          <cell r="I7" t="str">
            <v>SO</v>
          </cell>
          <cell r="J7">
            <v>22.68</v>
          </cell>
          <cell r="K7">
            <v>0.60000000000000009</v>
          </cell>
        </row>
        <row r="8">
          <cell r="B8">
            <v>19.929166666666664</v>
          </cell>
          <cell r="C8">
            <v>28.1</v>
          </cell>
          <cell r="D8">
            <v>14.7</v>
          </cell>
          <cell r="E8">
            <v>52.5</v>
          </cell>
          <cell r="F8">
            <v>68</v>
          </cell>
          <cell r="G8">
            <v>41</v>
          </cell>
          <cell r="H8">
            <v>17.64</v>
          </cell>
          <cell r="I8" t="str">
            <v>SE</v>
          </cell>
          <cell r="J8">
            <v>30.96</v>
          </cell>
          <cell r="K8">
            <v>0</v>
          </cell>
        </row>
        <row r="9">
          <cell r="B9">
            <v>21.400000000000002</v>
          </cell>
          <cell r="C9">
            <v>30.3</v>
          </cell>
          <cell r="D9">
            <v>15.3</v>
          </cell>
          <cell r="E9">
            <v>54.666666666666664</v>
          </cell>
          <cell r="F9">
            <v>65</v>
          </cell>
          <cell r="G9">
            <v>46</v>
          </cell>
          <cell r="H9">
            <v>20.88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22.904166666666669</v>
          </cell>
          <cell r="C10">
            <v>31.5</v>
          </cell>
          <cell r="D10">
            <v>16</v>
          </cell>
          <cell r="E10">
            <v>62.708333333333336</v>
          </cell>
          <cell r="F10">
            <v>83</v>
          </cell>
          <cell r="G10">
            <v>37</v>
          </cell>
          <cell r="H10">
            <v>27</v>
          </cell>
          <cell r="I10" t="str">
            <v>L</v>
          </cell>
          <cell r="J10">
            <v>49.32</v>
          </cell>
          <cell r="K10">
            <v>0</v>
          </cell>
        </row>
        <row r="11">
          <cell r="B11">
            <v>26.573913043478267</v>
          </cell>
          <cell r="C11">
            <v>36.1</v>
          </cell>
          <cell r="D11">
            <v>17.899999999999999</v>
          </cell>
          <cell r="E11">
            <v>57.294117647058826</v>
          </cell>
          <cell r="F11">
            <v>85</v>
          </cell>
          <cell r="G11">
            <v>21</v>
          </cell>
          <cell r="H11">
            <v>28.44</v>
          </cell>
          <cell r="I11" t="str">
            <v>NE</v>
          </cell>
          <cell r="J11">
            <v>55.440000000000005</v>
          </cell>
          <cell r="K11">
            <v>0</v>
          </cell>
        </row>
        <row r="12">
          <cell r="B12">
            <v>29.921739130434784</v>
          </cell>
          <cell r="C12">
            <v>36.4</v>
          </cell>
          <cell r="D12">
            <v>23.6</v>
          </cell>
          <cell r="E12">
            <v>35.5</v>
          </cell>
          <cell r="F12">
            <v>50</v>
          </cell>
          <cell r="G12">
            <v>20</v>
          </cell>
          <cell r="H12">
            <v>28.08</v>
          </cell>
          <cell r="I12" t="str">
            <v>N</v>
          </cell>
          <cell r="J12">
            <v>56.16</v>
          </cell>
          <cell r="K12">
            <v>0</v>
          </cell>
        </row>
        <row r="13">
          <cell r="B13">
            <v>29.765217391304354</v>
          </cell>
          <cell r="C13">
            <v>36.700000000000003</v>
          </cell>
          <cell r="D13">
            <v>20.9</v>
          </cell>
          <cell r="E13">
            <v>45.166666666666664</v>
          </cell>
          <cell r="F13">
            <v>64</v>
          </cell>
          <cell r="G13">
            <v>23</v>
          </cell>
          <cell r="H13">
            <v>32.76</v>
          </cell>
          <cell r="I13" t="str">
            <v>N</v>
          </cell>
          <cell r="J13">
            <v>68.400000000000006</v>
          </cell>
          <cell r="K13">
            <v>0</v>
          </cell>
        </row>
        <row r="14">
          <cell r="B14">
            <v>30.772727272727277</v>
          </cell>
          <cell r="C14">
            <v>35.1</v>
          </cell>
          <cell r="D14">
            <v>27.1</v>
          </cell>
          <cell r="E14">
            <v>28.928571428571427</v>
          </cell>
          <cell r="F14">
            <v>39</v>
          </cell>
          <cell r="G14">
            <v>23</v>
          </cell>
          <cell r="H14">
            <v>21.6</v>
          </cell>
          <cell r="I14" t="str">
            <v>N</v>
          </cell>
          <cell r="J14">
            <v>43.92</v>
          </cell>
          <cell r="K14">
            <v>0</v>
          </cell>
        </row>
        <row r="15">
          <cell r="B15">
            <v>30.214285714285719</v>
          </cell>
          <cell r="C15">
            <v>35</v>
          </cell>
          <cell r="D15">
            <v>26.5</v>
          </cell>
          <cell r="E15">
            <v>33.85</v>
          </cell>
          <cell r="F15">
            <v>58</v>
          </cell>
          <cell r="G15">
            <v>24</v>
          </cell>
          <cell r="H15">
            <v>21.6</v>
          </cell>
          <cell r="I15" t="str">
            <v>NO</v>
          </cell>
          <cell r="J15">
            <v>41.04</v>
          </cell>
          <cell r="K15">
            <v>0</v>
          </cell>
        </row>
        <row r="16">
          <cell r="B16">
            <v>16.157894736842103</v>
          </cell>
          <cell r="C16">
            <v>26.5</v>
          </cell>
          <cell r="D16">
            <v>13.7</v>
          </cell>
          <cell r="E16">
            <v>93.315789473684205</v>
          </cell>
          <cell r="F16">
            <v>99</v>
          </cell>
          <cell r="G16">
            <v>58</v>
          </cell>
          <cell r="H16">
            <v>19.8</v>
          </cell>
          <cell r="I16" t="str">
            <v>SO</v>
          </cell>
          <cell r="J16">
            <v>41.4</v>
          </cell>
          <cell r="K16">
            <v>1</v>
          </cell>
        </row>
        <row r="17">
          <cell r="B17">
            <v>21.615384615384617</v>
          </cell>
          <cell r="C17">
            <v>26.6</v>
          </cell>
          <cell r="D17">
            <v>13.5</v>
          </cell>
          <cell r="E17">
            <v>65.307692307692307</v>
          </cell>
          <cell r="F17">
            <v>97</v>
          </cell>
          <cell r="G17">
            <v>45</v>
          </cell>
          <cell r="H17">
            <v>15.120000000000001</v>
          </cell>
          <cell r="I17" t="str">
            <v>SO</v>
          </cell>
          <cell r="J17">
            <v>22.68</v>
          </cell>
          <cell r="K17">
            <v>0.2</v>
          </cell>
        </row>
        <row r="18">
          <cell r="B18">
            <v>27.105555555555558</v>
          </cell>
          <cell r="C18">
            <v>35.799999999999997</v>
          </cell>
          <cell r="D18">
            <v>16.899999999999999</v>
          </cell>
          <cell r="E18">
            <v>54.375</v>
          </cell>
          <cell r="F18">
            <v>85</v>
          </cell>
          <cell r="G18">
            <v>28</v>
          </cell>
          <cell r="H18">
            <v>19.079999999999998</v>
          </cell>
          <cell r="I18" t="str">
            <v>NE</v>
          </cell>
          <cell r="J18">
            <v>38.519999999999996</v>
          </cell>
          <cell r="K18">
            <v>0</v>
          </cell>
        </row>
        <row r="19">
          <cell r="B19">
            <v>31.887500000000003</v>
          </cell>
          <cell r="C19">
            <v>38.200000000000003</v>
          </cell>
          <cell r="D19">
            <v>22.1</v>
          </cell>
          <cell r="E19">
            <v>44.285714285714285</v>
          </cell>
          <cell r="F19">
            <v>58</v>
          </cell>
          <cell r="G19">
            <v>27</v>
          </cell>
          <cell r="H19">
            <v>21.240000000000002</v>
          </cell>
          <cell r="I19" t="str">
            <v>NE</v>
          </cell>
          <cell r="J19">
            <v>43.56</v>
          </cell>
          <cell r="K19">
            <v>0</v>
          </cell>
        </row>
        <row r="20">
          <cell r="B20">
            <v>33.881250000000001</v>
          </cell>
          <cell r="C20">
            <v>38.700000000000003</v>
          </cell>
          <cell r="D20">
            <v>25.9</v>
          </cell>
          <cell r="E20">
            <v>26.1</v>
          </cell>
          <cell r="F20">
            <v>45</v>
          </cell>
          <cell r="G20">
            <v>16</v>
          </cell>
          <cell r="H20">
            <v>20.88</v>
          </cell>
          <cell r="I20" t="str">
            <v>NO</v>
          </cell>
          <cell r="J20">
            <v>43.2</v>
          </cell>
          <cell r="K20">
            <v>0</v>
          </cell>
        </row>
        <row r="21">
          <cell r="B21">
            <v>21.76</v>
          </cell>
          <cell r="C21">
            <v>32.799999999999997</v>
          </cell>
          <cell r="D21">
            <v>18.100000000000001</v>
          </cell>
          <cell r="E21">
            <v>78.13333333333334</v>
          </cell>
          <cell r="F21">
            <v>98</v>
          </cell>
          <cell r="G21">
            <v>22</v>
          </cell>
          <cell r="H21">
            <v>12.96</v>
          </cell>
          <cell r="I21" t="str">
            <v>O</v>
          </cell>
          <cell r="J21">
            <v>25.92</v>
          </cell>
          <cell r="K21">
            <v>0</v>
          </cell>
        </row>
        <row r="22">
          <cell r="B22">
            <v>19.735294117647058</v>
          </cell>
          <cell r="C22">
            <v>24.1</v>
          </cell>
          <cell r="D22">
            <v>15.1</v>
          </cell>
          <cell r="E22">
            <v>74.647058823529406</v>
          </cell>
          <cell r="F22">
            <v>99</v>
          </cell>
          <cell r="G22">
            <v>56</v>
          </cell>
          <cell r="H22">
            <v>10.44</v>
          </cell>
          <cell r="I22" t="str">
            <v>SO</v>
          </cell>
          <cell r="J22">
            <v>25.2</v>
          </cell>
          <cell r="K22">
            <v>0</v>
          </cell>
        </row>
        <row r="23">
          <cell r="B23">
            <v>27.870588235294115</v>
          </cell>
          <cell r="C23">
            <v>35.200000000000003</v>
          </cell>
          <cell r="D23">
            <v>17.5</v>
          </cell>
          <cell r="E23">
            <v>51.411764705882355</v>
          </cell>
          <cell r="F23">
            <v>82</v>
          </cell>
          <cell r="G23">
            <v>31</v>
          </cell>
          <cell r="H23">
            <v>31.319999999999997</v>
          </cell>
          <cell r="I23" t="str">
            <v>NO</v>
          </cell>
          <cell r="J23">
            <v>59.04</v>
          </cell>
          <cell r="K23">
            <v>0</v>
          </cell>
        </row>
        <row r="24">
          <cell r="B24">
            <v>22.4</v>
          </cell>
          <cell r="C24">
            <v>31.7</v>
          </cell>
          <cell r="D24">
            <v>18.3</v>
          </cell>
          <cell r="E24">
            <v>77</v>
          </cell>
          <cell r="F24">
            <v>98</v>
          </cell>
          <cell r="G24">
            <v>35</v>
          </cell>
          <cell r="H24">
            <v>15.840000000000002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24.333333333333332</v>
          </cell>
          <cell r="C25">
            <v>30</v>
          </cell>
          <cell r="D25">
            <v>16</v>
          </cell>
          <cell r="E25">
            <v>51.133333333333333</v>
          </cell>
          <cell r="F25">
            <v>85</v>
          </cell>
          <cell r="G25">
            <v>31</v>
          </cell>
          <cell r="H25">
            <v>14.76</v>
          </cell>
          <cell r="I25" t="str">
            <v>S</v>
          </cell>
          <cell r="J25">
            <v>30.240000000000002</v>
          </cell>
          <cell r="K25">
            <v>0</v>
          </cell>
        </row>
        <row r="26">
          <cell r="B26">
            <v>25.342857142857145</v>
          </cell>
          <cell r="C26">
            <v>29.9</v>
          </cell>
          <cell r="D26">
            <v>16</v>
          </cell>
          <cell r="E26">
            <v>32.857142857142854</v>
          </cell>
          <cell r="F26">
            <v>63</v>
          </cell>
          <cell r="G26">
            <v>23</v>
          </cell>
          <cell r="H26">
            <v>22.68</v>
          </cell>
          <cell r="I26" t="str">
            <v>SE</v>
          </cell>
          <cell r="J26">
            <v>39.6</v>
          </cell>
          <cell r="K26">
            <v>0</v>
          </cell>
        </row>
        <row r="27">
          <cell r="B27">
            <v>23.86428571428571</v>
          </cell>
          <cell r="C27">
            <v>29.3</v>
          </cell>
          <cell r="D27">
            <v>14.4</v>
          </cell>
          <cell r="E27">
            <v>46.642857142857146</v>
          </cell>
          <cell r="F27">
            <v>85</v>
          </cell>
          <cell r="G27">
            <v>30</v>
          </cell>
          <cell r="H27">
            <v>29.52</v>
          </cell>
          <cell r="I27" t="str">
            <v>L</v>
          </cell>
          <cell r="J27">
            <v>56.519999999999996</v>
          </cell>
          <cell r="K27">
            <v>0</v>
          </cell>
        </row>
        <row r="28">
          <cell r="B28">
            <v>22.671428571428571</v>
          </cell>
          <cell r="C28">
            <v>28</v>
          </cell>
          <cell r="D28">
            <v>16.2</v>
          </cell>
          <cell r="E28">
            <v>56.714285714285715</v>
          </cell>
          <cell r="F28">
            <v>79</v>
          </cell>
          <cell r="G28">
            <v>42</v>
          </cell>
          <cell r="H28">
            <v>23.040000000000003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19.861538461538462</v>
          </cell>
          <cell r="C29">
            <v>21.8</v>
          </cell>
          <cell r="D29">
            <v>18.2</v>
          </cell>
          <cell r="E29">
            <v>87.769230769230774</v>
          </cell>
          <cell r="F29">
            <v>96</v>
          </cell>
          <cell r="G29">
            <v>63</v>
          </cell>
          <cell r="H29">
            <v>12.24</v>
          </cell>
          <cell r="I29" t="str">
            <v>NE</v>
          </cell>
          <cell r="J29">
            <v>20.88</v>
          </cell>
          <cell r="K29">
            <v>5.1999999999999993</v>
          </cell>
        </row>
        <row r="30">
          <cell r="B30">
            <v>22.58</v>
          </cell>
          <cell r="C30">
            <v>27.5</v>
          </cell>
          <cell r="D30">
            <v>16.7</v>
          </cell>
          <cell r="E30">
            <v>66.666666666666671</v>
          </cell>
          <cell r="F30">
            <v>99</v>
          </cell>
          <cell r="G30">
            <v>38</v>
          </cell>
          <cell r="H30">
            <v>11.520000000000001</v>
          </cell>
          <cell r="I30" t="str">
            <v>S</v>
          </cell>
          <cell r="J30">
            <v>26.64</v>
          </cell>
          <cell r="K30">
            <v>0.2</v>
          </cell>
        </row>
        <row r="31">
          <cell r="B31">
            <v>26.699999999999996</v>
          </cell>
          <cell r="C31">
            <v>31.6</v>
          </cell>
          <cell r="D31">
            <v>18.5</v>
          </cell>
          <cell r="E31">
            <v>37.266666666666666</v>
          </cell>
          <cell r="F31">
            <v>63</v>
          </cell>
          <cell r="G31">
            <v>23</v>
          </cell>
          <cell r="H31">
            <v>10.8</v>
          </cell>
          <cell r="I31" t="str">
            <v>NE</v>
          </cell>
          <cell r="J31">
            <v>26.64</v>
          </cell>
          <cell r="K31">
            <v>0</v>
          </cell>
        </row>
        <row r="32">
          <cell r="B32">
            <v>27.585714285714285</v>
          </cell>
          <cell r="C32">
            <v>32.1</v>
          </cell>
          <cell r="D32">
            <v>19.8</v>
          </cell>
          <cell r="E32">
            <v>39.785714285714285</v>
          </cell>
          <cell r="F32">
            <v>62</v>
          </cell>
          <cell r="G32">
            <v>28</v>
          </cell>
          <cell r="H32">
            <v>21.96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29.026666666666664</v>
          </cell>
          <cell r="C33">
            <v>34.1</v>
          </cell>
          <cell r="D33">
            <v>20.5</v>
          </cell>
          <cell r="E33">
            <v>33.733333333333334</v>
          </cell>
          <cell r="F33">
            <v>57</v>
          </cell>
          <cell r="G33">
            <v>19</v>
          </cell>
          <cell r="H33">
            <v>21.6</v>
          </cell>
          <cell r="I33" t="str">
            <v>NE</v>
          </cell>
          <cell r="J33">
            <v>46.800000000000004</v>
          </cell>
          <cell r="K33">
            <v>0</v>
          </cell>
        </row>
        <row r="34">
          <cell r="B34">
            <v>30</v>
          </cell>
          <cell r="C34">
            <v>35.6</v>
          </cell>
          <cell r="D34">
            <v>20.6</v>
          </cell>
          <cell r="E34">
            <v>33.636363636363633</v>
          </cell>
          <cell r="F34">
            <v>52</v>
          </cell>
          <cell r="G34">
            <v>24</v>
          </cell>
          <cell r="H34">
            <v>29.52</v>
          </cell>
          <cell r="I34" t="str">
            <v>NE</v>
          </cell>
          <cell r="J34">
            <v>53.28</v>
          </cell>
          <cell r="K34">
            <v>0</v>
          </cell>
        </row>
        <row r="35">
          <cell r="I35" t="str">
            <v>NE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21.104166666666661</v>
          </cell>
          <cell r="C5">
            <v>23.9</v>
          </cell>
          <cell r="D5">
            <v>19.600000000000001</v>
          </cell>
          <cell r="E5">
            <v>90.6</v>
          </cell>
          <cell r="F5">
            <v>100</v>
          </cell>
          <cell r="G5">
            <v>67</v>
          </cell>
          <cell r="H5">
            <v>16.559999999999999</v>
          </cell>
          <cell r="I5" t="str">
            <v>SE</v>
          </cell>
          <cell r="J5">
            <v>34.92</v>
          </cell>
          <cell r="K5">
            <v>4.2</v>
          </cell>
        </row>
        <row r="6">
          <cell r="B6">
            <v>19.970833333333335</v>
          </cell>
          <cell r="C6">
            <v>26.6</v>
          </cell>
          <cell r="D6">
            <v>16.3</v>
          </cell>
          <cell r="E6">
            <v>76.083333333333329</v>
          </cell>
          <cell r="F6">
            <v>100</v>
          </cell>
          <cell r="G6">
            <v>59</v>
          </cell>
          <cell r="H6">
            <v>18</v>
          </cell>
          <cell r="I6" t="str">
            <v>SO</v>
          </cell>
          <cell r="J6">
            <v>31.680000000000003</v>
          </cell>
          <cell r="K6">
            <v>0</v>
          </cell>
        </row>
        <row r="7">
          <cell r="B7">
            <v>23.604166666666668</v>
          </cell>
          <cell r="C7">
            <v>30</v>
          </cell>
          <cell r="D7">
            <v>19</v>
          </cell>
          <cell r="E7">
            <v>73.411764705882348</v>
          </cell>
          <cell r="F7">
            <v>100</v>
          </cell>
          <cell r="G7">
            <v>49</v>
          </cell>
          <cell r="H7">
            <v>14.76</v>
          </cell>
          <cell r="I7" t="str">
            <v>SE</v>
          </cell>
          <cell r="J7">
            <v>27</v>
          </cell>
          <cell r="K7">
            <v>2</v>
          </cell>
        </row>
        <row r="8">
          <cell r="B8">
            <v>25.229166666666661</v>
          </cell>
          <cell r="C8">
            <v>33</v>
          </cell>
          <cell r="D8">
            <v>19.7</v>
          </cell>
          <cell r="E8">
            <v>65.5</v>
          </cell>
          <cell r="F8">
            <v>100</v>
          </cell>
          <cell r="G8">
            <v>38</v>
          </cell>
          <cell r="H8">
            <v>14.04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24.287500000000005</v>
          </cell>
          <cell r="C9">
            <v>30.3</v>
          </cell>
          <cell r="D9">
            <v>18.7</v>
          </cell>
          <cell r="E9">
            <v>61.291666666666664</v>
          </cell>
          <cell r="F9">
            <v>84</v>
          </cell>
          <cell r="G9">
            <v>36</v>
          </cell>
          <cell r="H9">
            <v>28.8</v>
          </cell>
          <cell r="I9" t="str">
            <v>SE</v>
          </cell>
          <cell r="J9">
            <v>45.36</v>
          </cell>
          <cell r="K9">
            <v>0</v>
          </cell>
        </row>
        <row r="10">
          <cell r="B10">
            <v>22.954166666666666</v>
          </cell>
          <cell r="C10">
            <v>33.700000000000003</v>
          </cell>
          <cell r="D10">
            <v>15.5</v>
          </cell>
          <cell r="E10">
            <v>55.25</v>
          </cell>
          <cell r="F10">
            <v>80</v>
          </cell>
          <cell r="G10">
            <v>28</v>
          </cell>
          <cell r="H10">
            <v>32.04</v>
          </cell>
          <cell r="I10" t="str">
            <v>L</v>
          </cell>
          <cell r="J10">
            <v>49.680000000000007</v>
          </cell>
          <cell r="K10">
            <v>0</v>
          </cell>
        </row>
        <row r="11">
          <cell r="B11">
            <v>27.737499999999997</v>
          </cell>
          <cell r="C11">
            <v>38.6</v>
          </cell>
          <cell r="D11">
            <v>20</v>
          </cell>
          <cell r="E11">
            <v>48.125</v>
          </cell>
          <cell r="F11">
            <v>78</v>
          </cell>
          <cell r="G11">
            <v>14</v>
          </cell>
          <cell r="H11">
            <v>25.56</v>
          </cell>
          <cell r="I11" t="str">
            <v>L</v>
          </cell>
          <cell r="J11">
            <v>39.6</v>
          </cell>
          <cell r="K11">
            <v>0</v>
          </cell>
        </row>
        <row r="12">
          <cell r="B12">
            <v>30.524999999999995</v>
          </cell>
          <cell r="C12">
            <v>38.799999999999997</v>
          </cell>
          <cell r="D12">
            <v>24</v>
          </cell>
          <cell r="E12">
            <v>33.541666666666664</v>
          </cell>
          <cell r="F12">
            <v>53</v>
          </cell>
          <cell r="G12">
            <v>15</v>
          </cell>
          <cell r="H12">
            <v>20.88</v>
          </cell>
          <cell r="I12" t="str">
            <v>NE</v>
          </cell>
          <cell r="J12">
            <v>36</v>
          </cell>
          <cell r="K12">
            <v>0</v>
          </cell>
        </row>
        <row r="13">
          <cell r="B13">
            <v>30.920833333333334</v>
          </cell>
          <cell r="C13">
            <v>38.700000000000003</v>
          </cell>
          <cell r="D13">
            <v>24.4</v>
          </cell>
          <cell r="E13">
            <v>30.916666666666668</v>
          </cell>
          <cell r="F13">
            <v>50</v>
          </cell>
          <cell r="G13">
            <v>15</v>
          </cell>
          <cell r="H13">
            <v>22.68</v>
          </cell>
          <cell r="I13" t="str">
            <v>NE</v>
          </cell>
          <cell r="J13">
            <v>42.12</v>
          </cell>
          <cell r="K13">
            <v>0</v>
          </cell>
        </row>
        <row r="14">
          <cell r="B14">
            <v>31.212500000000002</v>
          </cell>
          <cell r="C14">
            <v>40</v>
          </cell>
          <cell r="D14">
            <v>24.2</v>
          </cell>
          <cell r="E14">
            <v>29.541666666666668</v>
          </cell>
          <cell r="F14">
            <v>46</v>
          </cell>
          <cell r="G14">
            <v>14</v>
          </cell>
          <cell r="H14">
            <v>17.28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31.574999999999999</v>
          </cell>
          <cell r="C15">
            <v>39.1</v>
          </cell>
          <cell r="D15">
            <v>24.6</v>
          </cell>
          <cell r="E15">
            <v>27.041666666666668</v>
          </cell>
          <cell r="F15">
            <v>43</v>
          </cell>
          <cell r="G15">
            <v>13</v>
          </cell>
          <cell r="H15">
            <v>11.879999999999999</v>
          </cell>
          <cell r="I15" t="str">
            <v>NE</v>
          </cell>
          <cell r="J15">
            <v>25.2</v>
          </cell>
          <cell r="K15">
            <v>0</v>
          </cell>
        </row>
        <row r="16">
          <cell r="B16">
            <v>28.833333333333325</v>
          </cell>
          <cell r="C16">
            <v>36.799999999999997</v>
          </cell>
          <cell r="D16">
            <v>22.8</v>
          </cell>
          <cell r="E16">
            <v>38.416666666666664</v>
          </cell>
          <cell r="F16">
            <v>63</v>
          </cell>
          <cell r="G16">
            <v>22</v>
          </cell>
          <cell r="H16">
            <v>27.36</v>
          </cell>
          <cell r="I16" t="str">
            <v>SO</v>
          </cell>
          <cell r="J16">
            <v>45</v>
          </cell>
          <cell r="K16">
            <v>0</v>
          </cell>
        </row>
        <row r="17">
          <cell r="B17">
            <v>23.999999999999996</v>
          </cell>
          <cell r="C17">
            <v>35.5</v>
          </cell>
          <cell r="D17">
            <v>15.5</v>
          </cell>
          <cell r="E17">
            <v>60.047619047619051</v>
          </cell>
          <cell r="F17">
            <v>100</v>
          </cell>
          <cell r="G17">
            <v>28</v>
          </cell>
          <cell r="H17">
            <v>20.88</v>
          </cell>
          <cell r="I17" t="str">
            <v>SO</v>
          </cell>
          <cell r="J17">
            <v>34.200000000000003</v>
          </cell>
          <cell r="K17">
            <v>0</v>
          </cell>
        </row>
        <row r="18">
          <cell r="B18">
            <v>26.866666666666674</v>
          </cell>
          <cell r="C18">
            <v>36.299999999999997</v>
          </cell>
          <cell r="D18">
            <v>18.5</v>
          </cell>
          <cell r="E18">
            <v>48.958333333333336</v>
          </cell>
          <cell r="F18">
            <v>80</v>
          </cell>
          <cell r="G18">
            <v>20</v>
          </cell>
          <cell r="H18">
            <v>29.16</v>
          </cell>
          <cell r="I18" t="str">
            <v>L</v>
          </cell>
          <cell r="J18">
            <v>47.16</v>
          </cell>
          <cell r="K18">
            <v>0</v>
          </cell>
        </row>
        <row r="19">
          <cell r="B19">
            <v>30.299999999999994</v>
          </cell>
          <cell r="C19">
            <v>39.9</v>
          </cell>
          <cell r="D19">
            <v>22.3</v>
          </cell>
          <cell r="E19">
            <v>38.708333333333336</v>
          </cell>
          <cell r="F19">
            <v>75</v>
          </cell>
          <cell r="G19">
            <v>12</v>
          </cell>
          <cell r="H19">
            <v>21.240000000000002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31.537499999999998</v>
          </cell>
          <cell r="C20">
            <v>40</v>
          </cell>
          <cell r="D20">
            <v>24</v>
          </cell>
          <cell r="E20">
            <v>23</v>
          </cell>
          <cell r="F20">
            <v>40</v>
          </cell>
          <cell r="G20">
            <v>10</v>
          </cell>
          <cell r="H20">
            <v>21.96</v>
          </cell>
          <cell r="I20" t="str">
            <v>NE</v>
          </cell>
          <cell r="J20">
            <v>37.080000000000005</v>
          </cell>
          <cell r="K20">
            <v>0</v>
          </cell>
        </row>
        <row r="21">
          <cell r="B21">
            <v>31.412499999999994</v>
          </cell>
          <cell r="C21">
            <v>40.6</v>
          </cell>
          <cell r="D21">
            <v>20</v>
          </cell>
          <cell r="E21">
            <v>18.541666666666668</v>
          </cell>
          <cell r="F21">
            <v>48</v>
          </cell>
          <cell r="G21">
            <v>10</v>
          </cell>
          <cell r="H21">
            <v>17.64</v>
          </cell>
          <cell r="I21" t="str">
            <v>NE</v>
          </cell>
          <cell r="J21">
            <v>40.680000000000007</v>
          </cell>
          <cell r="K21">
            <v>0</v>
          </cell>
        </row>
        <row r="22">
          <cell r="B22">
            <v>27.641666666666669</v>
          </cell>
          <cell r="C22">
            <v>34</v>
          </cell>
          <cell r="D22">
            <v>21.1</v>
          </cell>
          <cell r="E22">
            <v>46</v>
          </cell>
          <cell r="F22">
            <v>78</v>
          </cell>
          <cell r="G22">
            <v>15</v>
          </cell>
          <cell r="H22">
            <v>12.96</v>
          </cell>
          <cell r="I22" t="str">
            <v>SO</v>
          </cell>
          <cell r="J22">
            <v>27.36</v>
          </cell>
          <cell r="K22">
            <v>0</v>
          </cell>
        </row>
        <row r="23">
          <cell r="B23">
            <v>29.270833333333332</v>
          </cell>
          <cell r="C23">
            <v>39.6</v>
          </cell>
          <cell r="D23">
            <v>21.8</v>
          </cell>
          <cell r="E23">
            <v>47.333333333333336</v>
          </cell>
          <cell r="F23">
            <v>83</v>
          </cell>
          <cell r="G23">
            <v>18</v>
          </cell>
          <cell r="H23">
            <v>27.36</v>
          </cell>
          <cell r="I23" t="str">
            <v>NO</v>
          </cell>
          <cell r="J23">
            <v>51.84</v>
          </cell>
          <cell r="K23">
            <v>0</v>
          </cell>
        </row>
        <row r="24">
          <cell r="B24">
            <v>28.754166666666666</v>
          </cell>
          <cell r="C24">
            <v>35.299999999999997</v>
          </cell>
          <cell r="D24">
            <v>20.3</v>
          </cell>
          <cell r="E24">
            <v>50.695652173913047</v>
          </cell>
          <cell r="F24">
            <v>100</v>
          </cell>
          <cell r="G24">
            <v>30</v>
          </cell>
          <cell r="H24">
            <v>21.96</v>
          </cell>
          <cell r="I24" t="str">
            <v>SE</v>
          </cell>
          <cell r="J24">
            <v>65.52</v>
          </cell>
          <cell r="K24">
            <v>9.1999999999999993</v>
          </cell>
        </row>
        <row r="25">
          <cell r="B25">
            <v>24.320833333333329</v>
          </cell>
          <cell r="C25">
            <v>31.1</v>
          </cell>
          <cell r="D25">
            <v>20.3</v>
          </cell>
          <cell r="E25">
            <v>71.642857142857139</v>
          </cell>
          <cell r="F25">
            <v>100</v>
          </cell>
          <cell r="G25">
            <v>53</v>
          </cell>
          <cell r="H25">
            <v>19.8</v>
          </cell>
          <cell r="I25" t="str">
            <v>S</v>
          </cell>
          <cell r="J25">
            <v>42.12</v>
          </cell>
          <cell r="K25">
            <v>3.8000000000000003</v>
          </cell>
        </row>
        <row r="26">
          <cell r="B26">
            <v>24.629166666666666</v>
          </cell>
          <cell r="C26">
            <v>31.8</v>
          </cell>
          <cell r="D26">
            <v>18.8</v>
          </cell>
          <cell r="E26">
            <v>64.875</v>
          </cell>
          <cell r="F26">
            <v>100</v>
          </cell>
          <cell r="G26">
            <v>32</v>
          </cell>
          <cell r="H26">
            <v>20.16</v>
          </cell>
          <cell r="I26" t="str">
            <v>SE</v>
          </cell>
          <cell r="J26">
            <v>38.519999999999996</v>
          </cell>
          <cell r="K26">
            <v>0</v>
          </cell>
        </row>
        <row r="27">
          <cell r="B27">
            <v>22.704166666666666</v>
          </cell>
          <cell r="C27">
            <v>29.8</v>
          </cell>
          <cell r="D27">
            <v>15.5</v>
          </cell>
          <cell r="E27">
            <v>56</v>
          </cell>
          <cell r="F27">
            <v>77</v>
          </cell>
          <cell r="G27">
            <v>34</v>
          </cell>
          <cell r="H27">
            <v>34.200000000000003</v>
          </cell>
          <cell r="I27" t="str">
            <v>SE</v>
          </cell>
          <cell r="J27">
            <v>50.76</v>
          </cell>
          <cell r="K27">
            <v>0</v>
          </cell>
        </row>
        <row r="28">
          <cell r="B28">
            <v>22.066666666666666</v>
          </cell>
          <cell r="C28">
            <v>29.4</v>
          </cell>
          <cell r="D28">
            <v>16.5</v>
          </cell>
          <cell r="E28">
            <v>57.25</v>
          </cell>
          <cell r="F28">
            <v>76</v>
          </cell>
          <cell r="G28">
            <v>38</v>
          </cell>
          <cell r="H28">
            <v>28.44</v>
          </cell>
          <cell r="I28" t="str">
            <v>SE</v>
          </cell>
          <cell r="J28">
            <v>45.36</v>
          </cell>
          <cell r="K28">
            <v>0</v>
          </cell>
        </row>
        <row r="29">
          <cell r="B29">
            <v>20.591666666666669</v>
          </cell>
          <cell r="C29">
            <v>25.9</v>
          </cell>
          <cell r="D29">
            <v>17.3</v>
          </cell>
          <cell r="E29">
            <v>72.86666666666666</v>
          </cell>
          <cell r="F29">
            <v>100</v>
          </cell>
          <cell r="G29">
            <v>48</v>
          </cell>
          <cell r="H29">
            <v>25.92</v>
          </cell>
          <cell r="I29" t="str">
            <v>SE</v>
          </cell>
          <cell r="J29">
            <v>41.76</v>
          </cell>
          <cell r="K29">
            <v>43.599999999999994</v>
          </cell>
        </row>
        <row r="30">
          <cell r="B30">
            <v>20.820833333333333</v>
          </cell>
          <cell r="C30">
            <v>26.7</v>
          </cell>
          <cell r="D30">
            <v>18</v>
          </cell>
          <cell r="E30">
            <v>67.181818181818187</v>
          </cell>
          <cell r="F30">
            <v>96</v>
          </cell>
          <cell r="G30">
            <v>49</v>
          </cell>
          <cell r="H30">
            <v>11.879999999999999</v>
          </cell>
          <cell r="I30" t="str">
            <v>SE</v>
          </cell>
          <cell r="J30">
            <v>22.68</v>
          </cell>
          <cell r="K30">
            <v>0</v>
          </cell>
        </row>
        <row r="31">
          <cell r="B31">
            <v>22.55</v>
          </cell>
          <cell r="C31">
            <v>29.9</v>
          </cell>
          <cell r="D31">
            <v>16.7</v>
          </cell>
          <cell r="E31">
            <v>61.444444444444443</v>
          </cell>
          <cell r="F31">
            <v>100</v>
          </cell>
          <cell r="G31">
            <v>28</v>
          </cell>
          <cell r="H31">
            <v>14.4</v>
          </cell>
          <cell r="I31" t="str">
            <v>L</v>
          </cell>
          <cell r="J31">
            <v>30.6</v>
          </cell>
          <cell r="K31">
            <v>0.2</v>
          </cell>
        </row>
        <row r="32">
          <cell r="B32">
            <v>23.058333333333334</v>
          </cell>
          <cell r="C32">
            <v>30.3</v>
          </cell>
          <cell r="D32">
            <v>16.899999999999999</v>
          </cell>
          <cell r="E32">
            <v>55</v>
          </cell>
          <cell r="F32">
            <v>79</v>
          </cell>
          <cell r="G32">
            <v>28</v>
          </cell>
          <cell r="H32">
            <v>24.840000000000003</v>
          </cell>
          <cell r="I32" t="str">
            <v>L</v>
          </cell>
          <cell r="J32">
            <v>40.680000000000007</v>
          </cell>
          <cell r="K32">
            <v>0</v>
          </cell>
        </row>
        <row r="33">
          <cell r="B33">
            <v>24.450000000000003</v>
          </cell>
          <cell r="C33">
            <v>32.5</v>
          </cell>
          <cell r="D33">
            <v>17.8</v>
          </cell>
          <cell r="E33">
            <v>46.833333333333336</v>
          </cell>
          <cell r="F33">
            <v>70</v>
          </cell>
          <cell r="G33">
            <v>20</v>
          </cell>
          <cell r="H33">
            <v>20.88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26.137499999999999</v>
          </cell>
          <cell r="C34">
            <v>34.4</v>
          </cell>
          <cell r="D34">
            <v>18.3</v>
          </cell>
          <cell r="E34">
            <v>39.458333333333336</v>
          </cell>
          <cell r="F34">
            <v>68</v>
          </cell>
          <cell r="G34">
            <v>18</v>
          </cell>
          <cell r="H34">
            <v>23.759999999999998</v>
          </cell>
          <cell r="I34" t="str">
            <v>L</v>
          </cell>
          <cell r="J34">
            <v>37.440000000000005</v>
          </cell>
          <cell r="K34">
            <v>0</v>
          </cell>
        </row>
        <row r="35">
          <cell r="I35" t="str">
            <v>SE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17.708333333333332</v>
          </cell>
          <cell r="C5">
            <v>22.5</v>
          </cell>
          <cell r="D5">
            <v>15.8</v>
          </cell>
          <cell r="E5">
            <v>85.952380952380949</v>
          </cell>
          <cell r="F5">
            <v>100</v>
          </cell>
          <cell r="G5">
            <v>70</v>
          </cell>
          <cell r="H5">
            <v>17.28</v>
          </cell>
          <cell r="I5" t="str">
            <v>SO</v>
          </cell>
          <cell r="J5">
            <v>34.200000000000003</v>
          </cell>
          <cell r="K5">
            <v>0.2</v>
          </cell>
        </row>
        <row r="6">
          <cell r="B6">
            <v>17.5625</v>
          </cell>
          <cell r="C6">
            <v>28.3</v>
          </cell>
          <cell r="D6">
            <v>10</v>
          </cell>
          <cell r="E6">
            <v>69.941176470588232</v>
          </cell>
          <cell r="F6">
            <v>100</v>
          </cell>
          <cell r="G6">
            <v>44</v>
          </cell>
          <cell r="H6">
            <v>10.8</v>
          </cell>
          <cell r="I6" t="str">
            <v>SO</v>
          </cell>
          <cell r="J6">
            <v>21.96</v>
          </cell>
          <cell r="K6">
            <v>0.2</v>
          </cell>
        </row>
        <row r="7">
          <cell r="B7">
            <v>20.929166666666667</v>
          </cell>
          <cell r="C7">
            <v>27.3</v>
          </cell>
          <cell r="D7">
            <v>16.5</v>
          </cell>
          <cell r="E7">
            <v>62.708333333333336</v>
          </cell>
          <cell r="F7">
            <v>82</v>
          </cell>
          <cell r="G7">
            <v>41</v>
          </cell>
          <cell r="H7">
            <v>13.32</v>
          </cell>
          <cell r="I7" t="str">
            <v>SO</v>
          </cell>
          <cell r="J7">
            <v>23.400000000000002</v>
          </cell>
          <cell r="K7">
            <v>0</v>
          </cell>
        </row>
        <row r="8">
          <cell r="B8">
            <v>21.216666666666669</v>
          </cell>
          <cell r="C8">
            <v>30.5</v>
          </cell>
          <cell r="D8">
            <v>13.4</v>
          </cell>
          <cell r="E8">
            <v>63.708333333333336</v>
          </cell>
          <cell r="F8">
            <v>93</v>
          </cell>
          <cell r="G8">
            <v>36</v>
          </cell>
          <cell r="H8">
            <v>14.4</v>
          </cell>
          <cell r="I8" t="str">
            <v>S</v>
          </cell>
          <cell r="J8">
            <v>29.880000000000003</v>
          </cell>
          <cell r="K8">
            <v>0</v>
          </cell>
        </row>
        <row r="9">
          <cell r="B9">
            <v>22.529166666666669</v>
          </cell>
          <cell r="C9">
            <v>32</v>
          </cell>
          <cell r="D9">
            <v>16.2</v>
          </cell>
          <cell r="E9">
            <v>53</v>
          </cell>
          <cell r="F9">
            <v>68</v>
          </cell>
          <cell r="G9">
            <v>37</v>
          </cell>
          <cell r="H9">
            <v>11.520000000000001</v>
          </cell>
          <cell r="I9" t="str">
            <v>SO</v>
          </cell>
          <cell r="J9">
            <v>24.12</v>
          </cell>
          <cell r="K9">
            <v>0</v>
          </cell>
        </row>
        <row r="10">
          <cell r="B10">
            <v>25.216666666666669</v>
          </cell>
          <cell r="C10">
            <v>34.9</v>
          </cell>
          <cell r="D10">
            <v>17.899999999999999</v>
          </cell>
          <cell r="E10">
            <v>56.666666666666664</v>
          </cell>
          <cell r="F10">
            <v>85</v>
          </cell>
          <cell r="G10">
            <v>29</v>
          </cell>
          <cell r="H10">
            <v>18.36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29.174999999999997</v>
          </cell>
          <cell r="C11">
            <v>38.1</v>
          </cell>
          <cell r="D11">
            <v>18.2</v>
          </cell>
          <cell r="E11">
            <v>42.5</v>
          </cell>
          <cell r="F11">
            <v>82</v>
          </cell>
          <cell r="G11">
            <v>18</v>
          </cell>
          <cell r="H11">
            <v>21.96</v>
          </cell>
          <cell r="I11" t="str">
            <v>NE</v>
          </cell>
          <cell r="J11">
            <v>51.12</v>
          </cell>
          <cell r="K11">
            <v>0</v>
          </cell>
        </row>
        <row r="12">
          <cell r="B12">
            <v>29.820833333333336</v>
          </cell>
          <cell r="C12">
            <v>38.4</v>
          </cell>
          <cell r="D12">
            <v>21.8</v>
          </cell>
          <cell r="E12">
            <v>36.541666666666664</v>
          </cell>
          <cell r="F12">
            <v>61</v>
          </cell>
          <cell r="G12">
            <v>18</v>
          </cell>
          <cell r="H12">
            <v>15.840000000000002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29.674999999999997</v>
          </cell>
          <cell r="C13">
            <v>39</v>
          </cell>
          <cell r="D13">
            <v>18.899999999999999</v>
          </cell>
          <cell r="E13">
            <v>40.25</v>
          </cell>
          <cell r="F13">
            <v>76</v>
          </cell>
          <cell r="G13">
            <v>16</v>
          </cell>
          <cell r="H13">
            <v>27.720000000000002</v>
          </cell>
          <cell r="I13" t="str">
            <v>N</v>
          </cell>
          <cell r="J13">
            <v>60.12</v>
          </cell>
          <cell r="K13">
            <v>0</v>
          </cell>
        </row>
        <row r="14">
          <cell r="B14">
            <v>30.541666666666671</v>
          </cell>
          <cell r="C14">
            <v>38</v>
          </cell>
          <cell r="D14">
            <v>24.3</v>
          </cell>
          <cell r="E14">
            <v>34.416666666666664</v>
          </cell>
          <cell r="F14">
            <v>54</v>
          </cell>
          <cell r="G14">
            <v>17</v>
          </cell>
          <cell r="H14">
            <v>23.400000000000002</v>
          </cell>
          <cell r="I14" t="str">
            <v>N</v>
          </cell>
          <cell r="J14">
            <v>45.72</v>
          </cell>
          <cell r="K14">
            <v>0</v>
          </cell>
        </row>
        <row r="15">
          <cell r="B15">
            <v>26.745833333333334</v>
          </cell>
          <cell r="C15">
            <v>37.200000000000003</v>
          </cell>
          <cell r="D15">
            <v>17.5</v>
          </cell>
          <cell r="E15">
            <v>51.208333333333336</v>
          </cell>
          <cell r="F15">
            <v>83</v>
          </cell>
          <cell r="G15">
            <v>22</v>
          </cell>
          <cell r="H15">
            <v>19.079999999999998</v>
          </cell>
          <cell r="I15" t="str">
            <v>O</v>
          </cell>
          <cell r="J15">
            <v>39.24</v>
          </cell>
          <cell r="K15">
            <v>0</v>
          </cell>
        </row>
        <row r="16">
          <cell r="B16">
            <v>18.991666666666671</v>
          </cell>
          <cell r="C16">
            <v>28.7</v>
          </cell>
          <cell r="D16">
            <v>16.3</v>
          </cell>
          <cell r="E16">
            <v>81.833333333333329</v>
          </cell>
          <cell r="F16">
            <v>96</v>
          </cell>
          <cell r="G16">
            <v>51</v>
          </cell>
          <cell r="H16">
            <v>16.2</v>
          </cell>
          <cell r="I16" t="str">
            <v>SO</v>
          </cell>
          <cell r="J16">
            <v>33.480000000000004</v>
          </cell>
          <cell r="K16">
            <v>3</v>
          </cell>
        </row>
        <row r="17">
          <cell r="B17">
            <v>19.799999999999997</v>
          </cell>
          <cell r="C17">
            <v>28.3</v>
          </cell>
          <cell r="D17">
            <v>15.2</v>
          </cell>
          <cell r="E17">
            <v>73.315789473684205</v>
          </cell>
          <cell r="F17">
            <v>100</v>
          </cell>
          <cell r="G17">
            <v>41</v>
          </cell>
          <cell r="H17">
            <v>11.879999999999999</v>
          </cell>
          <cell r="I17" t="str">
            <v>SO</v>
          </cell>
          <cell r="J17">
            <v>22.32</v>
          </cell>
          <cell r="K17">
            <v>0</v>
          </cell>
        </row>
        <row r="18">
          <cell r="B18">
            <v>23.574999999999999</v>
          </cell>
          <cell r="C18">
            <v>37.6</v>
          </cell>
          <cell r="D18">
            <v>14.6</v>
          </cell>
          <cell r="E18">
            <v>61</v>
          </cell>
          <cell r="F18">
            <v>100</v>
          </cell>
          <cell r="G18">
            <v>23</v>
          </cell>
          <cell r="H18">
            <v>11.879999999999999</v>
          </cell>
          <cell r="I18" t="str">
            <v>N</v>
          </cell>
          <cell r="J18">
            <v>30.6</v>
          </cell>
          <cell r="K18">
            <v>0</v>
          </cell>
        </row>
        <row r="19">
          <cell r="B19">
            <v>28.849999999999998</v>
          </cell>
          <cell r="C19">
            <v>39.700000000000003</v>
          </cell>
          <cell r="D19">
            <v>17.8</v>
          </cell>
          <cell r="E19">
            <v>49.875</v>
          </cell>
          <cell r="F19">
            <v>87</v>
          </cell>
          <cell r="G19">
            <v>18</v>
          </cell>
          <cell r="H19">
            <v>13.32</v>
          </cell>
          <cell r="I19" t="str">
            <v>NE</v>
          </cell>
          <cell r="J19">
            <v>33.480000000000004</v>
          </cell>
          <cell r="K19">
            <v>0</v>
          </cell>
        </row>
        <row r="20">
          <cell r="B20">
            <v>31.474999999999998</v>
          </cell>
          <cell r="C20">
            <v>40.299999999999997</v>
          </cell>
          <cell r="D20">
            <v>22.4</v>
          </cell>
          <cell r="E20">
            <v>33.666666666666664</v>
          </cell>
          <cell r="F20">
            <v>59</v>
          </cell>
          <cell r="G20">
            <v>14</v>
          </cell>
          <cell r="H20">
            <v>16.2</v>
          </cell>
          <cell r="I20" t="str">
            <v>N</v>
          </cell>
          <cell r="J20">
            <v>39.96</v>
          </cell>
          <cell r="K20">
            <v>0</v>
          </cell>
        </row>
        <row r="21">
          <cell r="B21">
            <v>24.625</v>
          </cell>
          <cell r="C21">
            <v>31.1</v>
          </cell>
          <cell r="D21">
            <v>20.7</v>
          </cell>
          <cell r="E21">
            <v>62.458333333333336</v>
          </cell>
          <cell r="F21">
            <v>82</v>
          </cell>
          <cell r="G21">
            <v>31</v>
          </cell>
          <cell r="H21">
            <v>17.28</v>
          </cell>
          <cell r="I21" t="str">
            <v>SO</v>
          </cell>
          <cell r="J21">
            <v>36</v>
          </cell>
          <cell r="K21">
            <v>0</v>
          </cell>
        </row>
        <row r="22">
          <cell r="B22">
            <v>20.579166666666669</v>
          </cell>
          <cell r="C22">
            <v>26.9</v>
          </cell>
          <cell r="D22">
            <v>15.9</v>
          </cell>
          <cell r="E22">
            <v>76.166666666666671</v>
          </cell>
          <cell r="F22">
            <v>100</v>
          </cell>
          <cell r="G22">
            <v>46</v>
          </cell>
          <cell r="H22">
            <v>12.96</v>
          </cell>
          <cell r="I22" t="str">
            <v>SO</v>
          </cell>
          <cell r="J22">
            <v>25.2</v>
          </cell>
          <cell r="K22">
            <v>0</v>
          </cell>
        </row>
        <row r="23">
          <cell r="B23">
            <v>26.062500000000004</v>
          </cell>
          <cell r="C23">
            <v>38.299999999999997</v>
          </cell>
          <cell r="D23">
            <v>17.3</v>
          </cell>
          <cell r="E23">
            <v>58.958333333333336</v>
          </cell>
          <cell r="F23">
            <v>89</v>
          </cell>
          <cell r="G23">
            <v>21</v>
          </cell>
          <cell r="H23">
            <v>24.840000000000003</v>
          </cell>
          <cell r="I23" t="str">
            <v>NO</v>
          </cell>
          <cell r="J23">
            <v>52.56</v>
          </cell>
          <cell r="K23">
            <v>0</v>
          </cell>
        </row>
        <row r="24">
          <cell r="B24">
            <v>24.387500000000003</v>
          </cell>
          <cell r="C24">
            <v>33.6</v>
          </cell>
          <cell r="D24">
            <v>20</v>
          </cell>
          <cell r="E24">
            <v>62.866666666666667</v>
          </cell>
          <cell r="F24">
            <v>100</v>
          </cell>
          <cell r="G24">
            <v>32</v>
          </cell>
          <cell r="H24">
            <v>19.079999999999998</v>
          </cell>
          <cell r="I24" t="str">
            <v>SO</v>
          </cell>
          <cell r="J24">
            <v>60.839999999999996</v>
          </cell>
          <cell r="K24">
            <v>22.200000000000003</v>
          </cell>
        </row>
        <row r="25">
          <cell r="B25">
            <v>23.504166666666663</v>
          </cell>
          <cell r="C25">
            <v>30.9</v>
          </cell>
          <cell r="D25">
            <v>17</v>
          </cell>
          <cell r="E25">
            <v>57.5</v>
          </cell>
          <cell r="F25">
            <v>82</v>
          </cell>
          <cell r="G25">
            <v>31</v>
          </cell>
          <cell r="H25">
            <v>13.32</v>
          </cell>
          <cell r="I25" t="str">
            <v>SO</v>
          </cell>
          <cell r="J25">
            <v>28.8</v>
          </cell>
          <cell r="K25">
            <v>0</v>
          </cell>
        </row>
        <row r="26">
          <cell r="B26">
            <v>25.195454545454542</v>
          </cell>
          <cell r="C26">
            <v>32.4</v>
          </cell>
          <cell r="D26">
            <v>17.5</v>
          </cell>
          <cell r="E26">
            <v>38.136363636363633</v>
          </cell>
          <cell r="F26">
            <v>71</v>
          </cell>
          <cell r="G26">
            <v>19</v>
          </cell>
          <cell r="H26">
            <v>18</v>
          </cell>
          <cell r="I26" t="str">
            <v>SO</v>
          </cell>
          <cell r="J26">
            <v>38.159999999999997</v>
          </cell>
          <cell r="K26">
            <v>0</v>
          </cell>
        </row>
        <row r="27">
          <cell r="B27">
            <v>23.45</v>
          </cell>
          <cell r="C27">
            <v>32.799999999999997</v>
          </cell>
          <cell r="D27">
            <v>14</v>
          </cell>
          <cell r="E27">
            <v>53.666666666666664</v>
          </cell>
          <cell r="F27">
            <v>91</v>
          </cell>
          <cell r="G27">
            <v>28</v>
          </cell>
          <cell r="H27">
            <v>12.6</v>
          </cell>
          <cell r="I27" t="str">
            <v>NE</v>
          </cell>
          <cell r="J27">
            <v>28.44</v>
          </cell>
          <cell r="K27">
            <v>0</v>
          </cell>
        </row>
        <row r="28">
          <cell r="B28">
            <v>25.341666666666665</v>
          </cell>
          <cell r="C28">
            <v>32.6</v>
          </cell>
          <cell r="D28">
            <v>18</v>
          </cell>
          <cell r="E28">
            <v>53.833333333333336</v>
          </cell>
          <cell r="F28">
            <v>85</v>
          </cell>
          <cell r="G28">
            <v>30</v>
          </cell>
          <cell r="H28">
            <v>8.2799999999999994</v>
          </cell>
          <cell r="I28" t="str">
            <v>NE</v>
          </cell>
          <cell r="J28">
            <v>18.36</v>
          </cell>
          <cell r="K28">
            <v>0</v>
          </cell>
        </row>
        <row r="29">
          <cell r="B29">
            <v>21.091666666666669</v>
          </cell>
          <cell r="C29">
            <v>27.9</v>
          </cell>
          <cell r="D29">
            <v>18.7</v>
          </cell>
          <cell r="E29">
            <v>76.86666666666666</v>
          </cell>
          <cell r="F29">
            <v>99</v>
          </cell>
          <cell r="G29">
            <v>44</v>
          </cell>
          <cell r="H29">
            <v>14.04</v>
          </cell>
          <cell r="I29" t="str">
            <v>S</v>
          </cell>
          <cell r="J29">
            <v>28.08</v>
          </cell>
          <cell r="K29">
            <v>5.4</v>
          </cell>
        </row>
        <row r="30">
          <cell r="B30">
            <v>22.754166666666666</v>
          </cell>
          <cell r="C30">
            <v>29.9</v>
          </cell>
          <cell r="D30">
            <v>16.8</v>
          </cell>
          <cell r="E30">
            <v>55.3</v>
          </cell>
          <cell r="F30">
            <v>100</v>
          </cell>
          <cell r="G30">
            <v>42</v>
          </cell>
          <cell r="H30">
            <v>11.879999999999999</v>
          </cell>
          <cell r="I30" t="str">
            <v>S</v>
          </cell>
          <cell r="J30">
            <v>24.48</v>
          </cell>
          <cell r="K30">
            <v>0.2</v>
          </cell>
        </row>
        <row r="31">
          <cell r="B31">
            <v>23.07083333333334</v>
          </cell>
          <cell r="C31">
            <v>33.700000000000003</v>
          </cell>
          <cell r="D31">
            <v>13.8</v>
          </cell>
          <cell r="E31">
            <v>49.375</v>
          </cell>
          <cell r="F31">
            <v>100</v>
          </cell>
          <cell r="G31">
            <v>18</v>
          </cell>
          <cell r="H31">
            <v>11.879999999999999</v>
          </cell>
          <cell r="I31" t="str">
            <v>NE</v>
          </cell>
          <cell r="J31">
            <v>22.68</v>
          </cell>
          <cell r="K31">
            <v>0</v>
          </cell>
        </row>
        <row r="32">
          <cell r="B32">
            <v>25.091666666666669</v>
          </cell>
          <cell r="C32">
            <v>35.6</v>
          </cell>
          <cell r="D32">
            <v>14.3</v>
          </cell>
          <cell r="E32">
            <v>52.708333333333336</v>
          </cell>
          <cell r="F32">
            <v>95</v>
          </cell>
          <cell r="G32">
            <v>21</v>
          </cell>
          <cell r="H32">
            <v>12.96</v>
          </cell>
          <cell r="I32" t="str">
            <v>NE</v>
          </cell>
          <cell r="J32">
            <v>30.96</v>
          </cell>
          <cell r="K32">
            <v>0</v>
          </cell>
        </row>
        <row r="33">
          <cell r="B33">
            <v>27.370833333333326</v>
          </cell>
          <cell r="C33">
            <v>37.1</v>
          </cell>
          <cell r="D33">
            <v>17.600000000000001</v>
          </cell>
          <cell r="E33">
            <v>48.708333333333336</v>
          </cell>
          <cell r="F33">
            <v>83</v>
          </cell>
          <cell r="G33">
            <v>20</v>
          </cell>
          <cell r="H33">
            <v>12.24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29.316666666666666</v>
          </cell>
          <cell r="C34">
            <v>37.9</v>
          </cell>
          <cell r="D34">
            <v>21.9</v>
          </cell>
          <cell r="E34">
            <v>38.041666666666664</v>
          </cell>
          <cell r="F34">
            <v>71</v>
          </cell>
          <cell r="G34">
            <v>22</v>
          </cell>
          <cell r="H34">
            <v>20.16</v>
          </cell>
          <cell r="I34" t="str">
            <v>NE</v>
          </cell>
          <cell r="J34">
            <v>41.4</v>
          </cell>
          <cell r="K34">
            <v>0.2</v>
          </cell>
        </row>
        <row r="35">
          <cell r="I35" t="str">
            <v>SO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K70" sqref="AK70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50" t="s">
        <v>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2"/>
    </row>
    <row r="2" spans="1:36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</row>
    <row r="3" spans="1:36" s="5" customFormat="1" ht="20.100000000000001" customHeight="1" x14ac:dyDescent="0.2">
      <c r="A3" s="153"/>
      <c r="B3" s="146">
        <v>1</v>
      </c>
      <c r="C3" s="146">
        <f>SUM(B3+1)</f>
        <v>2</v>
      </c>
      <c r="D3" s="146">
        <f t="shared" ref="D3:AB3" si="0">SUM(C3+1)</f>
        <v>3</v>
      </c>
      <c r="E3" s="146">
        <f t="shared" si="0"/>
        <v>4</v>
      </c>
      <c r="F3" s="146">
        <f t="shared" si="0"/>
        <v>5</v>
      </c>
      <c r="G3" s="146">
        <v>6</v>
      </c>
      <c r="H3" s="146"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>SUM(AB3+1)</f>
        <v>28</v>
      </c>
      <c r="AD3" s="146">
        <f>SUM(AC3+1)</f>
        <v>29</v>
      </c>
      <c r="AE3" s="146">
        <v>30</v>
      </c>
      <c r="AF3" s="142" t="s">
        <v>36</v>
      </c>
    </row>
    <row r="4" spans="1:36" s="5" customFormat="1" x14ac:dyDescent="0.2">
      <c r="A4" s="15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3"/>
    </row>
    <row r="5" spans="1:36" s="5" customFormat="1" x14ac:dyDescent="0.2">
      <c r="A5" s="58" t="s">
        <v>40</v>
      </c>
      <c r="B5" s="127">
        <f>[1]Setembro!$B$5</f>
        <v>22.533333333333328</v>
      </c>
      <c r="C5" s="127">
        <f>[1]Setembro!$B$6</f>
        <v>23.654166666666669</v>
      </c>
      <c r="D5" s="127">
        <f>[1]Setembro!$B$7</f>
        <v>23.579166666666669</v>
      </c>
      <c r="E5" s="127">
        <f>[1]Setembro!$B$8</f>
        <v>25.400000000000006</v>
      </c>
      <c r="F5" s="127">
        <f>[1]Setembro!$B$9</f>
        <v>27.370833333333334</v>
      </c>
      <c r="G5" s="127">
        <f>[1]Setembro!$B$10</f>
        <v>26.695833333333329</v>
      </c>
      <c r="H5" s="127">
        <f>[1]Setembro!$B$11</f>
        <v>29.574999999999999</v>
      </c>
      <c r="I5" s="127">
        <f>[1]Setembro!$B$12</f>
        <v>29.8125</v>
      </c>
      <c r="J5" s="127">
        <f>[1]Setembro!$B$13</f>
        <v>30.716666666666669</v>
      </c>
      <c r="K5" s="127">
        <f>[1]Setembro!$B$14</f>
        <v>29.912499999999998</v>
      </c>
      <c r="L5" s="127">
        <f>[1]Setembro!$B$15</f>
        <v>29.387500000000003</v>
      </c>
      <c r="M5" s="127">
        <f>[1]Setembro!$B$16</f>
        <v>28.670833333333334</v>
      </c>
      <c r="N5" s="127">
        <f>[1]Setembro!$B$17</f>
        <v>25.458333333333332</v>
      </c>
      <c r="O5" s="127">
        <f>[1]Setembro!$B$18</f>
        <v>27.974999999999998</v>
      </c>
      <c r="P5" s="127">
        <f>[1]Setembro!$B$19</f>
        <v>30.845833333333331</v>
      </c>
      <c r="Q5" s="127">
        <f>[1]Setembro!$B$20</f>
        <v>31.166666666666668</v>
      </c>
      <c r="R5" s="127">
        <f>[1]Setembro!$B$21</f>
        <v>29.466666666666665</v>
      </c>
      <c r="S5" s="127">
        <f>[1]Setembro!$B$22</f>
        <v>28.654166666666669</v>
      </c>
      <c r="T5" s="127">
        <f>[1]Setembro!$B$23</f>
        <v>30.383333333333326</v>
      </c>
      <c r="U5" s="127">
        <f>[1]Setembro!$B$24</f>
        <v>30.970833333333331</v>
      </c>
      <c r="V5" s="127">
        <f>[1]Setembro!$B$25</f>
        <v>28.308333333333326</v>
      </c>
      <c r="W5" s="127">
        <f>[1]Setembro!$B$26</f>
        <v>27.200000000000003</v>
      </c>
      <c r="X5" s="127">
        <f>[1]Setembro!$B$27</f>
        <v>25.216666666666669</v>
      </c>
      <c r="Y5" s="127">
        <f>[1]Setembro!$B$28</f>
        <v>25.124999999999996</v>
      </c>
      <c r="Z5" s="127">
        <f>[1]Setembro!$B$29</f>
        <v>22.3125</v>
      </c>
      <c r="AA5" s="127">
        <f>[1]Setembro!$B$30</f>
        <v>21.754166666666663</v>
      </c>
      <c r="AB5" s="127">
        <f>[1]Setembro!$B$31</f>
        <v>23.108333333333334</v>
      </c>
      <c r="AC5" s="127">
        <f>[1]Setembro!$B$32</f>
        <v>25.350000000000005</v>
      </c>
      <c r="AD5" s="127">
        <f>[1]Setembro!$B$33</f>
        <v>25.800000000000008</v>
      </c>
      <c r="AE5" s="127">
        <f>[1]Setembro!$B$34</f>
        <v>26.733333333333338</v>
      </c>
      <c r="AF5" s="97">
        <f>AVERAGE(B5:AE5)</f>
        <v>27.104583333333331</v>
      </c>
    </row>
    <row r="6" spans="1:36" x14ac:dyDescent="0.2">
      <c r="A6" s="58" t="s">
        <v>0</v>
      </c>
      <c r="B6" s="11">
        <f>[2]Setembro!$B$5</f>
        <v>17.541666666666668</v>
      </c>
      <c r="C6" s="11">
        <f>[2]Setembro!$B$6</f>
        <v>16.566666666666666</v>
      </c>
      <c r="D6" s="11">
        <f>[2]Setembro!$B$7</f>
        <v>19.787499999999998</v>
      </c>
      <c r="E6" s="11">
        <f>[2]Setembro!$B$8</f>
        <v>20.712499999999999</v>
      </c>
      <c r="F6" s="11">
        <f>[2]Setembro!$B$9</f>
        <v>22.441666666666666</v>
      </c>
      <c r="G6" s="11">
        <f>[2]Setembro!$B$10</f>
        <v>22.862499999999997</v>
      </c>
      <c r="H6" s="11">
        <f>[2]Setembro!$B$11</f>
        <v>25.804166666666656</v>
      </c>
      <c r="I6" s="11">
        <f>[2]Setembro!$B$12</f>
        <v>27.554166666666664</v>
      </c>
      <c r="J6" s="11">
        <f>[2]Setembro!$B$13</f>
        <v>28.149999999999995</v>
      </c>
      <c r="K6" s="11">
        <f>[2]Setembro!$B$14</f>
        <v>29.233333333333324</v>
      </c>
      <c r="L6" s="11">
        <f>[2]Setembro!$B$15</f>
        <v>28.012500000000003</v>
      </c>
      <c r="M6" s="11">
        <f>[2]Setembro!$B$16</f>
        <v>18.095833333333335</v>
      </c>
      <c r="N6" s="11">
        <f>[2]Setembro!$B$17</f>
        <v>19.733333333333338</v>
      </c>
      <c r="O6" s="11">
        <f>[2]Setembro!$B$18</f>
        <v>24.008333333333336</v>
      </c>
      <c r="P6" s="11">
        <f>[2]Setembro!$B$19</f>
        <v>28.337499999999995</v>
      </c>
      <c r="Q6" s="11">
        <f>[2]Setembro!$B$20</f>
        <v>29.599999999999998</v>
      </c>
      <c r="R6" s="11">
        <f>[2]Setembro!$B$21</f>
        <v>23.679166666666664</v>
      </c>
      <c r="S6" s="11">
        <f>[2]Setembro!$B$22</f>
        <v>20.295833333333331</v>
      </c>
      <c r="T6" s="11">
        <f>[2]Setembro!$B$23</f>
        <v>24.608333333333334</v>
      </c>
      <c r="U6" s="11">
        <f>[2]Setembro!$B$24</f>
        <v>23.741666666666671</v>
      </c>
      <c r="V6" s="11">
        <f>[2]Setembro!$B$25</f>
        <v>23.224999999999998</v>
      </c>
      <c r="W6" s="11">
        <f>[2]Setembro!$B$26</f>
        <v>23.349999999999998</v>
      </c>
      <c r="X6" s="11">
        <f>[2]Setembro!$B$27</f>
        <v>21.079166666666666</v>
      </c>
      <c r="Y6" s="11">
        <f>[2]Setembro!$B$28</f>
        <v>20.566666666666666</v>
      </c>
      <c r="Z6" s="11">
        <f>[2]Setembro!$B$29</f>
        <v>19.75</v>
      </c>
      <c r="AA6" s="11">
        <f>[2]Setembro!$B$30</f>
        <v>21.291666666666661</v>
      </c>
      <c r="AB6" s="11">
        <f>[2]Setembro!$B$31</f>
        <v>21.983333333333334</v>
      </c>
      <c r="AC6" s="11">
        <f>[2]Setembro!$B$32</f>
        <v>23.258333333333336</v>
      </c>
      <c r="AD6" s="11">
        <f>[2]Setembro!$B$33</f>
        <v>24.858333333333334</v>
      </c>
      <c r="AE6" s="11">
        <f>[2]Setembro!$B$34</f>
        <v>25.941666666666666</v>
      </c>
      <c r="AF6" s="93">
        <f>AVERAGE(B6:AE6)</f>
        <v>23.202361111111113</v>
      </c>
    </row>
    <row r="7" spans="1:36" x14ac:dyDescent="0.2">
      <c r="A7" s="58" t="s">
        <v>104</v>
      </c>
      <c r="B7" s="11">
        <f>[3]Setembro!$B$5</f>
        <v>19.506666666666664</v>
      </c>
      <c r="C7" s="11">
        <f>[3]Setembro!$B$6</f>
        <v>20.592307692307696</v>
      </c>
      <c r="D7" s="11">
        <f>[3]Setembro!$B$7</f>
        <v>24.543750000000003</v>
      </c>
      <c r="E7" s="11">
        <f>[3]Setembro!$B$8</f>
        <v>26.287499999999998</v>
      </c>
      <c r="F7" s="11">
        <f>[3]Setembro!$B$9</f>
        <v>25.713333333333331</v>
      </c>
      <c r="G7" s="11">
        <f>[3]Setembro!$B$10</f>
        <v>26.013333333333332</v>
      </c>
      <c r="H7" s="11">
        <f>[3]Setembro!$B$11</f>
        <v>31.38666666666667</v>
      </c>
      <c r="I7" s="11">
        <f>[3]Setembro!$B$12</f>
        <v>32.593333333333334</v>
      </c>
      <c r="J7" s="11">
        <f>[3]Setembro!$B$13</f>
        <v>33.406666666666666</v>
      </c>
      <c r="K7" s="11">
        <f>[3]Setembro!$B$14</f>
        <v>33.18666666666666</v>
      </c>
      <c r="L7" s="11">
        <f>[3]Setembro!$B$15</f>
        <v>32.993333333333332</v>
      </c>
      <c r="M7" s="11">
        <f>[3]Setembro!$B$16</f>
        <v>25.526666666666664</v>
      </c>
      <c r="N7" s="11">
        <f>[3]Setembro!$B$17</f>
        <v>25.156249999999996</v>
      </c>
      <c r="O7" s="11">
        <f>[3]Setembro!$B$18</f>
        <v>30.026666666666664</v>
      </c>
      <c r="P7" s="11">
        <f>[3]Setembro!$B$19</f>
        <v>33.686666666666667</v>
      </c>
      <c r="Q7" s="11">
        <f>[3]Setembro!$B$20</f>
        <v>34.406666666666666</v>
      </c>
      <c r="R7" s="11">
        <f>[3]Setembro!$B$21</f>
        <v>33.520000000000003</v>
      </c>
      <c r="S7" s="11">
        <f>[3]Setembro!$B$22</f>
        <v>26.52</v>
      </c>
      <c r="T7" s="11">
        <f>[3]Setembro!$B$23</f>
        <v>31.006666666666668</v>
      </c>
      <c r="U7" s="11">
        <f>[3]Setembro!$B$24</f>
        <v>29.028571428571436</v>
      </c>
      <c r="V7" s="11">
        <f>[3]Setembro!$B$25</f>
        <v>27.053333333333331</v>
      </c>
      <c r="W7" s="11">
        <f>[3]Setembro!$B$26</f>
        <v>26.412500000000001</v>
      </c>
      <c r="X7" s="11">
        <f>[3]Setembro!$B$27</f>
        <v>24.618749999999999</v>
      </c>
      <c r="Y7" s="11">
        <f>[3]Setembro!$B$28</f>
        <v>24.719999999999995</v>
      </c>
      <c r="Z7" s="11">
        <f>[3]Setembro!$B$29</f>
        <v>19.935714285714287</v>
      </c>
      <c r="AA7" s="11">
        <f>[3]Setembro!$B$30</f>
        <v>22.971428571428572</v>
      </c>
      <c r="AB7" s="11">
        <f>[3]Setembro!$B$31</f>
        <v>26.131250000000001</v>
      </c>
      <c r="AC7" s="11">
        <f>[3]Setembro!$B$32</f>
        <v>26.256250000000001</v>
      </c>
      <c r="AD7" s="11">
        <f>[3]Setembro!$B$33</f>
        <v>28.799999999999997</v>
      </c>
      <c r="AE7" s="11">
        <f>[3]Setembro!$B$34</f>
        <v>30.673333333333336</v>
      </c>
      <c r="AF7" s="97">
        <f>AVERAGE(B7:AE7)</f>
        <v>27.755809065934059</v>
      </c>
    </row>
    <row r="8" spans="1:36" x14ac:dyDescent="0.2">
      <c r="A8" s="58" t="s">
        <v>1</v>
      </c>
      <c r="B8" s="11">
        <f>[4]Setembro!$B$5</f>
        <v>22.091666666666669</v>
      </c>
      <c r="C8" s="11">
        <f>[4]Setembro!$B$6</f>
        <v>22.183333333333334</v>
      </c>
      <c r="D8" s="11">
        <f>[4]Setembro!$B$7</f>
        <v>25.129166666666666</v>
      </c>
      <c r="E8" s="11">
        <f>[4]Setembro!$B$8</f>
        <v>26.833333333333332</v>
      </c>
      <c r="F8" s="11">
        <f>[4]Setembro!$B$9</f>
        <v>27.799999999999997</v>
      </c>
      <c r="G8" s="11" t="str">
        <f>[4]Setembro!$B$10</f>
        <v>*</v>
      </c>
      <c r="H8" s="11" t="str">
        <f>[4]Setembro!$B$11</f>
        <v>*</v>
      </c>
      <c r="I8" s="11" t="str">
        <f>[4]Setembro!$B$12</f>
        <v>*</v>
      </c>
      <c r="J8" s="11" t="str">
        <f>[4]Setembro!$B$13</f>
        <v>*</v>
      </c>
      <c r="K8" s="11" t="str">
        <f>[4]Setembro!$B$14</f>
        <v>*</v>
      </c>
      <c r="L8" s="11" t="str">
        <f>[4]Setembro!$B$15</f>
        <v>*</v>
      </c>
      <c r="M8" s="11">
        <f>[4]Setembro!$B$16</f>
        <v>23.916666666666668</v>
      </c>
      <c r="N8" s="11">
        <f>[4]Setembro!$B$17</f>
        <v>23.041666666666668</v>
      </c>
      <c r="O8" s="11">
        <f>[4]Setembro!$B$18</f>
        <v>28.920833333333331</v>
      </c>
      <c r="P8" s="11">
        <f>[4]Setembro!$B$19</f>
        <v>30.295833333333331</v>
      </c>
      <c r="Q8" s="11">
        <f>[4]Setembro!$B$20</f>
        <v>31.204166666666662</v>
      </c>
      <c r="R8" s="11">
        <f>[4]Setembro!$B$21</f>
        <v>27.604166666666668</v>
      </c>
      <c r="S8" s="11">
        <f>[4]Setembro!$B$22</f>
        <v>26.358333333333334</v>
      </c>
      <c r="T8" s="11">
        <f>[4]Setembro!$B$23</f>
        <v>24.229999999999997</v>
      </c>
      <c r="U8" s="11" t="str">
        <f>[4]Setembro!$B$24</f>
        <v>*</v>
      </c>
      <c r="V8" s="11" t="str">
        <f>[4]Setembro!$B$25</f>
        <v>*</v>
      </c>
      <c r="W8" s="11" t="str">
        <f>[4]Setembro!$B$26</f>
        <v>*</v>
      </c>
      <c r="X8" s="11" t="str">
        <f>[4]Setembro!$B$27</f>
        <v>*</v>
      </c>
      <c r="Y8" s="11" t="str">
        <f>[4]Setembro!$B$28</f>
        <v>*</v>
      </c>
      <c r="Z8" s="11">
        <f>[4]Setembro!$B$29</f>
        <v>21.360000000000003</v>
      </c>
      <c r="AA8" s="11">
        <f>[4]Setembro!$B$30</f>
        <v>24.408333333333335</v>
      </c>
      <c r="AB8" s="11">
        <f>[4]Setembro!$B$31</f>
        <v>26.249999999999996</v>
      </c>
      <c r="AC8" s="11">
        <f>[4]Setembro!$B$32</f>
        <v>27.812499999999996</v>
      </c>
      <c r="AD8" s="11">
        <f>[4]Setembro!$B$33</f>
        <v>30.366666666666671</v>
      </c>
      <c r="AE8" s="11">
        <f>[4]Setembro!$B$34</f>
        <v>31.320833333333336</v>
      </c>
      <c r="AF8" s="93">
        <f>AVERAGE(B8:AE8)</f>
        <v>26.375131578947371</v>
      </c>
    </row>
    <row r="9" spans="1:36" x14ac:dyDescent="0.2">
      <c r="A9" s="58" t="s">
        <v>167</v>
      </c>
      <c r="B9" s="11">
        <f>[5]Setembro!$B$5</f>
        <v>15.99583333333333</v>
      </c>
      <c r="C9" s="11">
        <f>[5]Setembro!$B$6</f>
        <v>17.489999999999998</v>
      </c>
      <c r="D9" s="11">
        <f>[5]Setembro!$B$7</f>
        <v>19.133333333333333</v>
      </c>
      <c r="E9" s="11">
        <f>[5]Setembro!$B$8</f>
        <v>19.929166666666664</v>
      </c>
      <c r="F9" s="11">
        <f>[5]Setembro!$B$9</f>
        <v>21.400000000000002</v>
      </c>
      <c r="G9" s="11">
        <f>[5]Setembro!$B$10</f>
        <v>22.904166666666669</v>
      </c>
      <c r="H9" s="11">
        <f>[5]Setembro!$B$11</f>
        <v>26.573913043478267</v>
      </c>
      <c r="I9" s="11">
        <f>[5]Setembro!$B$12</f>
        <v>29.921739130434784</v>
      </c>
      <c r="J9" s="11">
        <f>[5]Setembro!$B$13</f>
        <v>29.765217391304354</v>
      </c>
      <c r="K9" s="11">
        <f>[5]Setembro!$B$14</f>
        <v>30.772727272727277</v>
      </c>
      <c r="L9" s="11">
        <f>[5]Setembro!$B$15</f>
        <v>30.214285714285719</v>
      </c>
      <c r="M9" s="11">
        <f>[5]Setembro!$B$16</f>
        <v>16.157894736842103</v>
      </c>
      <c r="N9" s="11">
        <f>[5]Setembro!$B$17</f>
        <v>21.615384615384617</v>
      </c>
      <c r="O9" s="11">
        <f>[5]Setembro!$B$18</f>
        <v>27.105555555555558</v>
      </c>
      <c r="P9" s="11">
        <f>[5]Setembro!$B$19</f>
        <v>31.887500000000003</v>
      </c>
      <c r="Q9" s="11">
        <f>[5]Setembro!$B$20</f>
        <v>33.881250000000001</v>
      </c>
      <c r="R9" s="11">
        <f>[5]Setembro!$B$21</f>
        <v>21.76</v>
      </c>
      <c r="S9" s="11">
        <f>[5]Setembro!$B$22</f>
        <v>19.735294117647058</v>
      </c>
      <c r="T9" s="11">
        <f>[5]Setembro!$B$23</f>
        <v>27.870588235294115</v>
      </c>
      <c r="U9" s="11">
        <f>[5]Setembro!$B$24</f>
        <v>22.4</v>
      </c>
      <c r="V9" s="11">
        <f>[5]Setembro!$B$25</f>
        <v>24.333333333333332</v>
      </c>
      <c r="W9" s="11">
        <f>[5]Setembro!$B$26</f>
        <v>25.342857142857145</v>
      </c>
      <c r="X9" s="11">
        <f>[5]Setembro!$B$27</f>
        <v>23.86428571428571</v>
      </c>
      <c r="Y9" s="11">
        <f>[5]Setembro!$B$28</f>
        <v>22.671428571428571</v>
      </c>
      <c r="Z9" s="11">
        <f>[5]Setembro!$B$29</f>
        <v>19.861538461538462</v>
      </c>
      <c r="AA9" s="11">
        <f>[5]Setembro!$B$30</f>
        <v>22.58</v>
      </c>
      <c r="AB9" s="11">
        <f>[5]Setembro!$B$31</f>
        <v>26.699999999999996</v>
      </c>
      <c r="AC9" s="11">
        <f>[5]Setembro!$B$32</f>
        <v>27.585714285714285</v>
      </c>
      <c r="AD9" s="11">
        <f>[5]Setembro!$B$33</f>
        <v>29.026666666666664</v>
      </c>
      <c r="AE9" s="11">
        <f>[5]Setembro!$B$34</f>
        <v>30</v>
      </c>
      <c r="AF9" s="97">
        <f>AVERAGE(B9:AE9)</f>
        <v>24.615989132959271</v>
      </c>
    </row>
    <row r="10" spans="1:36" x14ac:dyDescent="0.2">
      <c r="A10" s="58" t="s">
        <v>111</v>
      </c>
      <c r="B10" s="11" t="str">
        <f>[6]Setembro!$B$5</f>
        <v>*</v>
      </c>
      <c r="C10" s="11" t="str">
        <f>[6]Setembro!$B$6</f>
        <v>*</v>
      </c>
      <c r="D10" s="11" t="str">
        <f>[6]Setembro!$B$7</f>
        <v>*</v>
      </c>
      <c r="E10" s="11" t="str">
        <f>[6]Setembro!$B$8</f>
        <v>*</v>
      </c>
      <c r="F10" s="11" t="str">
        <f>[6]Setembro!$B$9</f>
        <v>*</v>
      </c>
      <c r="G10" s="11" t="str">
        <f>[6]Setembro!$B$10</f>
        <v>*</v>
      </c>
      <c r="H10" s="11" t="str">
        <f>[6]Setembro!$B$11</f>
        <v>*</v>
      </c>
      <c r="I10" s="11" t="str">
        <f>[6]Setembro!$B$12</f>
        <v>*</v>
      </c>
      <c r="J10" s="11" t="str">
        <f>[6]Setembro!$B$13</f>
        <v>*</v>
      </c>
      <c r="K10" s="11" t="str">
        <f>[6]Setembro!$B$14</f>
        <v>*</v>
      </c>
      <c r="L10" s="11" t="str">
        <f>[6]Setembro!$B$15</f>
        <v>*</v>
      </c>
      <c r="M10" s="11" t="str">
        <f>[6]Setembro!$B$16</f>
        <v>*</v>
      </c>
      <c r="N10" s="11" t="str">
        <f>[6]Setembro!$B$17</f>
        <v>*</v>
      </c>
      <c r="O10" s="11" t="str">
        <f>[6]Setembro!$B$18</f>
        <v>*</v>
      </c>
      <c r="P10" s="11" t="str">
        <f>[6]Setembro!$B$19</f>
        <v>*</v>
      </c>
      <c r="Q10" s="11" t="str">
        <f>[6]Setembro!$B$20</f>
        <v>*</v>
      </c>
      <c r="R10" s="11" t="str">
        <f>[6]Setembro!$B$21</f>
        <v>*</v>
      </c>
      <c r="S10" s="11" t="str">
        <f>[6]Setembro!$B$22</f>
        <v>*</v>
      </c>
      <c r="T10" s="11" t="str">
        <f>[6]Setembro!$B$23</f>
        <v>*</v>
      </c>
      <c r="U10" s="11" t="str">
        <f>[6]Setembro!$B$24</f>
        <v>*</v>
      </c>
      <c r="V10" s="11" t="str">
        <f>[6]Setembro!$B$25</f>
        <v>*</v>
      </c>
      <c r="W10" s="11" t="str">
        <f>[6]Setembro!$B$26</f>
        <v>*</v>
      </c>
      <c r="X10" s="11" t="str">
        <f>[6]Setembro!$B$27</f>
        <v>*</v>
      </c>
      <c r="Y10" s="11" t="str">
        <f>[6]Setembro!$B$28</f>
        <v>*</v>
      </c>
      <c r="Z10" s="11" t="str">
        <f>[6]Setembro!$B$29</f>
        <v>*</v>
      </c>
      <c r="AA10" s="11" t="str">
        <f>[6]Setembro!$B$30</f>
        <v>*</v>
      </c>
      <c r="AB10" s="11" t="str">
        <f>[6]Setembro!$B$31</f>
        <v>*</v>
      </c>
      <c r="AC10" s="11" t="str">
        <f>[6]Setembro!$B$32</f>
        <v>*</v>
      </c>
      <c r="AD10" s="11" t="str">
        <f>[6]Setembro!$B$33</f>
        <v>*</v>
      </c>
      <c r="AE10" s="11" t="str">
        <f>[6]Setembro!$B$34</f>
        <v>*</v>
      </c>
      <c r="AF10" s="136" t="s">
        <v>226</v>
      </c>
    </row>
    <row r="11" spans="1:36" x14ac:dyDescent="0.2">
      <c r="A11" s="58" t="s">
        <v>64</v>
      </c>
      <c r="B11" s="11">
        <f>[7]Setembro!$B$5</f>
        <v>21.104166666666661</v>
      </c>
      <c r="C11" s="11">
        <f>[7]Setembro!$B$6</f>
        <v>19.970833333333335</v>
      </c>
      <c r="D11" s="11">
        <f>[7]Setembro!$B$7</f>
        <v>23.604166666666668</v>
      </c>
      <c r="E11" s="11">
        <f>[7]Setembro!$B$8</f>
        <v>25.229166666666661</v>
      </c>
      <c r="F11" s="11">
        <f>[7]Setembro!$B$9</f>
        <v>24.287500000000005</v>
      </c>
      <c r="G11" s="11">
        <f>[7]Setembro!$B$10</f>
        <v>22.954166666666666</v>
      </c>
      <c r="H11" s="11">
        <f>[7]Setembro!$B$11</f>
        <v>27.737499999999997</v>
      </c>
      <c r="I11" s="11">
        <f>[7]Setembro!$B$12</f>
        <v>30.524999999999995</v>
      </c>
      <c r="J11" s="11">
        <f>[7]Setembro!$B$13</f>
        <v>30.920833333333334</v>
      </c>
      <c r="K11" s="11">
        <f>[7]Setembro!$B$14</f>
        <v>31.212500000000002</v>
      </c>
      <c r="L11" s="11">
        <f>[7]Setembro!$B$15</f>
        <v>31.574999999999999</v>
      </c>
      <c r="M11" s="11">
        <f>[7]Setembro!$B$16</f>
        <v>28.833333333333325</v>
      </c>
      <c r="N11" s="11">
        <f>[7]Setembro!$B$17</f>
        <v>23.999999999999996</v>
      </c>
      <c r="O11" s="11">
        <f>[7]Setembro!$B$18</f>
        <v>26.866666666666674</v>
      </c>
      <c r="P11" s="11">
        <f>[7]Setembro!$B$19</f>
        <v>30.299999999999994</v>
      </c>
      <c r="Q11" s="11">
        <f>[7]Setembro!$B$20</f>
        <v>31.537499999999998</v>
      </c>
      <c r="R11" s="11">
        <f>[7]Setembro!$B$21</f>
        <v>31.412499999999994</v>
      </c>
      <c r="S11" s="11">
        <f>[7]Setembro!$B$22</f>
        <v>27.641666666666669</v>
      </c>
      <c r="T11" s="11">
        <f>[7]Setembro!$B$23</f>
        <v>29.270833333333332</v>
      </c>
      <c r="U11" s="11">
        <f>[7]Setembro!$B$24</f>
        <v>28.754166666666666</v>
      </c>
      <c r="V11" s="11">
        <f>[7]Setembro!$B$25</f>
        <v>24.320833333333329</v>
      </c>
      <c r="W11" s="11">
        <f>[7]Setembro!$B$26</f>
        <v>24.629166666666666</v>
      </c>
      <c r="X11" s="11">
        <f>[7]Setembro!$B$27</f>
        <v>22.704166666666666</v>
      </c>
      <c r="Y11" s="11">
        <f>[7]Setembro!$B$28</f>
        <v>22.066666666666666</v>
      </c>
      <c r="Z11" s="11">
        <f>[7]Setembro!$B$29</f>
        <v>20.591666666666669</v>
      </c>
      <c r="AA11" s="11">
        <f>[7]Setembro!$B$30</f>
        <v>20.820833333333333</v>
      </c>
      <c r="AB11" s="11">
        <f>[7]Setembro!$B$31</f>
        <v>22.55</v>
      </c>
      <c r="AC11" s="11">
        <f>[7]Setembro!$B$32</f>
        <v>23.058333333333334</v>
      </c>
      <c r="AD11" s="11">
        <f>[7]Setembro!$B$33</f>
        <v>24.450000000000003</v>
      </c>
      <c r="AE11" s="11">
        <f>[7]Setembro!$B$34</f>
        <v>26.137499999999999</v>
      </c>
      <c r="AF11" s="93">
        <f t="shared" ref="AF11:AF49" si="1">AVERAGE(B11:AE11)</f>
        <v>25.968888888888895</v>
      </c>
    </row>
    <row r="12" spans="1:36" x14ac:dyDescent="0.2">
      <c r="A12" s="58" t="s">
        <v>41</v>
      </c>
      <c r="B12" s="11">
        <f>[8]Setembro!$B$5</f>
        <v>17.708333333333332</v>
      </c>
      <c r="C12" s="11">
        <f>[8]Setembro!$B$6</f>
        <v>17.5625</v>
      </c>
      <c r="D12" s="11">
        <f>[8]Setembro!$B$7</f>
        <v>20.929166666666667</v>
      </c>
      <c r="E12" s="11">
        <f>[8]Setembro!$B$8</f>
        <v>21.216666666666669</v>
      </c>
      <c r="F12" s="11">
        <f>[8]Setembro!$B$9</f>
        <v>22.529166666666669</v>
      </c>
      <c r="G12" s="11">
        <f>[8]Setembro!$B$10</f>
        <v>25.216666666666669</v>
      </c>
      <c r="H12" s="11">
        <f>[8]Setembro!$B$11</f>
        <v>29.174999999999997</v>
      </c>
      <c r="I12" s="11">
        <f>[8]Setembro!$B$12</f>
        <v>29.820833333333336</v>
      </c>
      <c r="J12" s="11">
        <f>[8]Setembro!$B$13</f>
        <v>29.674999999999997</v>
      </c>
      <c r="K12" s="11">
        <f>[8]Setembro!$B$14</f>
        <v>30.541666666666671</v>
      </c>
      <c r="L12" s="11">
        <f>[8]Setembro!$B$15</f>
        <v>26.745833333333334</v>
      </c>
      <c r="M12" s="11">
        <f>[8]Setembro!$B$16</f>
        <v>18.991666666666671</v>
      </c>
      <c r="N12" s="11">
        <f>[8]Setembro!$B$17</f>
        <v>19.799999999999997</v>
      </c>
      <c r="O12" s="11">
        <f>[8]Setembro!$B$18</f>
        <v>23.574999999999999</v>
      </c>
      <c r="P12" s="11">
        <f>[8]Setembro!$B$19</f>
        <v>28.849999999999998</v>
      </c>
      <c r="Q12" s="11">
        <f>[8]Setembro!$B$20</f>
        <v>31.474999999999998</v>
      </c>
      <c r="R12" s="11">
        <f>[8]Setembro!$B$21</f>
        <v>24.625</v>
      </c>
      <c r="S12" s="11">
        <f>[8]Setembro!$B$22</f>
        <v>20.579166666666669</v>
      </c>
      <c r="T12" s="11">
        <f>[8]Setembro!$B$23</f>
        <v>26.062500000000004</v>
      </c>
      <c r="U12" s="11">
        <f>[8]Setembro!$B$24</f>
        <v>24.387500000000003</v>
      </c>
      <c r="V12" s="11">
        <f>[8]Setembro!$B$25</f>
        <v>23.504166666666663</v>
      </c>
      <c r="W12" s="11">
        <f>[8]Setembro!$B$26</f>
        <v>25.195454545454542</v>
      </c>
      <c r="X12" s="11">
        <f>[8]Setembro!$B$27</f>
        <v>23.45</v>
      </c>
      <c r="Y12" s="11">
        <f>[8]Setembro!$B$28</f>
        <v>25.341666666666665</v>
      </c>
      <c r="Z12" s="11">
        <f>[8]Setembro!$B$29</f>
        <v>21.091666666666669</v>
      </c>
      <c r="AA12" s="11">
        <f>[8]Setembro!$B$30</f>
        <v>22.754166666666666</v>
      </c>
      <c r="AB12" s="11">
        <f>[8]Setembro!$B$31</f>
        <v>23.07083333333334</v>
      </c>
      <c r="AC12" s="11">
        <f>[8]Setembro!$B$32</f>
        <v>25.091666666666669</v>
      </c>
      <c r="AD12" s="11">
        <f>[8]Setembro!$B$33</f>
        <v>27.370833333333326</v>
      </c>
      <c r="AE12" s="11">
        <f>[8]Setembro!$B$34</f>
        <v>29.316666666666666</v>
      </c>
      <c r="AF12" s="93">
        <f t="shared" si="1"/>
        <v>24.521792929292936</v>
      </c>
      <c r="AI12" t="s">
        <v>47</v>
      </c>
    </row>
    <row r="13" spans="1:36" x14ac:dyDescent="0.2">
      <c r="A13" s="58" t="s">
        <v>114</v>
      </c>
      <c r="B13" s="11" t="str">
        <f>[9]Setembro!$B$5</f>
        <v>*</v>
      </c>
      <c r="C13" s="11" t="str">
        <f>[9]Setembro!$B$6</f>
        <v>*</v>
      </c>
      <c r="D13" s="11" t="str">
        <f>[9]Setembro!$B$7</f>
        <v>*</v>
      </c>
      <c r="E13" s="11" t="str">
        <f>[9]Setembro!$B$8</f>
        <v>*</v>
      </c>
      <c r="F13" s="11" t="str">
        <f>[9]Setembro!$B$9</f>
        <v>*</v>
      </c>
      <c r="G13" s="11" t="str">
        <f>[9]Setembro!$B$10</f>
        <v>*</v>
      </c>
      <c r="H13" s="11" t="str">
        <f>[9]Setembro!$B$11</f>
        <v>*</v>
      </c>
      <c r="I13" s="11" t="str">
        <f>[9]Setembro!$B$12</f>
        <v>*</v>
      </c>
      <c r="J13" s="11" t="str">
        <f>[9]Setembro!$B$13</f>
        <v>*</v>
      </c>
      <c r="K13" s="11" t="str">
        <f>[9]Setembro!$B$14</f>
        <v>*</v>
      </c>
      <c r="L13" s="11" t="str">
        <f>[9]Setembro!$B$15</f>
        <v>*</v>
      </c>
      <c r="M13" s="11" t="str">
        <f>[9]Setembro!$B$16</f>
        <v>*</v>
      </c>
      <c r="N13" s="11" t="str">
        <f>[9]Setembro!$B$17</f>
        <v>*</v>
      </c>
      <c r="O13" s="11" t="str">
        <f>[9]Setembro!$B$18</f>
        <v>*</v>
      </c>
      <c r="P13" s="11" t="str">
        <f>[9]Setembro!$B$19</f>
        <v>*</v>
      </c>
      <c r="Q13" s="11" t="str">
        <f>[9]Setembro!$B$20</f>
        <v>*</v>
      </c>
      <c r="R13" s="11" t="str">
        <f>[9]Setembro!$B$21</f>
        <v>*</v>
      </c>
      <c r="S13" s="11" t="str">
        <f>[9]Setembro!$B$22</f>
        <v>*</v>
      </c>
      <c r="T13" s="11" t="str">
        <f>[9]Setembro!$B$23</f>
        <v>*</v>
      </c>
      <c r="U13" s="11" t="str">
        <f>[9]Setembro!$B$24</f>
        <v>*</v>
      </c>
      <c r="V13" s="11" t="str">
        <f>[9]Setembro!$B$25</f>
        <v>*</v>
      </c>
      <c r="W13" s="11" t="str">
        <f>[9]Setembro!$B$26</f>
        <v>*</v>
      </c>
      <c r="X13" s="11" t="str">
        <f>[9]Setembro!$B$27</f>
        <v>*</v>
      </c>
      <c r="Y13" s="11" t="str">
        <f>[9]Setembro!$B$28</f>
        <v>*</v>
      </c>
      <c r="Z13" s="11" t="str">
        <f>[9]Setembro!$B$29</f>
        <v>*</v>
      </c>
      <c r="AA13" s="11" t="str">
        <f>[9]Setembro!$B$30</f>
        <v>*</v>
      </c>
      <c r="AB13" s="11" t="str">
        <f>[9]Setembro!$B$31</f>
        <v>*</v>
      </c>
      <c r="AC13" s="11" t="str">
        <f>[9]Setembro!$B$32</f>
        <v>*</v>
      </c>
      <c r="AD13" s="11" t="str">
        <f>[9]Setembro!$B$33</f>
        <v>*</v>
      </c>
      <c r="AE13" s="11" t="str">
        <f>[9]Setembro!$B$34</f>
        <v>*</v>
      </c>
      <c r="AF13" s="130" t="s">
        <v>226</v>
      </c>
    </row>
    <row r="14" spans="1:36" x14ac:dyDescent="0.2">
      <c r="A14" s="58" t="s">
        <v>118</v>
      </c>
      <c r="B14" s="11" t="str">
        <f>[10]Setembro!$B$5</f>
        <v>*</v>
      </c>
      <c r="C14" s="11" t="str">
        <f>[10]Setembro!$B$6</f>
        <v>*</v>
      </c>
      <c r="D14" s="11" t="str">
        <f>[10]Setembro!$B$7</f>
        <v>*</v>
      </c>
      <c r="E14" s="11" t="str">
        <f>[10]Setembro!$B$8</f>
        <v>*</v>
      </c>
      <c r="F14" s="11" t="str">
        <f>[10]Setembro!$B$9</f>
        <v>*</v>
      </c>
      <c r="G14" s="11" t="str">
        <f>[10]Setembro!$B$10</f>
        <v>*</v>
      </c>
      <c r="H14" s="11" t="str">
        <f>[10]Setembro!$B$11</f>
        <v>*</v>
      </c>
      <c r="I14" s="11" t="str">
        <f>[10]Setembro!$B$12</f>
        <v>*</v>
      </c>
      <c r="J14" s="11" t="str">
        <f>[10]Setembro!$B$13</f>
        <v>*</v>
      </c>
      <c r="K14" s="11" t="str">
        <f>[10]Setembro!$B$14</f>
        <v>*</v>
      </c>
      <c r="L14" s="11" t="str">
        <f>[10]Setembro!$B$15</f>
        <v>*</v>
      </c>
      <c r="M14" s="11" t="str">
        <f>[10]Setembro!$B$16</f>
        <v>*</v>
      </c>
      <c r="N14" s="11" t="str">
        <f>[10]Setembro!$B$17</f>
        <v>*</v>
      </c>
      <c r="O14" s="11" t="str">
        <f>[10]Setembro!$B$18</f>
        <v>*</v>
      </c>
      <c r="P14" s="11" t="str">
        <f>[10]Setembro!$B$19</f>
        <v>*</v>
      </c>
      <c r="Q14" s="11" t="str">
        <f>[10]Setembro!$B$20</f>
        <v>*</v>
      </c>
      <c r="R14" s="11" t="str">
        <f>[10]Setembro!$B$21</f>
        <v>*</v>
      </c>
      <c r="S14" s="11" t="str">
        <f>[10]Setembro!$B$22</f>
        <v>*</v>
      </c>
      <c r="T14" s="11" t="str">
        <f>[10]Setembro!$B$23</f>
        <v>*</v>
      </c>
      <c r="U14" s="11" t="str">
        <f>[10]Setembro!$B$24</f>
        <v>*</v>
      </c>
      <c r="V14" s="11" t="str">
        <f>[10]Setembro!$B$25</f>
        <v>*</v>
      </c>
      <c r="W14" s="11" t="str">
        <f>[10]Setembro!$B$26</f>
        <v>*</v>
      </c>
      <c r="X14" s="11" t="str">
        <f>[10]Setembro!$B$27</f>
        <v>*</v>
      </c>
      <c r="Y14" s="11" t="str">
        <f>[10]Setembro!$B$28</f>
        <v>*</v>
      </c>
      <c r="Z14" s="11" t="str">
        <f>[10]Setembro!$B$29</f>
        <v>*</v>
      </c>
      <c r="AA14" s="11" t="str">
        <f>[10]Setembro!$B$30</f>
        <v>*</v>
      </c>
      <c r="AB14" s="11" t="str">
        <f>[10]Setembro!$B$31</f>
        <v>*</v>
      </c>
      <c r="AC14" s="11" t="str">
        <f>[10]Setembro!$B$32</f>
        <v>*</v>
      </c>
      <c r="AD14" s="11" t="str">
        <f>[10]Setembro!$B$33</f>
        <v>*</v>
      </c>
      <c r="AE14" s="11" t="str">
        <f>[10]Setembro!$B$34</f>
        <v>*</v>
      </c>
      <c r="AF14" s="130" t="s">
        <v>226</v>
      </c>
    </row>
    <row r="15" spans="1:36" x14ac:dyDescent="0.2">
      <c r="A15" s="58" t="s">
        <v>121</v>
      </c>
      <c r="B15" s="11">
        <f>[11]Setembro!$B$5</f>
        <v>16.8</v>
      </c>
      <c r="C15" s="11">
        <f>[11]Setembro!$B$6</f>
        <v>20.945454545454542</v>
      </c>
      <c r="D15" s="11">
        <f>[11]Setembro!$B$7</f>
        <v>23.463636363636365</v>
      </c>
      <c r="E15" s="11">
        <f>[11]Setembro!$B$8</f>
        <v>25.118181818181814</v>
      </c>
      <c r="F15" s="11">
        <f>[11]Setembro!$B$9</f>
        <v>26.336363636363636</v>
      </c>
      <c r="G15" s="11">
        <f>[11]Setembro!$B$10</f>
        <v>25.390909090909091</v>
      </c>
      <c r="H15" s="11">
        <f>[11]Setembro!$B$11</f>
        <v>32.254545454545458</v>
      </c>
      <c r="I15" s="11">
        <f>[11]Setembro!$B$12</f>
        <v>33.599999999999994</v>
      </c>
      <c r="J15" s="11">
        <f>[11]Setembro!$B$13</f>
        <v>34.190909090909088</v>
      </c>
      <c r="K15" s="11">
        <f>[11]Setembro!$B$14</f>
        <v>33.099999999999994</v>
      </c>
      <c r="L15" s="11">
        <f>[11]Setembro!$B$15</f>
        <v>33.409090909090907</v>
      </c>
      <c r="M15" s="11">
        <f>[11]Setembro!$B$16</f>
        <v>18.954545454545453</v>
      </c>
      <c r="N15" s="11">
        <f>[11]Setembro!$B$17</f>
        <v>24.954545454545453</v>
      </c>
      <c r="O15" s="11">
        <f>[11]Setembro!$B$18</f>
        <v>30.40909090909091</v>
      </c>
      <c r="P15" s="11">
        <f>[11]Setembro!$B$19</f>
        <v>35.090909090909093</v>
      </c>
      <c r="Q15" s="11">
        <f>[11]Setembro!$B$20</f>
        <v>35.236363636363635</v>
      </c>
      <c r="R15" s="11">
        <f>[11]Setembro!$B$21</f>
        <v>30.381818181818176</v>
      </c>
      <c r="S15" s="11">
        <f>[11]Setembro!$B$22</f>
        <v>24.172727272727272</v>
      </c>
      <c r="T15" s="11">
        <f>[11]Setembro!$B$23</f>
        <v>30.154545454545453</v>
      </c>
      <c r="U15" s="11">
        <f>[11]Setembro!$B$24</f>
        <v>27.327272727272728</v>
      </c>
      <c r="V15" s="11">
        <f>[11]Setembro!$B$25</f>
        <v>26.427272727272733</v>
      </c>
      <c r="W15" s="11">
        <f>[11]Setembro!$B$26</f>
        <v>25.991666666666671</v>
      </c>
      <c r="X15" s="11">
        <f>[11]Setembro!$B$27</f>
        <v>24.024999999999995</v>
      </c>
      <c r="Y15" s="11">
        <f>[11]Setembro!$B$28</f>
        <v>22.963636363636365</v>
      </c>
      <c r="Z15" s="11">
        <f>[11]Setembro!$B$29</f>
        <v>20.254545454545454</v>
      </c>
      <c r="AA15" s="11">
        <f>[11]Setembro!$B$30</f>
        <v>25.063636363636366</v>
      </c>
      <c r="AB15" s="11">
        <f>[11]Setembro!$B$31</f>
        <v>27.675000000000001</v>
      </c>
      <c r="AC15" s="11">
        <f>[11]Setembro!$B$32</f>
        <v>26.858333333333334</v>
      </c>
      <c r="AD15" s="11">
        <f>[11]Setembro!$B$33</f>
        <v>29.558333333333337</v>
      </c>
      <c r="AE15" s="11">
        <f>[11]Setembro!$B$34</f>
        <v>30.849999999999998</v>
      </c>
      <c r="AF15" s="97">
        <f>AVERAGE(B15:AE15)</f>
        <v>27.365277777777781</v>
      </c>
      <c r="AJ15" t="s">
        <v>47</v>
      </c>
    </row>
    <row r="16" spans="1:36" x14ac:dyDescent="0.2">
      <c r="A16" s="58" t="s">
        <v>168</v>
      </c>
      <c r="B16" s="11" t="str">
        <f>[12]Setembro!$B$5</f>
        <v>*</v>
      </c>
      <c r="C16" s="11" t="str">
        <f>[12]Setembro!$B$6</f>
        <v>*</v>
      </c>
      <c r="D16" s="11" t="str">
        <f>[12]Setembro!$B$7</f>
        <v>*</v>
      </c>
      <c r="E16" s="11" t="str">
        <f>[12]Setembro!$B$8</f>
        <v>*</v>
      </c>
      <c r="F16" s="11" t="str">
        <f>[12]Setembro!$B$9</f>
        <v>*</v>
      </c>
      <c r="G16" s="11" t="str">
        <f>[12]Setembro!$B$10</f>
        <v>*</v>
      </c>
      <c r="H16" s="11" t="str">
        <f>[12]Setembro!$B$11</f>
        <v>*</v>
      </c>
      <c r="I16" s="11" t="str">
        <f>[12]Setembro!$B$12</f>
        <v>*</v>
      </c>
      <c r="J16" s="11" t="str">
        <f>[12]Setembro!$B$13</f>
        <v>*</v>
      </c>
      <c r="K16" s="11" t="str">
        <f>[12]Setembro!$B$14</f>
        <v>*</v>
      </c>
      <c r="L16" s="11" t="str">
        <f>[12]Setembro!$B$15</f>
        <v>*</v>
      </c>
      <c r="M16" s="11" t="str">
        <f>[12]Setembro!$B$16</f>
        <v>*</v>
      </c>
      <c r="N16" s="11" t="str">
        <f>[12]Setembro!$B$17</f>
        <v>*</v>
      </c>
      <c r="O16" s="11" t="str">
        <f>[12]Setembro!$B$18</f>
        <v>*</v>
      </c>
      <c r="P16" s="11" t="str">
        <f>[12]Setembro!$B$19</f>
        <v>*</v>
      </c>
      <c r="Q16" s="11" t="str">
        <f>[12]Setembro!$B$20</f>
        <v>*</v>
      </c>
      <c r="R16" s="11" t="str">
        <f>[12]Setembro!$B$21</f>
        <v>*</v>
      </c>
      <c r="S16" s="11" t="str">
        <f>[12]Setembro!$B$22</f>
        <v>*</v>
      </c>
      <c r="T16" s="11" t="str">
        <f>[12]Setembro!$B$23</f>
        <v>*</v>
      </c>
      <c r="U16" s="11" t="str">
        <f>[12]Setembro!$B$24</f>
        <v>*</v>
      </c>
      <c r="V16" s="11" t="str">
        <f>[12]Setembro!$B$25</f>
        <v>*</v>
      </c>
      <c r="W16" s="11" t="str">
        <f>[12]Setembro!$B$26</f>
        <v>*</v>
      </c>
      <c r="X16" s="11" t="str">
        <f>[12]Setembro!$B$27</f>
        <v>*</v>
      </c>
      <c r="Y16" s="11" t="str">
        <f>[12]Setembro!$B$28</f>
        <v>*</v>
      </c>
      <c r="Z16" s="11" t="str">
        <f>[12]Setembro!$B$29</f>
        <v>*</v>
      </c>
      <c r="AA16" s="11" t="str">
        <f>[12]Setembro!$B$30</f>
        <v>*</v>
      </c>
      <c r="AB16" s="11" t="str">
        <f>[12]Setembro!$B$31</f>
        <v>*</v>
      </c>
      <c r="AC16" s="11" t="str">
        <f>[12]Setembro!$B$32</f>
        <v>*</v>
      </c>
      <c r="AD16" s="11" t="str">
        <f>[12]Setembro!$B$33</f>
        <v>*</v>
      </c>
      <c r="AE16" s="11" t="str">
        <f>[12]Setembro!$B$34</f>
        <v>*</v>
      </c>
      <c r="AF16" s="130" t="s">
        <v>226</v>
      </c>
      <c r="AJ16" t="s">
        <v>47</v>
      </c>
    </row>
    <row r="17" spans="1:37" x14ac:dyDescent="0.2">
      <c r="A17" s="58" t="s">
        <v>2</v>
      </c>
      <c r="B17" s="11">
        <f>[13]Setembro!$B$5</f>
        <v>21.095833333333335</v>
      </c>
      <c r="C17" s="11">
        <f>[13]Setembro!$B$6</f>
        <v>21.516666666666666</v>
      </c>
      <c r="D17" s="11">
        <f>[13]Setembro!$B$7</f>
        <v>23.962499999999995</v>
      </c>
      <c r="E17" s="11">
        <f>[13]Setembro!$B$8</f>
        <v>25.654166666666669</v>
      </c>
      <c r="F17" s="11">
        <f>[13]Setembro!$B$9</f>
        <v>26.620833333333334</v>
      </c>
      <c r="G17" s="11">
        <f>[13]Setembro!$B$10</f>
        <v>27.629166666666663</v>
      </c>
      <c r="H17" s="11">
        <f>[13]Setembro!$B$11</f>
        <v>29.891666666666669</v>
      </c>
      <c r="I17" s="11">
        <f>[13]Setembro!$B$12</f>
        <v>29.445833333333336</v>
      </c>
      <c r="J17" s="11">
        <f>[13]Setembro!$B$13</f>
        <v>29.591666666666665</v>
      </c>
      <c r="K17" s="11">
        <f>[13]Setembro!$B$14</f>
        <v>29.495833333333341</v>
      </c>
      <c r="L17" s="11">
        <f>[13]Setembro!$B$15</f>
        <v>29.862500000000001</v>
      </c>
      <c r="M17" s="11">
        <f>[13]Setembro!$B$16</f>
        <v>25.337499999999995</v>
      </c>
      <c r="N17" s="11">
        <f>[13]Setembro!$B$17</f>
        <v>22.308333333333334</v>
      </c>
      <c r="O17" s="11">
        <f>[13]Setembro!$B$18</f>
        <v>29.204166666666666</v>
      </c>
      <c r="P17" s="11">
        <f>[13]Setembro!$B$19</f>
        <v>30.983333333333331</v>
      </c>
      <c r="Q17" s="11">
        <f>[13]Setembro!$B$20</f>
        <v>31.612500000000001</v>
      </c>
      <c r="R17" s="11">
        <f>[13]Setembro!$B$21</f>
        <v>28.804166666666674</v>
      </c>
      <c r="S17" s="11">
        <f>[13]Setembro!$B$22</f>
        <v>26.387500000000003</v>
      </c>
      <c r="T17" s="11">
        <f>[13]Setembro!$B$23</f>
        <v>29.274999999999995</v>
      </c>
      <c r="U17" s="11">
        <f>[13]Setembro!$B$24</f>
        <v>29.841666666666669</v>
      </c>
      <c r="V17" s="11">
        <f>[13]Setembro!$B$25</f>
        <v>25.508333333333326</v>
      </c>
      <c r="W17" s="11">
        <f>[13]Setembro!$B$26</f>
        <v>26.616666666666671</v>
      </c>
      <c r="X17" s="11">
        <f>[13]Setembro!$B$27</f>
        <v>25.366666666666671</v>
      </c>
      <c r="Y17" s="11">
        <f>[13]Setembro!$B$28</f>
        <v>26.641666666666666</v>
      </c>
      <c r="Z17" s="11">
        <f>[13]Setembro!$B$29</f>
        <v>21.758333333333329</v>
      </c>
      <c r="AA17" s="11">
        <f>[13]Setembro!$B$30</f>
        <v>21.312499999999996</v>
      </c>
      <c r="AB17" s="11">
        <f>[13]Setembro!$B$31</f>
        <v>23.887499999999992</v>
      </c>
      <c r="AC17" s="11">
        <f>[13]Setembro!$B$32</f>
        <v>26.645833333333332</v>
      </c>
      <c r="AD17" s="11">
        <f>[13]Setembro!$B$33</f>
        <v>28.270833333333339</v>
      </c>
      <c r="AE17" s="11">
        <f>[13]Setembro!$B$34</f>
        <v>29.329166666666666</v>
      </c>
      <c r="AF17" s="93">
        <f t="shared" si="1"/>
        <v>26.79527777777778</v>
      </c>
      <c r="AH17" s="12" t="s">
        <v>47</v>
      </c>
    </row>
    <row r="18" spans="1:37" x14ac:dyDescent="0.2">
      <c r="A18" s="58" t="s">
        <v>3</v>
      </c>
      <c r="B18" s="11">
        <f>[14]Setembro!$B$5</f>
        <v>25.404166666666665</v>
      </c>
      <c r="C18" s="11">
        <f>[14]Setembro!$B$6</f>
        <v>23.237500000000008</v>
      </c>
      <c r="D18" s="11">
        <f>[14]Setembro!$B$7</f>
        <v>26.208333333333332</v>
      </c>
      <c r="E18" s="11">
        <f>[14]Setembro!$B$8</f>
        <v>27.087500000000002</v>
      </c>
      <c r="F18" s="11">
        <f>[14]Setembro!$B$9</f>
        <v>27.841666666666665</v>
      </c>
      <c r="G18" s="11">
        <f>[14]Setembro!$B$10</f>
        <v>27.033333333333335</v>
      </c>
      <c r="H18" s="11">
        <f>[14]Setembro!$B$11</f>
        <v>27.608333333333331</v>
      </c>
      <c r="I18" s="11">
        <f>[14]Setembro!$B$12</f>
        <v>23.907142857142855</v>
      </c>
      <c r="J18" s="11" t="str">
        <f>[14]Setembro!$B$13</f>
        <v>*</v>
      </c>
      <c r="K18" s="11" t="str">
        <f>[14]Setembro!$B$14</f>
        <v>*</v>
      </c>
      <c r="L18" s="11" t="str">
        <f>[14]Setembro!$B$15</f>
        <v>*</v>
      </c>
      <c r="M18" s="11" t="str">
        <f>[14]Setembro!$B$16</f>
        <v>*</v>
      </c>
      <c r="N18" s="11" t="str">
        <f>[14]Setembro!$B$17</f>
        <v>*</v>
      </c>
      <c r="O18" s="11" t="str">
        <f>[14]Setembro!$B$18</f>
        <v>*</v>
      </c>
      <c r="P18" s="11" t="str">
        <f>[14]Setembro!$B$19</f>
        <v>*</v>
      </c>
      <c r="Q18" s="11" t="str">
        <f>[14]Setembro!$B$20</f>
        <v>*</v>
      </c>
      <c r="R18" s="11" t="str">
        <f>[14]Setembro!$B$21</f>
        <v>*</v>
      </c>
      <c r="S18" s="11" t="str">
        <f>[14]Setembro!$B$22</f>
        <v>*</v>
      </c>
      <c r="T18" s="11" t="str">
        <f>[14]Setembro!$B$23</f>
        <v>*</v>
      </c>
      <c r="U18" s="11" t="str">
        <f>[14]Setembro!$B$24</f>
        <v>*</v>
      </c>
      <c r="V18" s="11" t="str">
        <f>[14]Setembro!$B$25</f>
        <v>*</v>
      </c>
      <c r="W18" s="11" t="str">
        <f>[14]Setembro!$B$26</f>
        <v>*</v>
      </c>
      <c r="X18" s="11" t="str">
        <f>[14]Setembro!$B$27</f>
        <v>*</v>
      </c>
      <c r="Y18" s="11" t="str">
        <f>[14]Setembro!$B$28</f>
        <v>*</v>
      </c>
      <c r="Z18" s="11" t="str">
        <f>[14]Setembro!$B$29</f>
        <v>*</v>
      </c>
      <c r="AA18" s="11" t="str">
        <f>[14]Setembro!$B$30</f>
        <v>*</v>
      </c>
      <c r="AB18" s="11" t="str">
        <f>[14]Setembro!$B$31</f>
        <v>*</v>
      </c>
      <c r="AC18" s="11" t="str">
        <f>[14]Setembro!$B$32</f>
        <v>*</v>
      </c>
      <c r="AD18" s="11" t="str">
        <f>[14]Setembro!$B$33</f>
        <v>*</v>
      </c>
      <c r="AE18" s="11" t="str">
        <f>[14]Setembro!$B$34</f>
        <v>*</v>
      </c>
      <c r="AF18" s="93">
        <f t="shared" si="1"/>
        <v>26.040997023809521</v>
      </c>
      <c r="AG18" s="12" t="s">
        <v>47</v>
      </c>
      <c r="AH18" s="12" t="s">
        <v>47</v>
      </c>
      <c r="AK18" t="s">
        <v>47</v>
      </c>
    </row>
    <row r="19" spans="1:37" x14ac:dyDescent="0.2">
      <c r="A19" s="58" t="s">
        <v>4</v>
      </c>
      <c r="B19" s="11">
        <f>[15]Setembro!$B$5</f>
        <v>25.116666666666664</v>
      </c>
      <c r="C19" s="11">
        <f>[15]Setembro!$B$6</f>
        <v>21.608333333333331</v>
      </c>
      <c r="D19" s="11">
        <f>[15]Setembro!$B$7</f>
        <v>23.912500000000005</v>
      </c>
      <c r="E19" s="11">
        <f>[15]Setembro!$B$8</f>
        <v>25.904166666666665</v>
      </c>
      <c r="F19" s="11">
        <f>[15]Setembro!$B$9</f>
        <v>25.979166666666668</v>
      </c>
      <c r="G19" s="11">
        <f>[15]Setembro!$B$10</f>
        <v>26.229166666666668</v>
      </c>
      <c r="H19" s="11">
        <f>[15]Setembro!$B$11</f>
        <v>26.941666666666674</v>
      </c>
      <c r="I19" s="11">
        <f>[15]Setembro!$B$12</f>
        <v>27.412499999999994</v>
      </c>
      <c r="J19" s="11">
        <f>[15]Setembro!$B$13</f>
        <v>27.666666666666668</v>
      </c>
      <c r="K19" s="11">
        <f>[15]Setembro!$B$14</f>
        <v>28.054166666666664</v>
      </c>
      <c r="L19" s="11">
        <f>[15]Setembro!$B$15</f>
        <v>28.63333333333334</v>
      </c>
      <c r="M19" s="11">
        <f>[15]Setembro!$B$16</f>
        <v>28.737499999999994</v>
      </c>
      <c r="N19" s="11">
        <f>[15]Setembro!$B$17</f>
        <v>25.087500000000002</v>
      </c>
      <c r="O19" s="11">
        <f>[15]Setembro!$B$18</f>
        <v>28.108333333333334</v>
      </c>
      <c r="P19" s="11">
        <f>[15]Setembro!$B$19</f>
        <v>29.799999999999997</v>
      </c>
      <c r="Q19" s="11">
        <f>[15]Setembro!$B$20</f>
        <v>28.279166666666669</v>
      </c>
      <c r="R19" s="11">
        <f>[15]Setembro!$B$21</f>
        <v>29.666666666666668</v>
      </c>
      <c r="S19" s="11">
        <f>[15]Setembro!$B$22</f>
        <v>28.554166666666664</v>
      </c>
      <c r="T19" s="11">
        <f>[15]Setembro!$B$23</f>
        <v>28.779166666666665</v>
      </c>
      <c r="U19" s="11">
        <f>[15]Setembro!$B$24</f>
        <v>29.041666666666668</v>
      </c>
      <c r="V19" s="11">
        <f>[15]Setembro!$B$25</f>
        <v>26.225000000000009</v>
      </c>
      <c r="W19" s="11">
        <f>[15]Setembro!$B$26</f>
        <v>24.483333333333334</v>
      </c>
      <c r="X19" s="11">
        <f>[15]Setembro!$B$27</f>
        <v>23.529166666666669</v>
      </c>
      <c r="Y19" s="11">
        <f>[15]Setembro!$B$28</f>
        <v>25.329166666666662</v>
      </c>
      <c r="Z19" s="11">
        <f>[15]Setembro!$B$29</f>
        <v>21.904166666666672</v>
      </c>
      <c r="AA19" s="11">
        <f>[15]Setembro!$B$30</f>
        <v>19.883333333333333</v>
      </c>
      <c r="AB19" s="11">
        <f>[15]Setembro!$B$31</f>
        <v>21.275000000000002</v>
      </c>
      <c r="AC19" s="11">
        <f>[15]Setembro!$B$32</f>
        <v>23.954166666666666</v>
      </c>
      <c r="AD19" s="11">
        <f>[15]Setembro!$B$33</f>
        <v>25.24166666666666</v>
      </c>
      <c r="AE19" s="11">
        <f>[15]Setembro!$B$34</f>
        <v>26.295833333333334</v>
      </c>
      <c r="AF19" s="93">
        <f t="shared" si="1"/>
        <v>26.054444444444446</v>
      </c>
      <c r="AG19" t="s">
        <v>47</v>
      </c>
      <c r="AH19" s="12" t="s">
        <v>47</v>
      </c>
      <c r="AJ19" t="s">
        <v>47</v>
      </c>
    </row>
    <row r="20" spans="1:37" x14ac:dyDescent="0.2">
      <c r="A20" s="58" t="s">
        <v>5</v>
      </c>
      <c r="B20" s="11">
        <f>[16]Setembro!$B$5</f>
        <v>20.983333333333331</v>
      </c>
      <c r="C20" s="11">
        <f>[16]Setembro!$B$6</f>
        <v>21.483333333333334</v>
      </c>
      <c r="D20" s="11">
        <f>[16]Setembro!$B$7</f>
        <v>26.75</v>
      </c>
      <c r="E20" s="11">
        <f>[16]Setembro!$B$8</f>
        <v>27.345833333333331</v>
      </c>
      <c r="F20" s="11">
        <f>[16]Setembro!$B$9</f>
        <v>26.262500000000003</v>
      </c>
      <c r="G20" s="11">
        <f>[16]Setembro!$B$10</f>
        <v>27.754166666666666</v>
      </c>
      <c r="H20" s="11">
        <f>[16]Setembro!$B$11</f>
        <v>30.929166666666674</v>
      </c>
      <c r="I20" s="11">
        <f>[16]Setembro!$B$12</f>
        <v>31.025000000000002</v>
      </c>
      <c r="J20" s="11">
        <f>[16]Setembro!$B$13</f>
        <v>30.624999999999996</v>
      </c>
      <c r="K20" s="11">
        <f>[16]Setembro!$B$14</f>
        <v>30.75833333333334</v>
      </c>
      <c r="L20" s="11">
        <f>[16]Setembro!$B$15</f>
        <v>30.504166666666674</v>
      </c>
      <c r="M20" s="11">
        <f>[16]Setembro!$B$16</f>
        <v>24.145833333333329</v>
      </c>
      <c r="N20" s="11">
        <f>[16]Setembro!$B$17</f>
        <v>22.608333333333331</v>
      </c>
      <c r="O20" s="11">
        <f>[16]Setembro!$B$18</f>
        <v>27.616666666666664</v>
      </c>
      <c r="P20" s="11">
        <f>[16]Setembro!$B$19</f>
        <v>30.616666666666664</v>
      </c>
      <c r="Q20" s="11">
        <f>[16]Setembro!$B$20</f>
        <v>32.091666666666669</v>
      </c>
      <c r="R20" s="11">
        <f>[16]Setembro!$B$21</f>
        <v>27.166666666666668</v>
      </c>
      <c r="S20" s="11">
        <f>[16]Setembro!$B$22</f>
        <v>26.912500000000005</v>
      </c>
      <c r="T20" s="11">
        <f>[16]Setembro!$B$23</f>
        <v>28.658333333333342</v>
      </c>
      <c r="U20" s="11">
        <f>[16]Setembro!$B$24</f>
        <v>31.358333333333331</v>
      </c>
      <c r="V20" s="11">
        <f>[16]Setembro!$B$25</f>
        <v>27.004166666666666</v>
      </c>
      <c r="W20" s="11">
        <f>[16]Setembro!$B$26</f>
        <v>29.037500000000009</v>
      </c>
      <c r="X20" s="11">
        <f>[16]Setembro!$B$27</f>
        <v>30.520833333333332</v>
      </c>
      <c r="Y20" s="11">
        <f>[16]Setembro!$B$28</f>
        <v>31.991666666666664</v>
      </c>
      <c r="Z20" s="11">
        <f>[16]Setembro!$B$29</f>
        <v>25.874999999999996</v>
      </c>
      <c r="AA20" s="11">
        <f>[16]Setembro!$B$30</f>
        <v>24.658333333333335</v>
      </c>
      <c r="AB20" s="11">
        <f>[16]Setembro!$B$31</f>
        <v>27.337500000000002</v>
      </c>
      <c r="AC20" s="11">
        <f>[16]Setembro!$B$32</f>
        <v>29.262499999999999</v>
      </c>
      <c r="AD20" s="11">
        <f>[16]Setembro!$B$33</f>
        <v>31.116666666666664</v>
      </c>
      <c r="AE20" s="11">
        <f>[16]Setembro!$B$34</f>
        <v>31.512499999999999</v>
      </c>
      <c r="AF20" s="93">
        <f t="shared" si="1"/>
        <v>28.130416666666676</v>
      </c>
      <c r="AG20" s="12" t="s">
        <v>47</v>
      </c>
      <c r="AH20" s="12" t="s">
        <v>47</v>
      </c>
    </row>
    <row r="21" spans="1:37" x14ac:dyDescent="0.2">
      <c r="A21" s="58" t="s">
        <v>43</v>
      </c>
      <c r="B21" s="11">
        <f>[17]Setembro!$B$5</f>
        <v>25.887499999999999</v>
      </c>
      <c r="C21" s="11">
        <f>[17]Setembro!$B$6</f>
        <v>24.016666666666666</v>
      </c>
      <c r="D21" s="11">
        <f>[17]Setembro!$B$7</f>
        <v>26.016666666666662</v>
      </c>
      <c r="E21" s="11">
        <f>[17]Setembro!$B$8</f>
        <v>26.487500000000001</v>
      </c>
      <c r="F21" s="11">
        <f>[17]Setembro!$B$9</f>
        <v>28.229166666666661</v>
      </c>
      <c r="G21" s="11">
        <f>[17]Setembro!$B$10</f>
        <v>27.479166666666661</v>
      </c>
      <c r="H21" s="11">
        <f>[17]Setembro!$B$11</f>
        <v>26.533333333333335</v>
      </c>
      <c r="I21" s="11">
        <f>[17]Setembro!$B$12</f>
        <v>26.875000000000004</v>
      </c>
      <c r="J21" s="11">
        <f>[17]Setembro!$B$13</f>
        <v>27.724999999999994</v>
      </c>
      <c r="K21" s="11">
        <f>[17]Setembro!$B$14</f>
        <v>28.154166666666665</v>
      </c>
      <c r="L21" s="11">
        <f>[17]Setembro!$B$15</f>
        <v>29.0625</v>
      </c>
      <c r="M21" s="11">
        <f>[17]Setembro!$B$16</f>
        <v>28.649999999999995</v>
      </c>
      <c r="N21" s="11">
        <f>[17]Setembro!$B$17</f>
        <v>26.824999999999999</v>
      </c>
      <c r="O21" s="11">
        <f>[17]Setembro!$B$18</f>
        <v>29.595833333333331</v>
      </c>
      <c r="P21" s="11">
        <f>[17]Setembro!$B$19</f>
        <v>29.074999999999999</v>
      </c>
      <c r="Q21" s="11">
        <f>[17]Setembro!$B$20</f>
        <v>28.470833333333331</v>
      </c>
      <c r="R21" s="11">
        <f>[17]Setembro!$B$21</f>
        <v>28.504166666666666</v>
      </c>
      <c r="S21" s="11">
        <f>[17]Setembro!$B$22</f>
        <v>28.324999999999999</v>
      </c>
      <c r="T21" s="11">
        <f>[17]Setembro!$B$23</f>
        <v>28.841666666666672</v>
      </c>
      <c r="U21" s="11">
        <f>[17]Setembro!$B$24</f>
        <v>29.666666666666668</v>
      </c>
      <c r="V21" s="11">
        <f>[17]Setembro!$B$25</f>
        <v>27.904166666666672</v>
      </c>
      <c r="W21" s="11">
        <f>[17]Setembro!$B$26</f>
        <v>26.400000000000006</v>
      </c>
      <c r="X21" s="11">
        <f>[17]Setembro!$B$27</f>
        <v>26.512499999999992</v>
      </c>
      <c r="Y21" s="11">
        <f>[17]Setembro!$B$28</f>
        <v>27.041666666666668</v>
      </c>
      <c r="Z21" s="11">
        <f>[17]Setembro!$B$29</f>
        <v>22.216666666666665</v>
      </c>
      <c r="AA21" s="11">
        <f>[17]Setembro!$B$30</f>
        <v>21.408333333333335</v>
      </c>
      <c r="AB21" s="11">
        <f>[17]Setembro!$B$31</f>
        <v>22.812499999999996</v>
      </c>
      <c r="AC21" s="11">
        <f>[17]Setembro!$B$32</f>
        <v>25.3125</v>
      </c>
      <c r="AD21" s="11">
        <f>[17]Setembro!$B$33</f>
        <v>26.566666666666674</v>
      </c>
      <c r="AE21" s="11">
        <f>[17]Setembro!$B$34</f>
        <v>27.066666666666674</v>
      </c>
      <c r="AF21" s="93">
        <f t="shared" si="1"/>
        <v>26.922083333333333</v>
      </c>
      <c r="AH21" s="12" t="s">
        <v>47</v>
      </c>
      <c r="AI21" t="s">
        <v>47</v>
      </c>
      <c r="AJ21" t="s">
        <v>47</v>
      </c>
    </row>
    <row r="22" spans="1:37" x14ac:dyDescent="0.2">
      <c r="A22" s="58" t="s">
        <v>6</v>
      </c>
      <c r="B22" s="11">
        <f>[18]Setembro!$B$5</f>
        <v>31.216666666666669</v>
      </c>
      <c r="C22" s="11">
        <f>[18]Setembro!$B$6</f>
        <v>30.374999999999996</v>
      </c>
      <c r="D22" s="11">
        <f>[18]Setembro!$B$7</f>
        <v>33.883333333333333</v>
      </c>
      <c r="E22" s="11">
        <f>[18]Setembro!$B$8</f>
        <v>35.275000000000006</v>
      </c>
      <c r="F22" s="11">
        <f>[18]Setembro!$B$9</f>
        <v>37.15</v>
      </c>
      <c r="G22" s="11">
        <f>[18]Setembro!$B$10</f>
        <v>37.128571428571433</v>
      </c>
      <c r="H22" s="11">
        <f>[18]Setembro!$B$11</f>
        <v>36.612499999999997</v>
      </c>
      <c r="I22" s="11">
        <f>[18]Setembro!$B$12</f>
        <v>37</v>
      </c>
      <c r="J22" s="11">
        <f>[18]Setembro!$B$13</f>
        <v>37.016666666666659</v>
      </c>
      <c r="K22" s="11">
        <f>[18]Setembro!$B$14</f>
        <v>37.577777777777776</v>
      </c>
      <c r="L22" s="11">
        <f>[18]Setembro!$B$15</f>
        <v>37.26</v>
      </c>
      <c r="M22" s="11">
        <f>[18]Setembro!$B$16</f>
        <v>31.98</v>
      </c>
      <c r="N22" s="11">
        <f>[18]Setembro!$B$17</f>
        <v>31.436363636363637</v>
      </c>
      <c r="O22" s="11">
        <f>[18]Setembro!$B$18</f>
        <v>37.490909090909092</v>
      </c>
      <c r="P22" s="11">
        <f>[18]Setembro!$B$19</f>
        <v>38.118181818181824</v>
      </c>
      <c r="Q22" s="11">
        <f>[18]Setembro!$B$20</f>
        <v>37.245454545454542</v>
      </c>
      <c r="R22" s="11">
        <f>[18]Setembro!$B$21</f>
        <v>34.281818181818181</v>
      </c>
      <c r="S22" s="11">
        <f>[18]Setembro!$B$22</f>
        <v>34.739999999999995</v>
      </c>
      <c r="T22" s="11">
        <f>[18]Setembro!$B$23</f>
        <v>35.78</v>
      </c>
      <c r="U22" s="11">
        <f>[18]Setembro!$B$24</f>
        <v>37.288888888888891</v>
      </c>
      <c r="V22" s="11">
        <f>[18]Setembro!$B$25</f>
        <v>34.541666666666671</v>
      </c>
      <c r="W22" s="11">
        <f>[18]Setembro!$B$26</f>
        <v>32.9375</v>
      </c>
      <c r="X22" s="11">
        <f>[18]Setembro!$B$27</f>
        <v>33.25</v>
      </c>
      <c r="Y22" s="11">
        <f>[18]Setembro!$B$28</f>
        <v>35.010000000000005</v>
      </c>
      <c r="Z22" s="11">
        <f>[18]Setembro!$B$29</f>
        <v>25.484615384615385</v>
      </c>
      <c r="AA22" s="11">
        <f>[18]Setembro!$B$30</f>
        <v>27.181818181818183</v>
      </c>
      <c r="AB22" s="11">
        <f>[18]Setembro!$B$31</f>
        <v>30.241666666666664</v>
      </c>
      <c r="AC22" s="11">
        <f>[18]Setembro!$B$32</f>
        <v>33.146153846153851</v>
      </c>
      <c r="AD22" s="11">
        <f>[18]Setembro!$B$33</f>
        <v>34.069230769230771</v>
      </c>
      <c r="AE22" s="11">
        <f>[18]Setembro!$B$34</f>
        <v>34.958333333333336</v>
      </c>
      <c r="AF22" s="93">
        <f t="shared" si="1"/>
        <v>34.322603896103892</v>
      </c>
      <c r="AG22" t="s">
        <v>47</v>
      </c>
      <c r="AJ22" t="s">
        <v>47</v>
      </c>
    </row>
    <row r="23" spans="1:37" x14ac:dyDescent="0.2">
      <c r="A23" s="58" t="s">
        <v>7</v>
      </c>
      <c r="B23" s="11">
        <f>[19]Setembro!$B$5</f>
        <v>18.533333333333335</v>
      </c>
      <c r="C23" s="11">
        <f>[19]Setembro!$B$6</f>
        <v>20.283333333333335</v>
      </c>
      <c r="D23" s="11">
        <f>[19]Setembro!$B$7</f>
        <v>21.674999999999997</v>
      </c>
      <c r="E23" s="11">
        <f>[19]Setembro!$B$8</f>
        <v>22.533333333333331</v>
      </c>
      <c r="F23" s="11">
        <f>[19]Setembro!$B$9</f>
        <v>23.195833333333336</v>
      </c>
      <c r="G23" s="11">
        <f>[19]Setembro!$B$10</f>
        <v>23.075000000000003</v>
      </c>
      <c r="H23" s="11">
        <f>[19]Setembro!$B$11</f>
        <v>28.020833333333332</v>
      </c>
      <c r="I23" s="11">
        <f>[19]Setembro!$B$12</f>
        <v>29.066666666666663</v>
      </c>
      <c r="J23" s="11">
        <f>[19]Setembro!$B$13</f>
        <v>29.333333333333339</v>
      </c>
      <c r="K23" s="11">
        <f>[19]Setembro!$B$14</f>
        <v>29.125000000000004</v>
      </c>
      <c r="L23" s="11">
        <f>[19]Setembro!$B$15</f>
        <v>31.444444444444443</v>
      </c>
      <c r="M23" s="11">
        <f>[19]Setembro!$B$16</f>
        <v>20.959999999999997</v>
      </c>
      <c r="N23" s="11">
        <f>[19]Setembro!$B$17</f>
        <v>24.585714285714285</v>
      </c>
      <c r="O23" s="11">
        <f>[19]Setembro!$B$18</f>
        <v>27.759999999999998</v>
      </c>
      <c r="P23" s="11">
        <f>[19]Setembro!$B$19</f>
        <v>32.054999999999993</v>
      </c>
      <c r="Q23" s="11">
        <f>[19]Setembro!$B$20</f>
        <v>33.794117647058826</v>
      </c>
      <c r="R23" s="11">
        <f>[19]Setembro!$B$21</f>
        <v>31.763636363636365</v>
      </c>
      <c r="S23" s="11">
        <f>[19]Setembro!$B$22</f>
        <v>24.930769230769233</v>
      </c>
      <c r="T23" s="11">
        <f>[19]Setembro!$B$23</f>
        <v>28.881249999999994</v>
      </c>
      <c r="U23" s="11">
        <f>[19]Setembro!$B$24</f>
        <v>27.86315789473684</v>
      </c>
      <c r="V23" s="11">
        <f>[19]Setembro!$B$25</f>
        <v>25.743749999999999</v>
      </c>
      <c r="W23" s="11">
        <f>[19]Setembro!$B$26</f>
        <v>25.105555555555554</v>
      </c>
      <c r="X23" s="11">
        <f>[19]Setembro!$B$27</f>
        <v>23.222727272727269</v>
      </c>
      <c r="Y23" s="11">
        <f>[19]Setembro!$B$28</f>
        <v>22.141666666666666</v>
      </c>
      <c r="Z23" s="11">
        <f>[19]Setembro!$B$29</f>
        <v>20.357894736842102</v>
      </c>
      <c r="AA23" s="11">
        <f>[19]Setembro!$B$30</f>
        <v>23.984615384615385</v>
      </c>
      <c r="AB23" s="11">
        <f>[19]Setembro!$B$31</f>
        <v>23.645833333333332</v>
      </c>
      <c r="AC23" s="11">
        <f>[19]Setembro!$B$32</f>
        <v>24.708333333333329</v>
      </c>
      <c r="AD23" s="11">
        <f>[19]Setembro!$B$33</f>
        <v>26.395833333333332</v>
      </c>
      <c r="AE23" s="11">
        <f>[19]Setembro!$B$34</f>
        <v>28.790000000000003</v>
      </c>
      <c r="AF23" s="93">
        <f t="shared" si="1"/>
        <v>25.765865538314458</v>
      </c>
      <c r="AH23" t="s">
        <v>47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[20]Setembro!$B$5</f>
        <v>*</v>
      </c>
      <c r="C24" s="11" t="str">
        <f>[20]Setembro!$B$6</f>
        <v>*</v>
      </c>
      <c r="D24" s="11" t="str">
        <f>[20]Setembro!$B$7</f>
        <v>*</v>
      </c>
      <c r="E24" s="11" t="str">
        <f>[20]Setembro!$B$8</f>
        <v>*</v>
      </c>
      <c r="F24" s="11" t="str">
        <f>[20]Setembro!$B$9</f>
        <v>*</v>
      </c>
      <c r="G24" s="11" t="str">
        <f>[20]Setembro!$B$10</f>
        <v>*</v>
      </c>
      <c r="H24" s="11" t="str">
        <f>[20]Setembro!$B$11</f>
        <v>*</v>
      </c>
      <c r="I24" s="11" t="str">
        <f>[20]Setembro!$B$12</f>
        <v>*</v>
      </c>
      <c r="J24" s="11" t="str">
        <f>[20]Setembro!$B$13</f>
        <v>*</v>
      </c>
      <c r="K24" s="11" t="str">
        <f>[20]Setembro!$B$14</f>
        <v>*</v>
      </c>
      <c r="L24" s="11" t="str">
        <f>[20]Setembro!$B$15</f>
        <v>*</v>
      </c>
      <c r="M24" s="11" t="str">
        <f>[20]Setembro!$B$16</f>
        <v>*</v>
      </c>
      <c r="N24" s="11" t="str">
        <f>[20]Setembro!$B$17</f>
        <v>*</v>
      </c>
      <c r="O24" s="11" t="str">
        <f>[20]Setembro!$B$18</f>
        <v>*</v>
      </c>
      <c r="P24" s="11" t="str">
        <f>[20]Setembro!$B$19</f>
        <v>*</v>
      </c>
      <c r="Q24" s="11" t="str">
        <f>[20]Setembro!$B$20</f>
        <v>*</v>
      </c>
      <c r="R24" s="11" t="str">
        <f>[20]Setembro!$B$21</f>
        <v>*</v>
      </c>
      <c r="S24" s="11" t="str">
        <f>[20]Setembro!$B$22</f>
        <v>*</v>
      </c>
      <c r="T24" s="11" t="str">
        <f>[20]Setembro!$B$23</f>
        <v>*</v>
      </c>
      <c r="U24" s="11" t="str">
        <f>[20]Setembro!$B$24</f>
        <v>*</v>
      </c>
      <c r="V24" s="11" t="str">
        <f>[20]Setembro!$B$25</f>
        <v>*</v>
      </c>
      <c r="W24" s="11" t="str">
        <f>[20]Setembro!$B$26</f>
        <v>*</v>
      </c>
      <c r="X24" s="11" t="str">
        <f>[20]Setembro!$B$27</f>
        <v>*</v>
      </c>
      <c r="Y24" s="11" t="str">
        <f>[20]Setembro!$B$28</f>
        <v>*</v>
      </c>
      <c r="Z24" s="11" t="str">
        <f>[20]Setembro!$B$29</f>
        <v>*</v>
      </c>
      <c r="AA24" s="11" t="str">
        <f>[20]Setembro!$B$30</f>
        <v>*</v>
      </c>
      <c r="AB24" s="11" t="str">
        <f>[20]Setembro!$B$31</f>
        <v>*</v>
      </c>
      <c r="AC24" s="11" t="str">
        <f>[20]Setembro!$B$32</f>
        <v>*</v>
      </c>
      <c r="AD24" s="11" t="str">
        <f>[20]Setembro!$B$33</f>
        <v>*</v>
      </c>
      <c r="AE24" s="11" t="str">
        <f>[20]Setembro!$B$34</f>
        <v>*</v>
      </c>
      <c r="AF24" s="136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8" t="s">
        <v>170</v>
      </c>
      <c r="B25" s="11">
        <f>[21]Setembro!$B$5</f>
        <v>17.138461538461538</v>
      </c>
      <c r="C25" s="11">
        <f>[21]Setembro!$B$6</f>
        <v>22.475000000000005</v>
      </c>
      <c r="D25" s="11">
        <f>[21]Setembro!$B$7</f>
        <v>22.186666666666667</v>
      </c>
      <c r="E25" s="11">
        <f>[21]Setembro!$B$8</f>
        <v>23.221428571428572</v>
      </c>
      <c r="F25" s="11">
        <f>[21]Setembro!$B$9</f>
        <v>24.453333333333333</v>
      </c>
      <c r="G25" s="11">
        <f>[21]Setembro!$B$10</f>
        <v>25.360000000000003</v>
      </c>
      <c r="H25" s="11">
        <f>[21]Setembro!$B$11</f>
        <v>29.953333333333337</v>
      </c>
      <c r="I25" s="11">
        <f>[21]Setembro!$B$12</f>
        <v>33.171428571428571</v>
      </c>
      <c r="J25" s="11">
        <f>[21]Setembro!$B$13</f>
        <v>33.799999999999997</v>
      </c>
      <c r="K25" s="11">
        <f>[21]Setembro!$B$14</f>
        <v>33.574999999999996</v>
      </c>
      <c r="L25" s="11">
        <f>[21]Setembro!$B$15</f>
        <v>33.715384615384615</v>
      </c>
      <c r="M25" s="11">
        <f>[21]Setembro!$B$16</f>
        <v>19.05</v>
      </c>
      <c r="N25" s="11">
        <f>[21]Setembro!$B$17</f>
        <v>23.353846153846153</v>
      </c>
      <c r="O25" s="11">
        <f>[21]Setembro!$B$18</f>
        <v>28.7</v>
      </c>
      <c r="P25" s="11">
        <f>[21]Setembro!$B$19</f>
        <v>32.380000000000003</v>
      </c>
      <c r="Q25" s="11">
        <f>[21]Setembro!$B$20</f>
        <v>34.99285714285714</v>
      </c>
      <c r="R25" s="11">
        <f>[21]Setembro!$B$21</f>
        <v>27.315384615384612</v>
      </c>
      <c r="S25" s="11">
        <f>[21]Setembro!$B$22</f>
        <v>21.881250000000001</v>
      </c>
      <c r="T25" s="11">
        <f>[21]Setembro!$B$23</f>
        <v>28.7</v>
      </c>
      <c r="U25" s="11">
        <f>[21]Setembro!$B$24</f>
        <v>24.439999999999998</v>
      </c>
      <c r="V25" s="11">
        <f>[21]Setembro!$B$25</f>
        <v>25.017647058823538</v>
      </c>
      <c r="W25" s="11">
        <f>[21]Setembro!$B$26</f>
        <v>25.070588235294121</v>
      </c>
      <c r="X25" s="11">
        <f>[21]Setembro!$B$27</f>
        <v>23.664705882352937</v>
      </c>
      <c r="Y25" s="11">
        <f>[21]Setembro!$B$28</f>
        <v>23.9</v>
      </c>
      <c r="Z25" s="11">
        <f>[21]Setembro!$B$29</f>
        <v>20.966666666666665</v>
      </c>
      <c r="AA25" s="11">
        <f>[21]Setembro!$B$30</f>
        <v>24.113333333333333</v>
      </c>
      <c r="AB25" s="11">
        <f>[21]Setembro!$B$31</f>
        <v>25.72941176470588</v>
      </c>
      <c r="AC25" s="11">
        <f>[21]Setembro!$B$32</f>
        <v>25.970588235294116</v>
      </c>
      <c r="AD25" s="11">
        <f>[21]Setembro!$B$33</f>
        <v>28.523529411764706</v>
      </c>
      <c r="AE25" s="11">
        <f>[21]Setembro!$B$34</f>
        <v>30.737499999999997</v>
      </c>
      <c r="AF25" s="97">
        <f t="shared" ref="AF25:AF26" si="2">AVERAGE(B25:AE25)</f>
        <v>26.451911504345329</v>
      </c>
      <c r="AG25" s="12" t="s">
        <v>47</v>
      </c>
      <c r="AH25" s="12" t="s">
        <v>47</v>
      </c>
      <c r="AI25" t="s">
        <v>47</v>
      </c>
    </row>
    <row r="26" spans="1:37" x14ac:dyDescent="0.2">
      <c r="A26" s="58" t="s">
        <v>171</v>
      </c>
      <c r="B26" s="11">
        <f>[22]Setembro!$B$5</f>
        <v>20.159999999999997</v>
      </c>
      <c r="C26" s="11">
        <f>[22]Setembro!$B$6</f>
        <v>18.28</v>
      </c>
      <c r="D26" s="11">
        <f>[22]Setembro!$B$7</f>
        <v>24.564705882352943</v>
      </c>
      <c r="E26" s="11">
        <f>[22]Setembro!$B$8</f>
        <v>26.223529411764705</v>
      </c>
      <c r="F26" s="11">
        <f>[22]Setembro!$B$9</f>
        <v>26.423529411764704</v>
      </c>
      <c r="G26" s="11">
        <f>[22]Setembro!$B$10</f>
        <v>25.805882352941175</v>
      </c>
      <c r="H26" s="11">
        <f>[22]Setembro!$B$11</f>
        <v>30.241176470588229</v>
      </c>
      <c r="I26" s="11">
        <f>[22]Setembro!$B$12</f>
        <v>31.158823529411762</v>
      </c>
      <c r="J26" s="11">
        <f>[22]Setembro!$B$13</f>
        <v>32.718750000000007</v>
      </c>
      <c r="K26" s="11">
        <f>[22]Setembro!$B$14</f>
        <v>31.3764705882353</v>
      </c>
      <c r="L26" s="11">
        <f>[22]Setembro!$B$15</f>
        <v>30.976470588235294</v>
      </c>
      <c r="M26" s="11">
        <f>[22]Setembro!$B$16</f>
        <v>22.370588235294122</v>
      </c>
      <c r="N26" s="11">
        <f>[22]Setembro!$B$17</f>
        <v>23.705555555555552</v>
      </c>
      <c r="O26" s="11">
        <f>[22]Setembro!$B$18</f>
        <v>29.511764705882353</v>
      </c>
      <c r="P26" s="11">
        <f>[22]Setembro!$B$19</f>
        <v>33.4</v>
      </c>
      <c r="Q26" s="11">
        <f>[22]Setembro!$B$20</f>
        <v>33.233333333333327</v>
      </c>
      <c r="R26" s="11">
        <f>[22]Setembro!$B$21</f>
        <v>30.723529411764702</v>
      </c>
      <c r="S26" s="11">
        <f>[22]Setembro!$B$22</f>
        <v>25.005882352941175</v>
      </c>
      <c r="T26" s="11">
        <f>[22]Setembro!$B$23</f>
        <v>28.705555555555552</v>
      </c>
      <c r="U26" s="11">
        <f>[22]Setembro!$B$24</f>
        <v>29.452941176470585</v>
      </c>
      <c r="V26" s="11">
        <f>[22]Setembro!$B$25</f>
        <v>26.577777777777776</v>
      </c>
      <c r="W26" s="11">
        <f>[22]Setembro!$B$26</f>
        <v>26.977777777777778</v>
      </c>
      <c r="X26" s="11">
        <f>[22]Setembro!$B$27</f>
        <v>25.105555555555561</v>
      </c>
      <c r="Y26" s="11">
        <f>[22]Setembro!$B$28</f>
        <v>24.305555555555557</v>
      </c>
      <c r="Z26" s="11">
        <f>[22]Setembro!$B$29</f>
        <v>20.747058823529407</v>
      </c>
      <c r="AA26" s="11">
        <f>[22]Setembro!$B$30</f>
        <v>23.018750000000001</v>
      </c>
      <c r="AB26" s="11">
        <f>[22]Setembro!$B$31</f>
        <v>28.833333333333339</v>
      </c>
      <c r="AC26" s="11">
        <f>[22]Setembro!$B$32</f>
        <v>27.0625</v>
      </c>
      <c r="AD26" s="11">
        <f>[22]Setembro!$B$33</f>
        <v>28.870588235294118</v>
      </c>
      <c r="AE26" s="11">
        <f>[22]Setembro!$B$34</f>
        <v>30.356250000000003</v>
      </c>
      <c r="AF26" s="97">
        <f t="shared" si="2"/>
        <v>27.19645452069717</v>
      </c>
      <c r="AH26" s="12" t="s">
        <v>47</v>
      </c>
      <c r="AI26" t="s">
        <v>47</v>
      </c>
      <c r="AJ26" t="s">
        <v>47</v>
      </c>
    </row>
    <row r="27" spans="1:37" x14ac:dyDescent="0.2">
      <c r="A27" s="58" t="s">
        <v>8</v>
      </c>
      <c r="B27" s="11">
        <f>[23]Setembro!$B$5</f>
        <v>17.8</v>
      </c>
      <c r="C27" s="11">
        <f>[23]Setembro!$B$6</f>
        <v>17.5</v>
      </c>
      <c r="D27" s="11">
        <f>[23]Setembro!$B$7</f>
        <v>21.091666666666672</v>
      </c>
      <c r="E27" s="11">
        <f>[23]Setembro!$B$8</f>
        <v>21.962500000000002</v>
      </c>
      <c r="F27" s="11">
        <f>[23]Setembro!$B$9</f>
        <v>22.241666666666664</v>
      </c>
      <c r="G27" s="11">
        <f>[23]Setembro!$B$10</f>
        <v>22.537500000000005</v>
      </c>
      <c r="H27" s="11">
        <f>[23]Setembro!$B$11</f>
        <v>26.541666666666671</v>
      </c>
      <c r="I27" s="11">
        <f>[23]Setembro!$B$12</f>
        <v>29.112500000000001</v>
      </c>
      <c r="J27" s="11">
        <f>[23]Setembro!$B$13</f>
        <v>30.379166666666659</v>
      </c>
      <c r="K27" s="11">
        <f>[23]Setembro!$B$14</f>
        <v>29.391666666666669</v>
      </c>
      <c r="L27" s="11">
        <f>[23]Setembro!$B$15</f>
        <v>29.562499999999996</v>
      </c>
      <c r="M27" s="11">
        <f>[23]Setembro!$B$16</f>
        <v>20.966666666666658</v>
      </c>
      <c r="N27" s="11">
        <f>[23]Setembro!$B$17</f>
        <v>20.895833333333332</v>
      </c>
      <c r="O27" s="11">
        <f>[23]Setembro!$B$18</f>
        <v>24.679166666666664</v>
      </c>
      <c r="P27" s="11">
        <f>[23]Setembro!$B$19</f>
        <v>28.216666666666665</v>
      </c>
      <c r="Q27" s="11">
        <f>[23]Setembro!$B$20</f>
        <v>30.729166666666671</v>
      </c>
      <c r="R27" s="11">
        <f>[23]Setembro!$B$21</f>
        <v>28.733333333333334</v>
      </c>
      <c r="S27" s="11">
        <f>[23]Setembro!$B$22</f>
        <v>20.787499999999998</v>
      </c>
      <c r="T27" s="11">
        <f>[23]Setembro!$B$23</f>
        <v>23.254166666666666</v>
      </c>
      <c r="U27" s="11">
        <f>[23]Setembro!$B$24</f>
        <v>24.424999999999997</v>
      </c>
      <c r="V27" s="11">
        <f>[23]Setembro!$B$25</f>
        <v>23.170833333333334</v>
      </c>
      <c r="W27" s="11">
        <f>[23]Setembro!$B$26</f>
        <v>22.987500000000001</v>
      </c>
      <c r="X27" s="11">
        <f>[23]Setembro!$B$27</f>
        <v>21.504166666666674</v>
      </c>
      <c r="Y27" s="11">
        <f>[23]Setembro!$B$28</f>
        <v>21.616666666666664</v>
      </c>
      <c r="Z27" s="11">
        <f>[23]Setembro!$B$29</f>
        <v>20.491666666666664</v>
      </c>
      <c r="AA27" s="11">
        <f>[23]Setembro!$B$30</f>
        <v>21.191666666666663</v>
      </c>
      <c r="AB27" s="11">
        <f>[23]Setembro!$B$31</f>
        <v>22.774999999999995</v>
      </c>
      <c r="AC27" s="11">
        <f>[23]Setembro!$B$32</f>
        <v>23.512499999999999</v>
      </c>
      <c r="AD27" s="11">
        <f>[23]Setembro!$B$33</f>
        <v>24.954166666666662</v>
      </c>
      <c r="AE27" s="11">
        <f>[23]Setembro!$B$34</f>
        <v>26.516666666666666</v>
      </c>
      <c r="AF27" s="93">
        <f t="shared" si="1"/>
        <v>23.984305555555554</v>
      </c>
      <c r="AI27" t="s">
        <v>47</v>
      </c>
      <c r="AJ27" t="s">
        <v>47</v>
      </c>
    </row>
    <row r="28" spans="1:37" x14ac:dyDescent="0.2">
      <c r="A28" s="58" t="s">
        <v>9</v>
      </c>
      <c r="B28" s="11">
        <f>[24]Setembro!$B$5</f>
        <v>19.125</v>
      </c>
      <c r="C28" s="11">
        <f>[24]Setembro!$B$6</f>
        <v>20.415384615384614</v>
      </c>
      <c r="D28" s="11">
        <f>[24]Setembro!$B$7</f>
        <v>22.830434782608698</v>
      </c>
      <c r="E28" s="11">
        <f>[24]Setembro!$B$8</f>
        <v>23.987499999999997</v>
      </c>
      <c r="F28" s="11">
        <f>[24]Setembro!$B$9</f>
        <v>23.570833333333336</v>
      </c>
      <c r="G28" s="11">
        <f>[24]Setembro!$B$10</f>
        <v>22.691666666666663</v>
      </c>
      <c r="H28" s="11">
        <f>[24]Setembro!$B$11</f>
        <v>27.762499999999999</v>
      </c>
      <c r="I28" s="11">
        <f>[24]Setembro!$B$12</f>
        <v>29.649999999999995</v>
      </c>
      <c r="J28" s="11">
        <f>[24]Setembro!$B$13</f>
        <v>32.261111111111106</v>
      </c>
      <c r="K28" s="11">
        <f>[24]Setembro!$B$14</f>
        <v>33.333333333333336</v>
      </c>
      <c r="L28" s="11">
        <f>[24]Setembro!$B$15</f>
        <v>33.989999999999995</v>
      </c>
      <c r="M28" s="11">
        <f>[24]Setembro!$B$16</f>
        <v>24.87777777777778</v>
      </c>
      <c r="N28" s="11">
        <f>[24]Setembro!$B$17</f>
        <v>27.410000000000004</v>
      </c>
      <c r="O28" s="11">
        <f>[24]Setembro!$B$18</f>
        <v>30.272727272727277</v>
      </c>
      <c r="P28" s="11">
        <f>[24]Setembro!$B$19</f>
        <v>34.291666666666664</v>
      </c>
      <c r="Q28" s="11">
        <f>[24]Setembro!$B$20</f>
        <v>35.254545454545458</v>
      </c>
      <c r="R28" s="11">
        <f>[24]Setembro!$B$21</f>
        <v>35.46</v>
      </c>
      <c r="S28" s="11">
        <f>[24]Setembro!$B$22</f>
        <v>25.879999999999995</v>
      </c>
      <c r="T28" s="11">
        <f>[24]Setembro!$B$23</f>
        <v>32.490909090909092</v>
      </c>
      <c r="U28" s="11">
        <f>[24]Setembro!$B$24</f>
        <v>28.899999999999995</v>
      </c>
      <c r="V28" s="11">
        <f>[24]Setembro!$B$25</f>
        <v>26.861538461538466</v>
      </c>
      <c r="W28" s="11">
        <f>[24]Setembro!$B$26</f>
        <v>26.730769230769234</v>
      </c>
      <c r="X28" s="11">
        <f>[24]Setembro!$B$27</f>
        <v>23.946666666666665</v>
      </c>
      <c r="Y28" s="11">
        <f>[24]Setembro!$B$28</f>
        <v>23.830769230769231</v>
      </c>
      <c r="Z28" s="11">
        <f>[24]Setembro!$B$29</f>
        <v>19.024999999999999</v>
      </c>
      <c r="AA28" s="11">
        <f>[24]Setembro!$B$30</f>
        <v>23.346153846153847</v>
      </c>
      <c r="AB28" s="11">
        <f>[24]Setembro!$B$31</f>
        <v>26.181249999999999</v>
      </c>
      <c r="AC28" s="11">
        <f>[24]Setembro!$B$32</f>
        <v>24.204347826086952</v>
      </c>
      <c r="AD28" s="11">
        <f>[24]Setembro!$B$33</f>
        <v>26.013043478260872</v>
      </c>
      <c r="AE28" s="11">
        <f>[24]Setembro!$B$34</f>
        <v>28.357142857142858</v>
      </c>
      <c r="AF28" s="93">
        <f t="shared" si="1"/>
        <v>27.098402390081738</v>
      </c>
      <c r="AG28" t="s">
        <v>47</v>
      </c>
      <c r="AI28" t="s">
        <v>47</v>
      </c>
      <c r="AJ28" t="s">
        <v>47</v>
      </c>
      <c r="AK28" s="12" t="s">
        <v>47</v>
      </c>
    </row>
    <row r="29" spans="1:37" x14ac:dyDescent="0.2">
      <c r="A29" s="58" t="s">
        <v>42</v>
      </c>
      <c r="B29" s="11">
        <f>[25]Setembro!$B$5</f>
        <v>18.974999999999998</v>
      </c>
      <c r="C29" s="11">
        <f>[25]Setembro!$B$6</f>
        <v>19.916666666666668</v>
      </c>
      <c r="D29" s="11">
        <f>[25]Setembro!$B$7</f>
        <v>23.729166666666671</v>
      </c>
      <c r="E29" s="11">
        <f>[25]Setembro!$B$8</f>
        <v>24.320833333333329</v>
      </c>
      <c r="F29" s="11">
        <f>[25]Setembro!$B$9</f>
        <v>25.399999999999995</v>
      </c>
      <c r="G29" s="11">
        <f>[25]Setembro!$B$10</f>
        <v>27.599999999999998</v>
      </c>
      <c r="H29" s="11">
        <f>[25]Setembro!$B$11</f>
        <v>29.112499999999997</v>
      </c>
      <c r="I29" s="11">
        <f>[25]Setembro!$B$12</f>
        <v>28.362500000000001</v>
      </c>
      <c r="J29" s="11">
        <f>[25]Setembro!$B$13</f>
        <v>29.454166666666669</v>
      </c>
      <c r="K29" s="11">
        <f>[25]Setembro!$B$14</f>
        <v>29.566666666666663</v>
      </c>
      <c r="L29" s="11">
        <f>[25]Setembro!$B$15</f>
        <v>28.887500000000003</v>
      </c>
      <c r="M29" s="11">
        <f>[25]Setembro!$B$16</f>
        <v>20.808333333333341</v>
      </c>
      <c r="N29" s="11">
        <f>[25]Setembro!$B$17</f>
        <v>21.829166666666669</v>
      </c>
      <c r="O29" s="11">
        <f>[25]Setembro!$B$18</f>
        <v>26.67916666666666</v>
      </c>
      <c r="P29" s="11">
        <f>[25]Setembro!$B$19</f>
        <v>29.733333333333334</v>
      </c>
      <c r="Q29" s="11">
        <f>[25]Setembro!$B$20</f>
        <v>30.370833333333337</v>
      </c>
      <c r="R29" s="11">
        <f>[25]Setembro!$B$21</f>
        <v>26.779166666666669</v>
      </c>
      <c r="S29" s="11">
        <f>[25]Setembro!$B$22</f>
        <v>23.566666666666666</v>
      </c>
      <c r="T29" s="11">
        <f>[25]Setembro!$B$23</f>
        <v>27.25</v>
      </c>
      <c r="U29" s="11">
        <f>[25]Setembro!$B$24</f>
        <v>27.525000000000006</v>
      </c>
      <c r="V29" s="11">
        <f>[25]Setembro!$B$25</f>
        <v>25.108333333333345</v>
      </c>
      <c r="W29" s="11">
        <f>[25]Setembro!$B$26</f>
        <v>26.204166666666669</v>
      </c>
      <c r="X29" s="11">
        <f>[25]Setembro!$B$27</f>
        <v>26.379166666666663</v>
      </c>
      <c r="Y29" s="11">
        <f>[25]Setembro!$B$28</f>
        <v>26.620833333333337</v>
      </c>
      <c r="Z29" s="11">
        <f>[25]Setembro!$B$29</f>
        <v>22.620833333333337</v>
      </c>
      <c r="AA29" s="11">
        <f>[25]Setembro!$B$30</f>
        <v>23.979166666666668</v>
      </c>
      <c r="AB29" s="11">
        <f>[25]Setembro!$B$31</f>
        <v>25.274999999999995</v>
      </c>
      <c r="AC29" s="11">
        <f>[25]Setembro!$B$32</f>
        <v>27.070833333333329</v>
      </c>
      <c r="AD29" s="11">
        <f>[25]Setembro!$B$33</f>
        <v>29.287499999999998</v>
      </c>
      <c r="AE29" s="11">
        <f>[25]Setembro!$B$34</f>
        <v>29.766666666666662</v>
      </c>
      <c r="AF29" s="93">
        <f t="shared" si="1"/>
        <v>26.072638888888893</v>
      </c>
      <c r="AH29" s="12" t="s">
        <v>47</v>
      </c>
    </row>
    <row r="30" spans="1:37" x14ac:dyDescent="0.2">
      <c r="A30" s="58" t="s">
        <v>10</v>
      </c>
      <c r="B30" s="11">
        <f>[26]Setembro!$B$5</f>
        <v>18.183333333333334</v>
      </c>
      <c r="C30" s="11">
        <f>[26]Setembro!$B$6</f>
        <v>17.620833333333334</v>
      </c>
      <c r="D30" s="11">
        <f>[26]Setembro!$B$7</f>
        <v>21.175000000000004</v>
      </c>
      <c r="E30" s="11">
        <f>[26]Setembro!$B$8</f>
        <v>21.720833333333335</v>
      </c>
      <c r="F30" s="11">
        <f>[26]Setembro!$B$9</f>
        <v>22.762499999999992</v>
      </c>
      <c r="G30" s="11">
        <f>[26]Setembro!$B$10</f>
        <v>23.012499999999999</v>
      </c>
      <c r="H30" s="11">
        <f>[26]Setembro!$B$11</f>
        <v>27.774999999999995</v>
      </c>
      <c r="I30" s="11">
        <f>[26]Setembro!$B$12</f>
        <v>29.599999999999998</v>
      </c>
      <c r="J30" s="11">
        <f>[26]Setembro!$B$13</f>
        <v>30.2</v>
      </c>
      <c r="K30" s="11">
        <f>[26]Setembro!$B$14</f>
        <v>29.329166666666669</v>
      </c>
      <c r="L30" s="11">
        <f>[26]Setembro!$B$15</f>
        <v>29.716666666666669</v>
      </c>
      <c r="M30" s="11">
        <f>[26]Setembro!$B$16</f>
        <v>20.712499999999999</v>
      </c>
      <c r="N30" s="11">
        <f>[26]Setembro!$B$17</f>
        <v>20.666666666666664</v>
      </c>
      <c r="O30" s="11">
        <f>[26]Setembro!$B$18</f>
        <v>25.758333333333336</v>
      </c>
      <c r="P30" s="11">
        <f>[26]Setembro!$B$19</f>
        <v>29.337500000000006</v>
      </c>
      <c r="Q30" s="11">
        <f>[26]Setembro!$B$20</f>
        <v>32.204166666666673</v>
      </c>
      <c r="R30" s="11">
        <f>[26]Setembro!$B$21</f>
        <v>28.683333333333337</v>
      </c>
      <c r="S30" s="11">
        <f>[26]Setembro!$B$22</f>
        <v>21.604166666666661</v>
      </c>
      <c r="T30" s="11">
        <f>[26]Setembro!$B$23</f>
        <v>25.458333333333339</v>
      </c>
      <c r="U30" s="11">
        <f>[26]Setembro!$B$24</f>
        <v>26.045833333333334</v>
      </c>
      <c r="V30" s="11">
        <f>[26]Setembro!$B$25</f>
        <v>23.758333333333329</v>
      </c>
      <c r="W30" s="11">
        <f>[26]Setembro!$B$26</f>
        <v>23.904166666666669</v>
      </c>
      <c r="X30" s="11">
        <f>[26]Setembro!$B$27</f>
        <v>22.224999999999998</v>
      </c>
      <c r="Y30" s="11">
        <f>[26]Setembro!$B$28</f>
        <v>21.491666666666664</v>
      </c>
      <c r="Z30" s="11">
        <f>[26]Setembro!$B$29</f>
        <v>19.991666666666667</v>
      </c>
      <c r="AA30" s="11">
        <f>[26]Setembro!$B$30</f>
        <v>21.845833333333335</v>
      </c>
      <c r="AB30" s="11">
        <f>[26]Setembro!$B$31</f>
        <v>23.375000000000004</v>
      </c>
      <c r="AC30" s="11">
        <f>[26]Setembro!$B$32</f>
        <v>24.866666666666664</v>
      </c>
      <c r="AD30" s="11">
        <f>[26]Setembro!$B$33</f>
        <v>26.25</v>
      </c>
      <c r="AE30" s="11">
        <f>[26]Setembro!$B$34</f>
        <v>28.11666666666666</v>
      </c>
      <c r="AF30" s="93">
        <f t="shared" si="1"/>
        <v>24.579722222222227</v>
      </c>
      <c r="AJ30" t="s">
        <v>47</v>
      </c>
      <c r="AK30" t="s">
        <v>47</v>
      </c>
    </row>
    <row r="31" spans="1:37" x14ac:dyDescent="0.2">
      <c r="A31" s="58" t="s">
        <v>172</v>
      </c>
      <c r="B31" s="11">
        <f>[27]Setembro!$B$5</f>
        <v>17.554166666666671</v>
      </c>
      <c r="C31" s="11">
        <f>[27]Setembro!$B$6</f>
        <v>16.629166666666666</v>
      </c>
      <c r="D31" s="11">
        <f>[27]Setembro!$B$7</f>
        <v>20.324999999999999</v>
      </c>
      <c r="E31" s="11">
        <f>[27]Setembro!$B$8</f>
        <v>21.387500000000003</v>
      </c>
      <c r="F31" s="11">
        <f>[27]Setembro!$B$9</f>
        <v>22.366666666666664</v>
      </c>
      <c r="G31" s="11">
        <f>[27]Setembro!$B$10</f>
        <v>22.441666666666666</v>
      </c>
      <c r="H31" s="11">
        <f>[27]Setembro!$B$11</f>
        <v>26.616666666666664</v>
      </c>
      <c r="I31" s="11">
        <f>[27]Setembro!$B$12</f>
        <v>27.079166666666666</v>
      </c>
      <c r="J31" s="11">
        <f>[27]Setembro!$B$13</f>
        <v>27.862500000000001</v>
      </c>
      <c r="K31" s="11">
        <f>[27]Setembro!$B$14</f>
        <v>27.404166666666669</v>
      </c>
      <c r="L31" s="11">
        <f>[27]Setembro!$B$15</f>
        <v>27.904166666666679</v>
      </c>
      <c r="M31" s="11">
        <f>[27]Setembro!$B$16</f>
        <v>18.745833333333334</v>
      </c>
      <c r="N31" s="11">
        <f>[27]Setembro!$B$17</f>
        <v>20.133333333333333</v>
      </c>
      <c r="O31" s="11">
        <f>[27]Setembro!$B$18</f>
        <v>25.287500000000005</v>
      </c>
      <c r="P31" s="11">
        <f>[27]Setembro!$B$19</f>
        <v>28.920833333333334</v>
      </c>
      <c r="Q31" s="11">
        <f>[27]Setembro!$B$20</f>
        <v>29.752173913043475</v>
      </c>
      <c r="R31" s="11">
        <f>[27]Setembro!$B$21</f>
        <v>27.2</v>
      </c>
      <c r="S31" s="11">
        <f>[27]Setembro!$B$22</f>
        <v>21.557142857142853</v>
      </c>
      <c r="T31" s="11">
        <f>[27]Setembro!$B$23</f>
        <v>25.85</v>
      </c>
      <c r="U31" s="11">
        <f>[27]Setembro!$B$24</f>
        <v>26</v>
      </c>
      <c r="V31" s="11">
        <f>[27]Setembro!$B$25</f>
        <v>23.609523809523804</v>
      </c>
      <c r="W31" s="11">
        <f>[27]Setembro!$B$26</f>
        <v>23.795238095238098</v>
      </c>
      <c r="X31" s="11">
        <f>[27]Setembro!$B$27</f>
        <v>22.400000000000002</v>
      </c>
      <c r="Y31" s="11">
        <f>[27]Setembro!$B$28</f>
        <v>21.770000000000003</v>
      </c>
      <c r="Z31" s="11">
        <f>[27]Setembro!$B$29</f>
        <v>19.580000000000002</v>
      </c>
      <c r="AA31" s="11">
        <f>[27]Setembro!$B$30</f>
        <v>22.735294117647058</v>
      </c>
      <c r="AB31" s="11">
        <f>[27]Setembro!$B$31</f>
        <v>24.125000000000004</v>
      </c>
      <c r="AC31" s="11">
        <f>[27]Setembro!$B$32</f>
        <v>24.664999999999999</v>
      </c>
      <c r="AD31" s="11">
        <f>[27]Setembro!$B$33</f>
        <v>27.083333333333336</v>
      </c>
      <c r="AE31" s="11">
        <f>[27]Setembro!$B$34</f>
        <v>28.952941176470588</v>
      </c>
      <c r="AF31" s="97">
        <f>AVERAGE(B31:AE31)</f>
        <v>23.991132687857757</v>
      </c>
      <c r="AG31" s="12" t="s">
        <v>47</v>
      </c>
    </row>
    <row r="32" spans="1:37" x14ac:dyDescent="0.2">
      <c r="A32" s="58" t="s">
        <v>11</v>
      </c>
      <c r="B32" s="11">
        <f>[28]Setembro!$B$5</f>
        <v>19.600000000000001</v>
      </c>
      <c r="C32" s="11">
        <f>[28]Setembro!$B$6</f>
        <v>18.591666666666665</v>
      </c>
      <c r="D32" s="11">
        <f>[28]Setembro!$B$7</f>
        <v>22.600000000000005</v>
      </c>
      <c r="E32" s="11">
        <f>[28]Setembro!$B$8</f>
        <v>24.141666666666669</v>
      </c>
      <c r="F32" s="11">
        <f>[28]Setembro!$B$9</f>
        <v>24.891666666666666</v>
      </c>
      <c r="G32" s="11">
        <f>[28]Setembro!$B$10</f>
        <v>24.287500000000009</v>
      </c>
      <c r="H32" s="11">
        <f>[28]Setembro!$B$11</f>
        <v>26.158333333333331</v>
      </c>
      <c r="I32" s="11">
        <f>[28]Setembro!$B$12</f>
        <v>25.804166666666664</v>
      </c>
      <c r="J32" s="11">
        <f>[28]Setembro!$B$13</f>
        <v>27.724999999999994</v>
      </c>
      <c r="K32" s="11">
        <f>[28]Setembro!$B$14</f>
        <v>26.895833333333329</v>
      </c>
      <c r="L32" s="11">
        <f>[28]Setembro!$B$15</f>
        <v>26.591666666666665</v>
      </c>
      <c r="M32" s="11">
        <f>[28]Setembro!$B$16</f>
        <v>21.354166666666671</v>
      </c>
      <c r="N32" s="11">
        <f>[28]Setembro!$B$17</f>
        <v>21.508333333333336</v>
      </c>
      <c r="O32" s="11">
        <f>[28]Setembro!$B$18</f>
        <v>25.695833333333336</v>
      </c>
      <c r="P32" s="11">
        <f>[28]Setembro!$B$19</f>
        <v>28.679166666666671</v>
      </c>
      <c r="Q32" s="11">
        <f>[28]Setembro!$B$20</f>
        <v>29.495833333333334</v>
      </c>
      <c r="R32" s="11">
        <f>[28]Setembro!$B$21</f>
        <v>26.924999999999997</v>
      </c>
      <c r="S32" s="11">
        <f>[28]Setembro!$B$22</f>
        <v>23.354166666666668</v>
      </c>
      <c r="T32" s="11">
        <f>[28]Setembro!$B$23</f>
        <v>26.625</v>
      </c>
      <c r="U32" s="11">
        <f>[28]Setembro!$B$24</f>
        <v>28.833333333333332</v>
      </c>
      <c r="V32" s="11">
        <f>[28]Setembro!$B$25</f>
        <v>25.391666666666666</v>
      </c>
      <c r="W32" s="11">
        <f>[28]Setembro!$B$26</f>
        <v>25.304166666666671</v>
      </c>
      <c r="X32" s="11">
        <f>[28]Setembro!$B$27</f>
        <v>23.833333333333339</v>
      </c>
      <c r="Y32" s="11">
        <f>[28]Setembro!$B$28</f>
        <v>23.049999999999997</v>
      </c>
      <c r="Z32" s="11">
        <f>[28]Setembro!$B$29</f>
        <v>20.537500000000005</v>
      </c>
      <c r="AA32" s="11">
        <f>[28]Setembro!$B$30</f>
        <v>21.424999999999997</v>
      </c>
      <c r="AB32" s="11">
        <f>[28]Setembro!$B$31</f>
        <v>22.091666666666658</v>
      </c>
      <c r="AC32" s="11">
        <f>[28]Setembro!$B$32</f>
        <v>23.724999999999994</v>
      </c>
      <c r="AD32" s="11">
        <f>[28]Setembro!$B$33</f>
        <v>25.554166666666671</v>
      </c>
      <c r="AE32" s="11">
        <f>[28]Setembro!$B$34</f>
        <v>26.783333333333331</v>
      </c>
      <c r="AF32" s="93">
        <f t="shared" si="1"/>
        <v>24.581805555555555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[29]Setembro!$B$5</f>
        <v>22.708333333333332</v>
      </c>
      <c r="C33" s="11">
        <f>[29]Setembro!$B$6</f>
        <v>21.404166666666669</v>
      </c>
      <c r="D33" s="11">
        <f>[29]Setembro!$B$7</f>
        <v>25.099999999999998</v>
      </c>
      <c r="E33" s="11">
        <f>[29]Setembro!$B$8</f>
        <v>26.587500000000002</v>
      </c>
      <c r="F33" s="11">
        <f>[29]Setembro!$B$9</f>
        <v>27.291666666666671</v>
      </c>
      <c r="G33" s="11">
        <f>[29]Setembro!$B$10</f>
        <v>29.366666666666664</v>
      </c>
      <c r="H33" s="11">
        <f>[29]Setembro!$B$11</f>
        <v>28.283333333333331</v>
      </c>
      <c r="I33" s="11">
        <f>[29]Setembro!$B$12</f>
        <v>28.362500000000001</v>
      </c>
      <c r="J33" s="11">
        <f>[29]Setembro!$B$13</f>
        <v>28.849999999999998</v>
      </c>
      <c r="K33" s="11">
        <f>[29]Setembro!$B$14</f>
        <v>28.933333333333334</v>
      </c>
      <c r="L33" s="11">
        <f>[29]Setembro!$B$15</f>
        <v>28.308333333333334</v>
      </c>
      <c r="M33" s="11">
        <f>[29]Setembro!$B$16</f>
        <v>24.337500000000006</v>
      </c>
      <c r="N33" s="11">
        <f>[29]Setembro!$B$17</f>
        <v>23.054166666666671</v>
      </c>
      <c r="O33" s="11">
        <f>[29]Setembro!$B$18</f>
        <v>28.362500000000001</v>
      </c>
      <c r="P33" s="11">
        <f>[29]Setembro!$B$19</f>
        <v>29.920833333333338</v>
      </c>
      <c r="Q33" s="11">
        <f>[29]Setembro!$B$20</f>
        <v>29.599999999999991</v>
      </c>
      <c r="R33" s="11">
        <f>[29]Setembro!$B$21</f>
        <v>27.662499999999998</v>
      </c>
      <c r="S33" s="11">
        <f>[29]Setembro!$B$22</f>
        <v>25.75</v>
      </c>
      <c r="T33" s="11" t="str">
        <f>[29]Setembro!$B$23</f>
        <v>*</v>
      </c>
      <c r="U33" s="11" t="str">
        <f>[29]Setembro!$B$24</f>
        <v>*</v>
      </c>
      <c r="V33" s="11" t="str">
        <f>[29]Setembro!$B$25</f>
        <v>*</v>
      </c>
      <c r="W33" s="11" t="str">
        <f>[29]Setembro!$B$26</f>
        <v>*</v>
      </c>
      <c r="X33" s="11" t="str">
        <f>[29]Setembro!$B$27</f>
        <v>*</v>
      </c>
      <c r="Y33" s="11" t="str">
        <f>[29]Setembro!$B$28</f>
        <v>*</v>
      </c>
      <c r="Z33" s="11" t="str">
        <f>[29]Setembro!$B$29</f>
        <v>*</v>
      </c>
      <c r="AA33" s="11" t="str">
        <f>[29]Setembro!$B$30</f>
        <v>*</v>
      </c>
      <c r="AB33" s="11" t="str">
        <f>[29]Setembro!$B$31</f>
        <v>*</v>
      </c>
      <c r="AC33" s="11" t="str">
        <f>[29]Setembro!$B$32</f>
        <v>*</v>
      </c>
      <c r="AD33" s="11" t="str">
        <f>[29]Setembro!$B$33</f>
        <v>*</v>
      </c>
      <c r="AE33" s="11" t="str">
        <f>[29]Setembro!$B$34</f>
        <v>*</v>
      </c>
      <c r="AF33" s="93">
        <f t="shared" si="1"/>
        <v>26.882407407407406</v>
      </c>
      <c r="AI33" s="5" t="s">
        <v>47</v>
      </c>
      <c r="AJ33" s="5" t="s">
        <v>47</v>
      </c>
    </row>
    <row r="34" spans="1:37" x14ac:dyDescent="0.2">
      <c r="A34" s="58" t="s">
        <v>13</v>
      </c>
      <c r="B34" s="11">
        <f>[30]Setembro!$B$5</f>
        <v>21.784615384615378</v>
      </c>
      <c r="C34" s="11">
        <f>[30]Setembro!$B$6</f>
        <v>24.393750000000004</v>
      </c>
      <c r="D34" s="11">
        <f>[30]Setembro!$B$7</f>
        <v>27.3</v>
      </c>
      <c r="E34" s="11">
        <f>[30]Setembro!$B$8</f>
        <v>29.471428571428568</v>
      </c>
      <c r="F34" s="11">
        <f>[30]Setembro!$B$9</f>
        <v>28.981818181818184</v>
      </c>
      <c r="G34" s="11">
        <f>[30]Setembro!$B$10</f>
        <v>32.608333333333341</v>
      </c>
      <c r="H34" s="11">
        <f>[30]Setembro!$B$11</f>
        <v>33.469230769230769</v>
      </c>
      <c r="I34" s="11">
        <f>[30]Setembro!$B$12</f>
        <v>33.084615384615375</v>
      </c>
      <c r="J34" s="11">
        <f>[30]Setembro!$B$13</f>
        <v>33.915384615384625</v>
      </c>
      <c r="K34" s="11">
        <f>[30]Setembro!$B$14</f>
        <v>33.338461538461544</v>
      </c>
      <c r="L34" s="11">
        <f>[30]Setembro!$B$15</f>
        <v>32.966666666666661</v>
      </c>
      <c r="M34" s="11">
        <f>[30]Setembro!$B$16</f>
        <v>24.408333333333335</v>
      </c>
      <c r="N34" s="11">
        <f>[30]Setembro!$B$17</f>
        <v>25.699999999999996</v>
      </c>
      <c r="O34" s="11">
        <f>[30]Setembro!$B$18</f>
        <v>31.292857142857141</v>
      </c>
      <c r="P34" s="11">
        <f>[30]Setembro!$B$19</f>
        <v>33.714285714285715</v>
      </c>
      <c r="Q34" s="11">
        <f>[30]Setembro!$B$20</f>
        <v>34.700000000000003</v>
      </c>
      <c r="R34" s="11">
        <f>[30]Setembro!$B$21</f>
        <v>26.299999999999997</v>
      </c>
      <c r="S34" s="11">
        <f>[30]Setembro!$B$22</f>
        <v>30.363636363636363</v>
      </c>
      <c r="T34" s="11">
        <f>[30]Setembro!$B$23</f>
        <v>33.190909090909088</v>
      </c>
      <c r="U34" s="11">
        <f>[30]Setembro!$B$24</f>
        <v>34.900000000000006</v>
      </c>
      <c r="V34" s="11">
        <f>[30]Setembro!$B$25</f>
        <v>29.691666666666666</v>
      </c>
      <c r="W34" s="11">
        <f>[30]Setembro!$B$26</f>
        <v>31.333333333333329</v>
      </c>
      <c r="X34" s="11">
        <f>[30]Setembro!$B$27</f>
        <v>32.1</v>
      </c>
      <c r="Y34" s="11">
        <f>[30]Setembro!$B$28</f>
        <v>34.03</v>
      </c>
      <c r="Z34" s="11">
        <f>[30]Setembro!$B$29</f>
        <v>22.333333333333332</v>
      </c>
      <c r="AA34" s="11">
        <f>[30]Setembro!$B$30</f>
        <v>26.369230769230771</v>
      </c>
      <c r="AB34" s="11">
        <f>[30]Setembro!$B$31</f>
        <v>28.366666666666667</v>
      </c>
      <c r="AC34" s="11">
        <f>[30]Setembro!$B$32</f>
        <v>30.094117647058823</v>
      </c>
      <c r="AD34" s="11">
        <f>[30]Setembro!$B$33</f>
        <v>31.606249999999999</v>
      </c>
      <c r="AE34" s="11">
        <f>[30]Setembro!$B$34</f>
        <v>33.323076923076925</v>
      </c>
      <c r="AF34" s="93">
        <f t="shared" si="1"/>
        <v>30.171066714331424</v>
      </c>
      <c r="AH34" t="s">
        <v>47</v>
      </c>
      <c r="AI34" t="s">
        <v>47</v>
      </c>
      <c r="AK34" t="s">
        <v>47</v>
      </c>
    </row>
    <row r="35" spans="1:37" x14ac:dyDescent="0.2">
      <c r="A35" s="58" t="s">
        <v>173</v>
      </c>
      <c r="B35" s="11">
        <f>[31]Setembro!$B$5</f>
        <v>20.900000000000002</v>
      </c>
      <c r="C35" s="11">
        <f>[31]Setembro!$B$6</f>
        <v>23.409090909090914</v>
      </c>
      <c r="D35" s="11">
        <f>[31]Setembro!$B$7</f>
        <v>26.572727272727274</v>
      </c>
      <c r="E35" s="11">
        <f>[31]Setembro!$B$8</f>
        <v>28.109090909090909</v>
      </c>
      <c r="F35" s="11">
        <f>[31]Setembro!$B$9</f>
        <v>28.263636363636362</v>
      </c>
      <c r="G35" s="11">
        <f>[31]Setembro!$B$10</f>
        <v>27.754545454545454</v>
      </c>
      <c r="H35" s="11">
        <f>[31]Setembro!$B$11</f>
        <v>32.609090909090916</v>
      </c>
      <c r="I35" s="11">
        <f>[31]Setembro!$B$12</f>
        <v>33.309090909090912</v>
      </c>
      <c r="J35" s="11">
        <f>[31]Setembro!$B$13</f>
        <v>34.299999999999997</v>
      </c>
      <c r="K35" s="11">
        <f>[31]Setembro!$B$14</f>
        <v>33.554545454545455</v>
      </c>
      <c r="L35" s="11">
        <f>[31]Setembro!$B$15</f>
        <v>33.363636363636367</v>
      </c>
      <c r="M35" s="11">
        <f>[31]Setembro!$B$16</f>
        <v>25.709090909090911</v>
      </c>
      <c r="N35" s="11">
        <f>[31]Setembro!$B$17</f>
        <v>26.445454545454542</v>
      </c>
      <c r="O35" s="11">
        <f>[31]Setembro!$B$18</f>
        <v>31.1</v>
      </c>
      <c r="P35" s="11">
        <f>[31]Setembro!$B$19</f>
        <v>34.972727272727276</v>
      </c>
      <c r="Q35" s="11">
        <f>[31]Setembro!$B$20</f>
        <v>34.654545454545456</v>
      </c>
      <c r="R35" s="11">
        <f>[31]Setembro!$B$21</f>
        <v>32.836363636363629</v>
      </c>
      <c r="S35" s="11">
        <f>[31]Setembro!$B$22</f>
        <v>26.75454545454545</v>
      </c>
      <c r="T35" s="11">
        <f>[31]Setembro!$B$23</f>
        <v>32.527272727272731</v>
      </c>
      <c r="U35" s="11">
        <f>[31]Setembro!$B$24</f>
        <v>31.472727272727273</v>
      </c>
      <c r="V35" s="11">
        <f>[31]Setembro!$B$25</f>
        <v>27.890909090909091</v>
      </c>
      <c r="W35" s="11">
        <f>[31]Setembro!$B$26</f>
        <v>27.166666666666661</v>
      </c>
      <c r="X35" s="11">
        <f>[31]Setembro!$B$27</f>
        <v>26.781818181818178</v>
      </c>
      <c r="Y35" s="11">
        <f>[31]Setembro!$B$28</f>
        <v>26.272727272727273</v>
      </c>
      <c r="Z35" s="11">
        <f>[31]Setembro!$B$29</f>
        <v>23.018181818181816</v>
      </c>
      <c r="AA35" s="11">
        <f>[31]Setembro!$B$30</f>
        <v>24.59090909090909</v>
      </c>
      <c r="AB35" s="11">
        <f>[31]Setembro!$B$31</f>
        <v>27.716666666666669</v>
      </c>
      <c r="AC35" s="11">
        <f>[31]Setembro!$B$32</f>
        <v>28.316666666666666</v>
      </c>
      <c r="AD35" s="11">
        <f>[31]Setembro!$B$33</f>
        <v>29.450000000000003</v>
      </c>
      <c r="AE35" s="11">
        <f>[31]Setembro!$B$34</f>
        <v>30.233333333333331</v>
      </c>
      <c r="AF35" s="97">
        <f>AVERAGE(B35:AE35)</f>
        <v>29.001868686868693</v>
      </c>
      <c r="AJ35" t="s">
        <v>47</v>
      </c>
    </row>
    <row r="36" spans="1:37" x14ac:dyDescent="0.2">
      <c r="A36" s="58" t="s">
        <v>144</v>
      </c>
      <c r="B36" s="11" t="str">
        <f>[32]Setembro!$B$5</f>
        <v>*</v>
      </c>
      <c r="C36" s="11" t="str">
        <f>[32]Setembro!$B$6</f>
        <v>*</v>
      </c>
      <c r="D36" s="11" t="str">
        <f>[32]Setembro!$B$7</f>
        <v>*</v>
      </c>
      <c r="E36" s="11" t="str">
        <f>[32]Setembro!$B$8</f>
        <v>*</v>
      </c>
      <c r="F36" s="11" t="str">
        <f>[32]Setembro!$B$9</f>
        <v>*</v>
      </c>
      <c r="G36" s="11" t="str">
        <f>[32]Setembro!$B$10</f>
        <v>*</v>
      </c>
      <c r="H36" s="11" t="str">
        <f>[32]Setembro!$B$11</f>
        <v>*</v>
      </c>
      <c r="I36" s="11" t="str">
        <f>[32]Setembro!$B$12</f>
        <v>*</v>
      </c>
      <c r="J36" s="11" t="str">
        <f>[32]Setembro!$B$13</f>
        <v>*</v>
      </c>
      <c r="K36" s="11" t="str">
        <f>[32]Setembro!$B$14</f>
        <v>*</v>
      </c>
      <c r="L36" s="11" t="str">
        <f>[32]Setembro!$B$15</f>
        <v>*</v>
      </c>
      <c r="M36" s="11" t="str">
        <f>[32]Setembro!$B$16</f>
        <v>*</v>
      </c>
      <c r="N36" s="11" t="str">
        <f>[32]Setembro!$B$17</f>
        <v>*</v>
      </c>
      <c r="O36" s="11" t="str">
        <f>[32]Setembro!$B$18</f>
        <v>*</v>
      </c>
      <c r="P36" s="11" t="str">
        <f>[32]Setembro!$B$19</f>
        <v>*</v>
      </c>
      <c r="Q36" s="11" t="str">
        <f>[32]Setembro!$B$20</f>
        <v>*</v>
      </c>
      <c r="R36" s="11" t="str">
        <f>[32]Setembro!$B$21</f>
        <v>*</v>
      </c>
      <c r="S36" s="11" t="str">
        <f>[32]Setembro!$B$22</f>
        <v>*</v>
      </c>
      <c r="T36" s="11" t="str">
        <f>[32]Setembro!$B$23</f>
        <v>*</v>
      </c>
      <c r="U36" s="11" t="str">
        <f>[32]Setembro!$B$24</f>
        <v>*</v>
      </c>
      <c r="V36" s="11" t="str">
        <f>[32]Setembro!$B$25</f>
        <v>*</v>
      </c>
      <c r="W36" s="11" t="str">
        <f>[32]Setembro!$B$26</f>
        <v>*</v>
      </c>
      <c r="X36" s="11" t="str">
        <f>[32]Setembro!$B$27</f>
        <v>*</v>
      </c>
      <c r="Y36" s="11" t="str">
        <f>[32]Setembro!$B$28</f>
        <v>*</v>
      </c>
      <c r="Z36" s="11" t="str">
        <f>[32]Setembro!$B$29</f>
        <v>*</v>
      </c>
      <c r="AA36" s="11" t="str">
        <f>[32]Setembro!$B$30</f>
        <v>*</v>
      </c>
      <c r="AB36" s="11" t="str">
        <f>[32]Setembro!$B$31</f>
        <v>*</v>
      </c>
      <c r="AC36" s="11" t="str">
        <f>[32]Setembro!$B$32</f>
        <v>*</v>
      </c>
      <c r="AD36" s="11" t="str">
        <f>[32]Setembro!$B$33</f>
        <v>*</v>
      </c>
      <c r="AE36" s="11" t="str">
        <f>[32]Setembro!$B$34</f>
        <v>*</v>
      </c>
      <c r="AF36" s="136" t="s">
        <v>226</v>
      </c>
      <c r="AJ36" t="s">
        <v>47</v>
      </c>
    </row>
    <row r="37" spans="1:37" x14ac:dyDescent="0.2">
      <c r="A37" s="58" t="s">
        <v>14</v>
      </c>
      <c r="B37" s="11">
        <f>[33]Setembro!$B$5</f>
        <v>24.949999999999992</v>
      </c>
      <c r="C37" s="11">
        <f>[33]Setembro!$B$6</f>
        <v>23.670833333333331</v>
      </c>
      <c r="D37" s="11">
        <f>[33]Setembro!$B$7</f>
        <v>26.012500000000003</v>
      </c>
      <c r="E37" s="11">
        <f>[33]Setembro!$B$8</f>
        <v>26.766666666666662</v>
      </c>
      <c r="F37" s="11">
        <f>[33]Setembro!$B$9</f>
        <v>27.275000000000002</v>
      </c>
      <c r="G37" s="11">
        <f>[33]Setembro!$B$10</f>
        <v>26.0625</v>
      </c>
      <c r="H37" s="11">
        <f>[33]Setembro!$B$11</f>
        <v>28.241666666666664</v>
      </c>
      <c r="I37" s="11">
        <f>[33]Setembro!$B$12</f>
        <v>29.554166666666671</v>
      </c>
      <c r="J37" s="11">
        <f>[33]Setembro!$B$13</f>
        <v>28.733333333333334</v>
      </c>
      <c r="K37" s="11">
        <f>[33]Setembro!$B$14</f>
        <v>30.491666666666674</v>
      </c>
      <c r="L37" s="11">
        <f>[33]Setembro!$B$15</f>
        <v>29.654166666666665</v>
      </c>
      <c r="M37" s="11">
        <f>[33]Setembro!$B$16</f>
        <v>30.108333333333338</v>
      </c>
      <c r="N37" s="11">
        <f>[33]Setembro!$B$17</f>
        <v>27.787499999999998</v>
      </c>
      <c r="O37" s="11">
        <f>[33]Setembro!$B$18</f>
        <v>28.908333333333331</v>
      </c>
      <c r="P37" s="11">
        <f>[33]Setembro!$B$19</f>
        <v>29.933333333333337</v>
      </c>
      <c r="Q37" s="11">
        <f>[33]Setembro!$B$20</f>
        <v>29.991666666666664</v>
      </c>
      <c r="R37" s="11">
        <f>[33]Setembro!$B$21</f>
        <v>27.945833333333336</v>
      </c>
      <c r="S37" s="11">
        <f>[33]Setembro!$B$22</f>
        <v>29.629166666666666</v>
      </c>
      <c r="T37" s="11">
        <f>[33]Setembro!$B$23</f>
        <v>31.070833333333329</v>
      </c>
      <c r="U37" s="11">
        <f>[33]Setembro!$B$24</f>
        <v>29.683333333333326</v>
      </c>
      <c r="V37" s="11">
        <f>[33]Setembro!$B$25</f>
        <v>27.712500000000009</v>
      </c>
      <c r="W37" s="11">
        <f>[33]Setembro!$B$26</f>
        <v>27.299999999999997</v>
      </c>
      <c r="X37" s="11">
        <f>[33]Setembro!$B$27</f>
        <v>25.341666666666665</v>
      </c>
      <c r="Y37" s="11">
        <f>[33]Setembro!$B$28</f>
        <v>27.599999999999998</v>
      </c>
      <c r="Z37" s="11">
        <f>[33]Setembro!$B$29</f>
        <v>24.504166666666663</v>
      </c>
      <c r="AA37" s="11">
        <f>[33]Setembro!$B$30</f>
        <v>20.804166666666664</v>
      </c>
      <c r="AB37" s="11">
        <f>[33]Setembro!$B$31</f>
        <v>22.708333333333332</v>
      </c>
      <c r="AC37" s="11">
        <f>[33]Setembro!$B$32</f>
        <v>24.670833333333334</v>
      </c>
      <c r="AD37" s="11">
        <f>[33]Setembro!$B$33</f>
        <v>25.162499999999998</v>
      </c>
      <c r="AE37" s="11">
        <f>[33]Setembro!$B$34</f>
        <v>25.570833333333336</v>
      </c>
      <c r="AF37" s="93">
        <f t="shared" si="1"/>
        <v>27.261527777777776</v>
      </c>
      <c r="AI37" t="s">
        <v>47</v>
      </c>
      <c r="AJ37" t="s">
        <v>47</v>
      </c>
    </row>
    <row r="38" spans="1:37" x14ac:dyDescent="0.2">
      <c r="A38" s="58" t="s">
        <v>174</v>
      </c>
      <c r="B38" s="11">
        <f>[34]Setembro!$B$5</f>
        <v>26.116666666666664</v>
      </c>
      <c r="C38" s="11">
        <f>[34]Setembro!$B$6</f>
        <v>24.516666666666666</v>
      </c>
      <c r="D38" s="11">
        <f>[34]Setembro!$B$7</f>
        <v>24.914285714285715</v>
      </c>
      <c r="E38" s="11">
        <f>[34]Setembro!$B$8</f>
        <v>27.060000000000002</v>
      </c>
      <c r="F38" s="11">
        <f>[34]Setembro!$B$9</f>
        <v>26.65</v>
      </c>
      <c r="G38" s="11">
        <f>[34]Setembro!$B$10</f>
        <v>25.075000000000003</v>
      </c>
      <c r="H38" s="11">
        <f>[34]Setembro!$B$11</f>
        <v>23.725000000000001</v>
      </c>
      <c r="I38" s="11">
        <f>[34]Setembro!$B$12</f>
        <v>26.639999999999997</v>
      </c>
      <c r="J38" s="11">
        <f>[34]Setembro!$B$13</f>
        <v>24.650000000000002</v>
      </c>
      <c r="K38" s="11">
        <f>[34]Setembro!$B$14</f>
        <v>25.6</v>
      </c>
      <c r="L38" s="11">
        <f>[34]Setembro!$B$15</f>
        <v>25.25</v>
      </c>
      <c r="M38" s="11">
        <f>[34]Setembro!$B$16</f>
        <v>27.3</v>
      </c>
      <c r="N38" s="11">
        <f>[34]Setembro!$B$17</f>
        <v>24.54</v>
      </c>
      <c r="O38" s="11">
        <f>[34]Setembro!$B$18</f>
        <v>26.924999999999997</v>
      </c>
      <c r="P38" s="11">
        <f>[34]Setembro!$B$19</f>
        <v>25.375</v>
      </c>
      <c r="Q38" s="11">
        <f>[34]Setembro!$B$20</f>
        <v>25.275000000000002</v>
      </c>
      <c r="R38" s="11">
        <f>[34]Setembro!$B$21</f>
        <v>24.824999999999999</v>
      </c>
      <c r="S38" s="11">
        <f>[34]Setembro!$B$22</f>
        <v>25.1</v>
      </c>
      <c r="T38" s="11">
        <f>[34]Setembro!$B$23</f>
        <v>26.825000000000003</v>
      </c>
      <c r="U38" s="11">
        <f>[34]Setembro!$B$24</f>
        <v>28.075000000000003</v>
      </c>
      <c r="V38" s="11">
        <f>[34]Setembro!$B$25</f>
        <v>28.425000000000001</v>
      </c>
      <c r="W38" s="11">
        <f>[34]Setembro!$B$26</f>
        <v>28.75</v>
      </c>
      <c r="X38" s="11">
        <f>[34]Setembro!$B$27</f>
        <v>28.2</v>
      </c>
      <c r="Y38" s="11">
        <f>[34]Setembro!$B$28</f>
        <v>29.533333333333331</v>
      </c>
      <c r="Z38" s="11">
        <f>[34]Setembro!$B$29</f>
        <v>25.616666666666671</v>
      </c>
      <c r="AA38" s="11">
        <f>[34]Setembro!$B$30</f>
        <v>26.391666666666669</v>
      </c>
      <c r="AB38" s="11">
        <f>[34]Setembro!$B$31</f>
        <v>26.714285714285715</v>
      </c>
      <c r="AC38" s="11">
        <f>[34]Setembro!$B$32</f>
        <v>26.560000000000002</v>
      </c>
      <c r="AD38" s="11">
        <f>[34]Setembro!$B$33</f>
        <v>26.85</v>
      </c>
      <c r="AE38" s="11">
        <f>[34]Setembro!$B$34</f>
        <v>27.074999999999999</v>
      </c>
      <c r="AF38" s="97">
        <f>AVERAGE(B38:AE38)</f>
        <v>26.285119047619048</v>
      </c>
      <c r="AH38" s="128" t="s">
        <v>47</v>
      </c>
      <c r="AI38" s="128" t="s">
        <v>47</v>
      </c>
    </row>
    <row r="39" spans="1:37" x14ac:dyDescent="0.2">
      <c r="A39" s="58" t="s">
        <v>15</v>
      </c>
      <c r="B39" s="11">
        <f>[35]Setembro!$B$5</f>
        <v>15.887500000000001</v>
      </c>
      <c r="C39" s="11">
        <f>[35]Setembro!$B$6</f>
        <v>16.479166666666668</v>
      </c>
      <c r="D39" s="11">
        <f>[35]Setembro!$B$7</f>
        <v>19.616666666666667</v>
      </c>
      <c r="E39" s="11">
        <f>[35]Setembro!$B$8</f>
        <v>21.125000000000004</v>
      </c>
      <c r="F39" s="11">
        <f>[35]Setembro!$B$9</f>
        <v>22.158333333333331</v>
      </c>
      <c r="G39" s="11">
        <f>[35]Setembro!$B$10</f>
        <v>22.129166666666666</v>
      </c>
      <c r="H39" s="11">
        <f>[35]Setembro!$B$11</f>
        <v>25.316666666666666</v>
      </c>
      <c r="I39" s="11">
        <f>[35]Setembro!$B$12</f>
        <v>28.324999999999992</v>
      </c>
      <c r="J39" s="11">
        <f>[35]Setembro!$B$13</f>
        <v>29.225000000000005</v>
      </c>
      <c r="K39" s="11">
        <f>[35]Setembro!$B$14</f>
        <v>29.945833333333326</v>
      </c>
      <c r="L39" s="11">
        <f>[35]Setembro!$B$15</f>
        <v>29.845833333333331</v>
      </c>
      <c r="M39" s="11">
        <f>[35]Setembro!$B$16</f>
        <v>16.516666666666666</v>
      </c>
      <c r="N39" s="11">
        <f>[35]Setembro!$B$17</f>
        <v>18.862500000000001</v>
      </c>
      <c r="O39" s="11">
        <f>[35]Setembro!$B$18</f>
        <v>24.104166666666668</v>
      </c>
      <c r="P39" s="11">
        <f>[35]Setembro!$B$19</f>
        <v>28.270833333333339</v>
      </c>
      <c r="Q39" s="11">
        <f>[35]Setembro!$B$20</f>
        <v>30.995833333333334</v>
      </c>
      <c r="R39" s="11">
        <f>[35]Setembro!$B$21</f>
        <v>24.525000000000006</v>
      </c>
      <c r="S39" s="11">
        <f>[35]Setembro!$B$22</f>
        <v>19.291666666666668</v>
      </c>
      <c r="T39" s="11">
        <f>[35]Setembro!$B$23</f>
        <v>24.654166666666669</v>
      </c>
      <c r="U39" s="11">
        <f>[35]Setembro!$B$24</f>
        <v>23.504166666666663</v>
      </c>
      <c r="V39" s="11">
        <f>[35]Setembro!$B$25</f>
        <v>21.775000000000002</v>
      </c>
      <c r="W39" s="11">
        <f>[35]Setembro!$B$26</f>
        <v>23.245833333333334</v>
      </c>
      <c r="X39" s="11">
        <f>[35]Setembro!$B$27</f>
        <v>21.549999999999997</v>
      </c>
      <c r="Y39" s="11">
        <f>[35]Setembro!$B$28</f>
        <v>20.824999999999999</v>
      </c>
      <c r="Z39" s="11">
        <f>[35]Setembro!$B$29</f>
        <v>19.170833333333338</v>
      </c>
      <c r="AA39" s="11">
        <f>[35]Setembro!$B$30</f>
        <v>20.658333333333335</v>
      </c>
      <c r="AB39" s="11">
        <f>[35]Setembro!$B$31</f>
        <v>23.149999999999995</v>
      </c>
      <c r="AC39" s="11">
        <f>[35]Setembro!$B$32</f>
        <v>23.362500000000001</v>
      </c>
      <c r="AD39" s="11">
        <f>[35]Setembro!$B$33</f>
        <v>24.975000000000005</v>
      </c>
      <c r="AE39" s="11">
        <f>[35]Setembro!$B$34</f>
        <v>25.75833333333334</v>
      </c>
      <c r="AF39" s="93">
        <f t="shared" si="1"/>
        <v>23.174999999999997</v>
      </c>
      <c r="AG39" s="12" t="s">
        <v>47</v>
      </c>
      <c r="AH39" s="12" t="s">
        <v>47</v>
      </c>
      <c r="AI39" t="s">
        <v>47</v>
      </c>
      <c r="AJ39" t="s">
        <v>47</v>
      </c>
    </row>
    <row r="40" spans="1:37" x14ac:dyDescent="0.2">
      <c r="A40" s="58" t="s">
        <v>16</v>
      </c>
      <c r="B40" s="11">
        <f>[36]Setembro!$B$5</f>
        <v>18.462499999999999</v>
      </c>
      <c r="C40" s="11">
        <f>[36]Setembro!$B$6</f>
        <v>23.741666666666671</v>
      </c>
      <c r="D40" s="11">
        <f>[36]Setembro!$B$7</f>
        <v>23.236363636363635</v>
      </c>
      <c r="E40" s="11">
        <f>[36]Setembro!$B$8</f>
        <v>24.925000000000001</v>
      </c>
      <c r="F40" s="11">
        <f>[36]Setembro!$B$9</f>
        <v>24.45384615384615</v>
      </c>
      <c r="G40" s="11">
        <f>[36]Setembro!$B$10</f>
        <v>25.753846153846158</v>
      </c>
      <c r="H40" s="11">
        <f>[36]Setembro!$B$11</f>
        <v>35.712500000000006</v>
      </c>
      <c r="I40" s="11">
        <f>[36]Setembro!$B$12</f>
        <v>35.741666666666667</v>
      </c>
      <c r="J40" s="11">
        <f>[36]Setembro!$B$13</f>
        <v>35.736363636363635</v>
      </c>
      <c r="K40" s="11">
        <f>[36]Setembro!$B$14</f>
        <v>34.75555555555556</v>
      </c>
      <c r="L40" s="11">
        <f>[36]Setembro!$B$15</f>
        <v>28.692857142857143</v>
      </c>
      <c r="M40" s="11">
        <f>[36]Setembro!$B$16</f>
        <v>20.625000000000004</v>
      </c>
      <c r="N40" s="11">
        <f>[36]Setembro!$B$17</f>
        <v>25.388888888888889</v>
      </c>
      <c r="O40" s="11">
        <f>[36]Setembro!$B$18</f>
        <v>33.07</v>
      </c>
      <c r="P40" s="11">
        <f>[36]Setembro!$B$19</f>
        <v>36.233333333333341</v>
      </c>
      <c r="Q40" s="11">
        <f>[36]Setembro!$B$20</f>
        <v>35.315384615384616</v>
      </c>
      <c r="R40" s="11">
        <f>[36]Setembro!$B$21</f>
        <v>25.455555555555556</v>
      </c>
      <c r="S40" s="11">
        <f>[36]Setembro!$B$22</f>
        <v>24.463636363636361</v>
      </c>
      <c r="T40" s="11">
        <f>[36]Setembro!$B$23</f>
        <v>33.788888888888891</v>
      </c>
      <c r="U40" s="11">
        <f>[36]Setembro!$B$24</f>
        <v>26.98</v>
      </c>
      <c r="V40" s="11">
        <f>[36]Setembro!$B$25</f>
        <v>25.9</v>
      </c>
      <c r="W40" s="11">
        <f>[36]Setembro!$B$26</f>
        <v>28.441176470588236</v>
      </c>
      <c r="X40" s="11">
        <f>[36]Setembro!$B$27</f>
        <v>30.38666666666667</v>
      </c>
      <c r="Y40" s="11">
        <f>[36]Setembro!$B$28</f>
        <v>30.675000000000001</v>
      </c>
      <c r="Z40" s="11">
        <f>[36]Setembro!$B$29</f>
        <v>24.68</v>
      </c>
      <c r="AA40" s="11">
        <f>[36]Setembro!$B$30</f>
        <v>27.209999999999997</v>
      </c>
      <c r="AB40" s="11">
        <f>[36]Setembro!$B$31</f>
        <v>32.108333333333334</v>
      </c>
      <c r="AC40" s="11">
        <f>[36]Setembro!$B$32</f>
        <v>30.476470588235294</v>
      </c>
      <c r="AD40" s="11">
        <f>[36]Setembro!$B$33</f>
        <v>31.75</v>
      </c>
      <c r="AE40" s="11">
        <f>[36]Setembro!$B$34</f>
        <v>37.362499999999997</v>
      </c>
      <c r="AF40" s="93">
        <f t="shared" si="1"/>
        <v>29.050766677222558</v>
      </c>
      <c r="AH40" s="12" t="s">
        <v>47</v>
      </c>
      <c r="AJ40" t="s">
        <v>47</v>
      </c>
    </row>
    <row r="41" spans="1:37" x14ac:dyDescent="0.2">
      <c r="A41" s="58" t="s">
        <v>175</v>
      </c>
      <c r="B41" s="11">
        <f>[37]Setembro!$B$5</f>
        <v>24.63636363636363</v>
      </c>
      <c r="C41" s="11">
        <f>[37]Setembro!$B$6</f>
        <v>24.350000000000005</v>
      </c>
      <c r="D41" s="11">
        <f>[37]Setembro!$B$7</f>
        <v>26.566666666666674</v>
      </c>
      <c r="E41" s="11">
        <f>[37]Setembro!$B$8</f>
        <v>27.849999999999998</v>
      </c>
      <c r="F41" s="11">
        <f>[37]Setembro!$B$9</f>
        <v>29.25833333333334</v>
      </c>
      <c r="G41" s="11">
        <f>[37]Setembro!$B$10</f>
        <v>28.374999999999996</v>
      </c>
      <c r="H41" s="11">
        <f>[37]Setembro!$B$11</f>
        <v>32.766666666666666</v>
      </c>
      <c r="I41" s="11">
        <f>[37]Setembro!$B$12</f>
        <v>32.933333333333337</v>
      </c>
      <c r="J41" s="11">
        <f>[37]Setembro!$B$13</f>
        <v>34.15</v>
      </c>
      <c r="K41" s="11">
        <f>[37]Setembro!$B$14</f>
        <v>33.80833333333333</v>
      </c>
      <c r="L41" s="11">
        <f>[37]Setembro!$B$15</f>
        <v>33.316666666666663</v>
      </c>
      <c r="M41" s="11">
        <f>[37]Setembro!$B$16</f>
        <v>29.766666666666669</v>
      </c>
      <c r="N41" s="11">
        <f>[37]Setembro!$B$17</f>
        <v>26.675000000000001</v>
      </c>
      <c r="O41" s="11">
        <f>[37]Setembro!$B$18</f>
        <v>31.333333333333332</v>
      </c>
      <c r="P41" s="11">
        <f>[37]Setembro!$B$19</f>
        <v>35.024999999999999</v>
      </c>
      <c r="Q41" s="11">
        <f>[37]Setembro!$B$20</f>
        <v>35.158333333333331</v>
      </c>
      <c r="R41" s="11">
        <f>[37]Setembro!$B$21</f>
        <v>33.65</v>
      </c>
      <c r="S41" s="11">
        <f>[37]Setembro!$B$22</f>
        <v>30.566666666666666</v>
      </c>
      <c r="T41" s="11">
        <f>[37]Setembro!$B$23</f>
        <v>33.174999999999997</v>
      </c>
      <c r="U41" s="11">
        <f>[37]Setembro!$B$24</f>
        <v>33.250000000000007</v>
      </c>
      <c r="V41" s="11">
        <f>[37]Setembro!$B$25</f>
        <v>29.458333333333329</v>
      </c>
      <c r="W41" s="11">
        <f>[37]Setembro!$B$26</f>
        <v>28.941666666666663</v>
      </c>
      <c r="X41" s="11">
        <f>[37]Setembro!$B$27</f>
        <v>26.799999999999997</v>
      </c>
      <c r="Y41" s="11">
        <f>[37]Setembro!$B$28</f>
        <v>26.358333333333334</v>
      </c>
      <c r="Z41" s="11">
        <f>[37]Setembro!$B$29</f>
        <v>21.966666666666665</v>
      </c>
      <c r="AA41" s="11">
        <f>[37]Setembro!$B$30</f>
        <v>24.233333333333334</v>
      </c>
      <c r="AB41" s="11">
        <f>[37]Setembro!$B$31</f>
        <v>27.374999999999996</v>
      </c>
      <c r="AC41" s="11">
        <f>[37]Setembro!$B$32</f>
        <v>29.041666666666668</v>
      </c>
      <c r="AD41" s="11">
        <f>[37]Setembro!$B$33</f>
        <v>30.258333333333336</v>
      </c>
      <c r="AE41" s="11">
        <f>[37]Setembro!$B$34</f>
        <v>31.958333333333332</v>
      </c>
      <c r="AF41" s="136">
        <f t="shared" si="1"/>
        <v>29.766767676767675</v>
      </c>
      <c r="AH41" s="12" t="s">
        <v>47</v>
      </c>
      <c r="AJ41" t="s">
        <v>47</v>
      </c>
    </row>
    <row r="42" spans="1:37" x14ac:dyDescent="0.2">
      <c r="A42" s="58" t="s">
        <v>17</v>
      </c>
      <c r="B42" s="11">
        <f>[38]Setembro!$B$5</f>
        <v>19.649999999999995</v>
      </c>
      <c r="C42" s="11">
        <f>[38]Setembro!$B$6</f>
        <v>18.391666666666666</v>
      </c>
      <c r="D42" s="11">
        <f>[38]Setembro!$B$7</f>
        <v>22.608333333333334</v>
      </c>
      <c r="E42" s="11">
        <f>[38]Setembro!$B$8</f>
        <v>23.862500000000001</v>
      </c>
      <c r="F42" s="11">
        <f>[38]Setembro!$B$9</f>
        <v>24.325000000000003</v>
      </c>
      <c r="G42" s="11">
        <f>[38]Setembro!$B$10</f>
        <v>24.191666666666666</v>
      </c>
      <c r="H42" s="11">
        <f>[38]Setembro!$B$11</f>
        <v>28.508333333333329</v>
      </c>
      <c r="I42" s="11">
        <f>[38]Setembro!$B$12</f>
        <v>27.658333333333335</v>
      </c>
      <c r="J42" s="11">
        <f>[38]Setembro!$B$13</f>
        <v>29.108333333333334</v>
      </c>
      <c r="K42" s="11">
        <f>[38]Setembro!$B$14</f>
        <v>28.333333333333332</v>
      </c>
      <c r="L42" s="11">
        <f>[38]Setembro!$B$15</f>
        <v>27.891666666666669</v>
      </c>
      <c r="M42" s="11">
        <f>[38]Setembro!$B$16</f>
        <v>23.0625</v>
      </c>
      <c r="N42" s="11">
        <f>[38]Setembro!$B$17</f>
        <v>21.133333333333333</v>
      </c>
      <c r="O42" s="11">
        <f>[38]Setembro!$B$18</f>
        <v>26.000000000000004</v>
      </c>
      <c r="P42" s="11">
        <f>[38]Setembro!$B$19</f>
        <v>29.983333333333331</v>
      </c>
      <c r="Q42" s="11">
        <f>[38]Setembro!$B$20</f>
        <v>31.07083333333334</v>
      </c>
      <c r="R42" s="11">
        <f>[38]Setembro!$B$21</f>
        <v>28.729166666666661</v>
      </c>
      <c r="S42" s="11">
        <f>[38]Setembro!$B$22</f>
        <v>23.591666666666669</v>
      </c>
      <c r="T42" s="11">
        <f>[38]Setembro!$B$23</f>
        <v>26.875000000000004</v>
      </c>
      <c r="U42" s="11">
        <f>[38]Setembro!$B$24</f>
        <v>29.541666666666668</v>
      </c>
      <c r="V42" s="11">
        <f>[38]Setembro!$B$25</f>
        <v>25.283333333333331</v>
      </c>
      <c r="W42" s="11">
        <f>[38]Setembro!$B$26</f>
        <v>25.079166666666666</v>
      </c>
      <c r="X42" s="11">
        <f>[38]Setembro!$B$27</f>
        <v>23.316666666666666</v>
      </c>
      <c r="Y42" s="11">
        <f>[38]Setembro!$B$28</f>
        <v>22.770833333333339</v>
      </c>
      <c r="Z42" s="11">
        <f>[38]Setembro!$B$29</f>
        <v>19.983333333333334</v>
      </c>
      <c r="AA42" s="11">
        <f>[38]Setembro!$B$30</f>
        <v>21.133333333333333</v>
      </c>
      <c r="AB42" s="11">
        <f>[38]Setembro!$B$31</f>
        <v>22.116666666666671</v>
      </c>
      <c r="AC42" s="11">
        <f>[38]Setembro!$B$32</f>
        <v>25.058333333333337</v>
      </c>
      <c r="AD42" s="11">
        <f>[38]Setembro!$B$33</f>
        <v>26.483333333333334</v>
      </c>
      <c r="AE42" s="11">
        <f>[38]Setembro!$B$34</f>
        <v>27.424999999999997</v>
      </c>
      <c r="AF42" s="93">
        <f t="shared" si="1"/>
        <v>25.105555555555558</v>
      </c>
      <c r="AH42" s="12" t="s">
        <v>47</v>
      </c>
      <c r="AJ42" s="12" t="s">
        <v>47</v>
      </c>
    </row>
    <row r="43" spans="1:37" x14ac:dyDescent="0.2">
      <c r="A43" s="58" t="s">
        <v>157</v>
      </c>
      <c r="B43" s="11">
        <f>[39]Setembro!$B$5</f>
        <v>21.35</v>
      </c>
      <c r="C43" s="11">
        <f>[39]Setembro!$B$6</f>
        <v>22.75</v>
      </c>
      <c r="D43" s="11">
        <f>[39]Setembro!$B$7</f>
        <v>26.992307692307694</v>
      </c>
      <c r="E43" s="11">
        <f>[39]Setembro!$B$8</f>
        <v>28.446153846153841</v>
      </c>
      <c r="F43" s="11">
        <f>[39]Setembro!$B$9</f>
        <v>26.469230769230766</v>
      </c>
      <c r="G43" s="11">
        <f>[39]Setembro!$B$10</f>
        <v>26.50714285714286</v>
      </c>
      <c r="H43" s="11">
        <f>[39]Setembro!$B$11</f>
        <v>31.969230769230769</v>
      </c>
      <c r="I43" s="11">
        <f>[39]Setembro!$B$12</f>
        <v>33.815384615384616</v>
      </c>
      <c r="J43" s="11">
        <f>[39]Setembro!$B$13</f>
        <v>34.215384615384615</v>
      </c>
      <c r="K43" s="11">
        <f>[39]Setembro!$B$14</f>
        <v>34.153846153846153</v>
      </c>
      <c r="L43" s="11">
        <f>[39]Setembro!$B$15</f>
        <v>33.669230769230765</v>
      </c>
      <c r="M43" s="11">
        <f>[39]Setembro!$B$16</f>
        <v>29.238461538461536</v>
      </c>
      <c r="N43" s="11">
        <f>[39]Setembro!$B$17</f>
        <v>27.446153846153848</v>
      </c>
      <c r="O43" s="11">
        <f>[39]Setembro!$B$18</f>
        <v>30.125</v>
      </c>
      <c r="P43" s="11">
        <f>[39]Setembro!$B$19</f>
        <v>34.55833333333333</v>
      </c>
      <c r="Q43" s="11">
        <f>[39]Setembro!$B$20</f>
        <v>34.276923076923076</v>
      </c>
      <c r="R43" s="11">
        <f>[39]Setembro!$B$21</f>
        <v>34.533333333333331</v>
      </c>
      <c r="S43" s="11">
        <f>[39]Setembro!$B$22</f>
        <v>28.184615384615377</v>
      </c>
      <c r="T43" s="11">
        <f>[39]Setembro!$B$23</f>
        <v>33.55833333333333</v>
      </c>
      <c r="U43" s="11">
        <f>[39]Setembro!$B$24</f>
        <v>32.400000000000006</v>
      </c>
      <c r="V43" s="11">
        <f>[39]Setembro!$B$25</f>
        <v>26.907692307692308</v>
      </c>
      <c r="W43" s="11">
        <f>[39]Setembro!$B$26</f>
        <v>26.815384615384616</v>
      </c>
      <c r="X43" s="11">
        <f>[39]Setembro!$B$27</f>
        <v>24.838461538461537</v>
      </c>
      <c r="Y43" s="11">
        <f>[39]Setembro!$B$28</f>
        <v>24.469230769230766</v>
      </c>
      <c r="Z43" s="11">
        <f>[39]Setembro!$B$29</f>
        <v>19.483333333333334</v>
      </c>
      <c r="AA43" s="11">
        <f>[39]Setembro!$B$30</f>
        <v>21.630769230769229</v>
      </c>
      <c r="AB43" s="11">
        <f>[39]Setembro!$B$31</f>
        <v>25.616666666666671</v>
      </c>
      <c r="AC43" s="11">
        <f>[39]Setembro!$B$32</f>
        <v>26</v>
      </c>
      <c r="AD43" s="11">
        <f>[39]Setembro!$B$33</f>
        <v>28.675000000000001</v>
      </c>
      <c r="AE43" s="11">
        <f>[39]Setembro!$B$34</f>
        <v>30.766666666666666</v>
      </c>
      <c r="AF43" s="136">
        <f t="shared" si="1"/>
        <v>28.662075702075697</v>
      </c>
      <c r="AH43" s="12" t="s">
        <v>47</v>
      </c>
      <c r="AI43" t="s">
        <v>47</v>
      </c>
    </row>
    <row r="44" spans="1:37" x14ac:dyDescent="0.2">
      <c r="A44" s="58" t="s">
        <v>18</v>
      </c>
      <c r="B44" s="11">
        <f>[40]Setembro!$B$5</f>
        <v>23.658333333333335</v>
      </c>
      <c r="C44" s="11">
        <f>[40]Setembro!$B$6</f>
        <v>23.170833333333334</v>
      </c>
      <c r="D44" s="11">
        <f>[40]Setembro!$B$7</f>
        <v>24.766666666666669</v>
      </c>
      <c r="E44" s="11">
        <f>[40]Setembro!$B$8</f>
        <v>24.775000000000002</v>
      </c>
      <c r="F44" s="11">
        <f>[40]Setembro!$B$9</f>
        <v>26.404166666666665</v>
      </c>
      <c r="G44" s="11">
        <f>[40]Setembro!$B$10</f>
        <v>27.295833333333334</v>
      </c>
      <c r="H44" s="11">
        <f>[40]Setembro!$B$11</f>
        <v>28.162499999999998</v>
      </c>
      <c r="I44" s="11">
        <f>[40]Setembro!$B$12</f>
        <v>28.379166666666663</v>
      </c>
      <c r="J44" s="11">
        <f>[40]Setembro!$B$13</f>
        <v>28.162499999999998</v>
      </c>
      <c r="K44" s="11">
        <f>[40]Setembro!$B$14</f>
        <v>28.312500000000004</v>
      </c>
      <c r="L44" s="11">
        <f>[40]Setembro!$B$15</f>
        <v>28.312499999999996</v>
      </c>
      <c r="M44" s="11">
        <f>[40]Setembro!$B$16</f>
        <v>26.420833333333338</v>
      </c>
      <c r="N44" s="11">
        <f>[40]Setembro!$B$17</f>
        <v>24.012500000000003</v>
      </c>
      <c r="O44" s="11">
        <f>[40]Setembro!$B$18</f>
        <v>28.620833333333337</v>
      </c>
      <c r="P44" s="11">
        <f>[40]Setembro!$B$19</f>
        <v>29.462500000000002</v>
      </c>
      <c r="Q44" s="11">
        <f>[40]Setembro!$B$20</f>
        <v>29.583333333333332</v>
      </c>
      <c r="R44" s="11">
        <f>[40]Setembro!$B$21</f>
        <v>27.849999999999994</v>
      </c>
      <c r="S44" s="11">
        <f>[40]Setembro!$B$22</f>
        <v>26.508333333333336</v>
      </c>
      <c r="T44" s="11">
        <f>[40]Setembro!$B$23</f>
        <v>28.220833333333328</v>
      </c>
      <c r="U44" s="11">
        <f>[40]Setembro!$B$24</f>
        <v>27.937500000000004</v>
      </c>
      <c r="V44" s="11">
        <f>[40]Setembro!$B$25</f>
        <v>27.1875</v>
      </c>
      <c r="W44" s="11">
        <f>[40]Setembro!$B$26</f>
        <v>27.625</v>
      </c>
      <c r="X44" s="11">
        <f>[40]Setembro!$B$27</f>
        <v>25.883333333333329</v>
      </c>
      <c r="Y44" s="11">
        <f>[40]Setembro!$B$28</f>
        <v>26.370833333333337</v>
      </c>
      <c r="Z44" s="11">
        <f>[40]Setembro!$B$29</f>
        <v>21.645833333333329</v>
      </c>
      <c r="AA44" s="11">
        <f>[40]Setembro!$B$30</f>
        <v>21.608333333333331</v>
      </c>
      <c r="AB44" s="11">
        <f>[40]Setembro!$B$31</f>
        <v>22.679166666666671</v>
      </c>
      <c r="AC44" s="11">
        <f>[40]Setembro!$B$32</f>
        <v>25.124999999999996</v>
      </c>
      <c r="AD44" s="11">
        <f>[40]Setembro!$B$33</f>
        <v>26.520833333333332</v>
      </c>
      <c r="AE44" s="11">
        <f>[40]Setembro!$B$34</f>
        <v>27.462500000000002</v>
      </c>
      <c r="AF44" s="93">
        <f t="shared" si="1"/>
        <v>26.404166666666665</v>
      </c>
      <c r="AJ44" t="s">
        <v>47</v>
      </c>
    </row>
    <row r="45" spans="1:37" x14ac:dyDescent="0.2">
      <c r="A45" s="58" t="s">
        <v>162</v>
      </c>
      <c r="B45" s="11">
        <f>[41]Setembro!$B$5</f>
        <v>23.712500000000002</v>
      </c>
      <c r="C45" s="11">
        <f>[41]Setembro!$B$6</f>
        <v>22.645833333333329</v>
      </c>
      <c r="D45" s="11">
        <f>[41]Setembro!$B$7</f>
        <v>25.287499999999994</v>
      </c>
      <c r="E45" s="11">
        <f>[41]Setembro!$B$8</f>
        <v>26.004166666666663</v>
      </c>
      <c r="F45" s="11">
        <f>[41]Setembro!$B$9</f>
        <v>26.675000000000001</v>
      </c>
      <c r="G45" s="11">
        <f>[41]Setembro!$B$10</f>
        <v>25.845833333333335</v>
      </c>
      <c r="H45" s="11">
        <f>[41]Setembro!$B$11</f>
        <v>28.658333333333328</v>
      </c>
      <c r="I45" s="11">
        <f>[41]Setembro!$B$12</f>
        <v>29.116666666666664</v>
      </c>
      <c r="J45" s="11">
        <f>[41]Setembro!$B$13</f>
        <v>29.695833333333336</v>
      </c>
      <c r="K45" s="11">
        <f>[41]Setembro!$B$14</f>
        <v>30.337500000000002</v>
      </c>
      <c r="L45" s="11">
        <f>[41]Setembro!$B$15</f>
        <v>30.245833333333334</v>
      </c>
      <c r="M45" s="11">
        <f>[41]Setembro!$B$16</f>
        <v>30.304166666666664</v>
      </c>
      <c r="N45" s="11">
        <f>[41]Setembro!$B$17</f>
        <v>26.820833333333329</v>
      </c>
      <c r="O45" s="11">
        <f>[41]Setembro!$B$18</f>
        <v>27.341666666666665</v>
      </c>
      <c r="P45" s="11">
        <f>[41]Setembro!$B$19</f>
        <v>30.704166666666666</v>
      </c>
      <c r="Q45" s="11">
        <f>[41]Setembro!$B$20</f>
        <v>30</v>
      </c>
      <c r="R45" s="11">
        <f>[41]Setembro!$B$21</f>
        <v>29.204166666666666</v>
      </c>
      <c r="S45" s="11">
        <f>[41]Setembro!$B$22</f>
        <v>30.329166666666662</v>
      </c>
      <c r="T45" s="11">
        <f>[41]Setembro!$B$23</f>
        <v>30.683333333333337</v>
      </c>
      <c r="U45" s="11">
        <f>[41]Setembro!$B$24</f>
        <v>29.070833333333336</v>
      </c>
      <c r="V45" s="11">
        <f>[41]Setembro!$B$25</f>
        <v>27.973913043478266</v>
      </c>
      <c r="W45" s="11">
        <f>[41]Setembro!$B$26</f>
        <v>26.583333333333332</v>
      </c>
      <c r="X45" s="11">
        <f>[41]Setembro!$B$27</f>
        <v>24.525000000000002</v>
      </c>
      <c r="Y45" s="11">
        <f>[41]Setembro!$B$28</f>
        <v>25.75</v>
      </c>
      <c r="Z45" s="11">
        <f>[41]Setembro!$B$29</f>
        <v>23.666666666666668</v>
      </c>
      <c r="AA45" s="11">
        <f>[41]Setembro!$B$30</f>
        <v>21.0625</v>
      </c>
      <c r="AB45" s="11">
        <f>[41]Setembro!$B$31</f>
        <v>22.608333333333334</v>
      </c>
      <c r="AC45" s="11">
        <f>[41]Setembro!$B$32</f>
        <v>24.583333333333329</v>
      </c>
      <c r="AD45" s="11">
        <f>[41]Setembro!$B$33</f>
        <v>25.595833333333331</v>
      </c>
      <c r="AE45" s="11">
        <f>[41]Setembro!$B$34</f>
        <v>26.191666666666666</v>
      </c>
      <c r="AF45" s="136">
        <f t="shared" si="1"/>
        <v>27.040797101449279</v>
      </c>
    </row>
    <row r="46" spans="1:37" x14ac:dyDescent="0.2">
      <c r="A46" s="58" t="s">
        <v>19</v>
      </c>
      <c r="B46" s="11">
        <f>[42]Setembro!$B$5</f>
        <v>15.800000000000002</v>
      </c>
      <c r="C46" s="11">
        <f>[42]Setembro!$B$6</f>
        <v>15.9625</v>
      </c>
      <c r="D46" s="11">
        <f>[42]Setembro!$B$7</f>
        <v>19.829166666666662</v>
      </c>
      <c r="E46" s="11">
        <f>[42]Setembro!$B$8</f>
        <v>19.379166666666666</v>
      </c>
      <c r="F46" s="11">
        <f>[42]Setembro!$B$9</f>
        <v>20.554166666666667</v>
      </c>
      <c r="G46" s="11">
        <f>[42]Setembro!$B$10</f>
        <v>21.820833333333336</v>
      </c>
      <c r="H46" s="11">
        <f>[42]Setembro!$B$11</f>
        <v>25.825000000000003</v>
      </c>
      <c r="I46" s="11">
        <f>[42]Setembro!$B$12</f>
        <v>28.079166666666662</v>
      </c>
      <c r="J46" s="11">
        <f>[42]Setembro!$B$13</f>
        <v>28.920833333333334</v>
      </c>
      <c r="K46" s="11">
        <f>[42]Setembro!$B$14</f>
        <v>28.083333333333332</v>
      </c>
      <c r="L46" s="11">
        <f>[42]Setembro!$B$15</f>
        <v>27.654166666666669</v>
      </c>
      <c r="M46" s="11">
        <f>[42]Setembro!$B$16</f>
        <v>17.174999999999997</v>
      </c>
      <c r="N46" s="11">
        <f>[42]Setembro!$B$17</f>
        <v>18.095833333333335</v>
      </c>
      <c r="O46" s="11">
        <f>[42]Setembro!$B$18</f>
        <v>24.225000000000005</v>
      </c>
      <c r="P46" s="11">
        <f>[42]Setembro!$B$19</f>
        <v>28.3</v>
      </c>
      <c r="Q46" s="11">
        <f>[42]Setembro!$B$20</f>
        <v>29.758333333333336</v>
      </c>
      <c r="R46" s="11">
        <f>[42]Setembro!$B$21</f>
        <v>23.162499999999994</v>
      </c>
      <c r="S46" s="11">
        <f>[42]Setembro!$B$22</f>
        <v>18.908333333333335</v>
      </c>
      <c r="T46" s="11">
        <f>[42]Setembro!$B$23</f>
        <v>22.983333333333334</v>
      </c>
      <c r="U46" s="11">
        <f>[42]Setembro!$B$24</f>
        <v>21.525000000000002</v>
      </c>
      <c r="V46" s="11">
        <f>[42]Setembro!$B$25</f>
        <v>21.945833333333336</v>
      </c>
      <c r="W46" s="11">
        <f>[42]Setembro!$B$26</f>
        <v>22.095833333333335</v>
      </c>
      <c r="X46" s="11">
        <f>[42]Setembro!$B$27</f>
        <v>20.891666666666666</v>
      </c>
      <c r="Y46" s="11">
        <f>[42]Setembro!$B$28</f>
        <v>22.099999999999994</v>
      </c>
      <c r="Z46" s="11">
        <f>[42]Setembro!$B$29</f>
        <v>20.583333333333332</v>
      </c>
      <c r="AA46" s="11">
        <f>[42]Setembro!$B$30</f>
        <v>20.841666666666665</v>
      </c>
      <c r="AB46" s="11">
        <f>[42]Setembro!$B$31</f>
        <v>23.849999999999998</v>
      </c>
      <c r="AC46" s="11">
        <f>[42]Setembro!$B$32</f>
        <v>23.758333333333329</v>
      </c>
      <c r="AD46" s="11">
        <f>[42]Setembro!$B$33</f>
        <v>25.620833333333334</v>
      </c>
      <c r="AE46" s="11">
        <f>[42]Setembro!$B$34</f>
        <v>27.237499999999994</v>
      </c>
      <c r="AF46" s="93">
        <f t="shared" si="1"/>
        <v>22.832222222222228</v>
      </c>
      <c r="AG46" s="12" t="s">
        <v>47</v>
      </c>
      <c r="AH46" s="12" t="s">
        <v>47</v>
      </c>
      <c r="AJ46" t="s">
        <v>47</v>
      </c>
    </row>
    <row r="47" spans="1:37" x14ac:dyDescent="0.2">
      <c r="A47" s="58" t="s">
        <v>31</v>
      </c>
      <c r="B47" s="11">
        <f>[43]Setembro!$B$5</f>
        <v>20.150000000000002</v>
      </c>
      <c r="C47" s="11">
        <f>[43]Setembro!$B$6</f>
        <v>19.470833333333335</v>
      </c>
      <c r="D47" s="11">
        <f>[43]Setembro!$B$7</f>
        <v>23.004166666666674</v>
      </c>
      <c r="E47" s="11">
        <f>[43]Setembro!$B$8</f>
        <v>24.141666666666669</v>
      </c>
      <c r="F47" s="11">
        <f>[43]Setembro!$B$9</f>
        <v>24.770833333333339</v>
      </c>
      <c r="G47" s="11">
        <f>[43]Setembro!$B$10</f>
        <v>26.120833333333326</v>
      </c>
      <c r="H47" s="11">
        <f>[43]Setembro!$B$11</f>
        <v>29.120833333333337</v>
      </c>
      <c r="I47" s="11">
        <f>[43]Setembro!$B$12</f>
        <v>29.241666666666664</v>
      </c>
      <c r="J47" s="11">
        <f>[43]Setembro!$B$13</f>
        <v>30.42916666666666</v>
      </c>
      <c r="K47" s="11">
        <f>[43]Setembro!$B$14</f>
        <v>29.950000000000003</v>
      </c>
      <c r="L47" s="11">
        <f>[43]Setembro!$B$15</f>
        <v>29.50833333333334</v>
      </c>
      <c r="M47" s="11">
        <f>[43]Setembro!$B$16</f>
        <v>23.75</v>
      </c>
      <c r="N47" s="11">
        <f>[43]Setembro!$B$17</f>
        <v>21.424999999999997</v>
      </c>
      <c r="O47" s="11">
        <f>[43]Setembro!$B$18</f>
        <v>27.275000000000002</v>
      </c>
      <c r="P47" s="11">
        <f>[43]Setembro!$B$19</f>
        <v>31.474999999999994</v>
      </c>
      <c r="Q47" s="11">
        <f>[43]Setembro!$B$20</f>
        <v>35.006666666666668</v>
      </c>
      <c r="R47" s="11">
        <f>[43]Setembro!$B$21</f>
        <v>29.354166666666671</v>
      </c>
      <c r="S47" s="11">
        <f>[43]Setembro!$B$22</f>
        <v>24.920833333333334</v>
      </c>
      <c r="T47" s="11">
        <f>[43]Setembro!$B$23</f>
        <v>27.362500000000001</v>
      </c>
      <c r="U47" s="11">
        <f>[43]Setembro!$B$24</f>
        <v>29.741666666666664</v>
      </c>
      <c r="V47" s="11">
        <f>[43]Setembro!$B$25</f>
        <v>24.837500000000002</v>
      </c>
      <c r="W47" s="11">
        <f>[43]Setembro!$B$26</f>
        <v>24.995833333333334</v>
      </c>
      <c r="X47" s="11">
        <f>[43]Setembro!$B$27</f>
        <v>23.608333333333334</v>
      </c>
      <c r="Y47" s="11">
        <f>[43]Setembro!$B$28</f>
        <v>23.55</v>
      </c>
      <c r="Z47" s="11">
        <f>[43]Setembro!$B$29</f>
        <v>20.100000000000001</v>
      </c>
      <c r="AA47" s="11">
        <f>[43]Setembro!$B$30</f>
        <v>20.670833333333334</v>
      </c>
      <c r="AB47" s="11">
        <f>[43]Setembro!$B$31</f>
        <v>22.966666666666672</v>
      </c>
      <c r="AC47" s="11">
        <f>[43]Setembro!$B$32</f>
        <v>25.854166666666668</v>
      </c>
      <c r="AD47" s="11">
        <f>[43]Setembro!$B$33</f>
        <v>27.341666666666665</v>
      </c>
      <c r="AE47" s="11">
        <f>[43]Setembro!$B$34</f>
        <v>28.895833333333332</v>
      </c>
      <c r="AF47" s="93">
        <f t="shared" si="1"/>
        <v>25.968000000000004</v>
      </c>
      <c r="AJ47" t="s">
        <v>47</v>
      </c>
    </row>
    <row r="48" spans="1:37" x14ac:dyDescent="0.2">
      <c r="A48" s="58" t="s">
        <v>44</v>
      </c>
      <c r="B48" s="11">
        <f>[44]Setembro!$B$5</f>
        <v>25.158333333333331</v>
      </c>
      <c r="C48" s="11">
        <f>[44]Setembro!$B$6</f>
        <v>24.137499999999999</v>
      </c>
      <c r="D48" s="11">
        <f>[44]Setembro!$B$7</f>
        <v>26.520833333333339</v>
      </c>
      <c r="E48" s="11">
        <f>[44]Setembro!$B$8</f>
        <v>28.149999999999995</v>
      </c>
      <c r="F48" s="11">
        <f>[44]Setembro!$B$9</f>
        <v>29.554166666666664</v>
      </c>
      <c r="G48" s="11">
        <f>[44]Setembro!$B$10</f>
        <v>29.654166666666669</v>
      </c>
      <c r="H48" s="11">
        <f>[44]Setembro!$B$11</f>
        <v>29.237500000000001</v>
      </c>
      <c r="I48" s="11">
        <f>[44]Setembro!$B$12</f>
        <v>28.783333333333331</v>
      </c>
      <c r="J48" s="11">
        <f>[44]Setembro!$B$13</f>
        <v>29.55</v>
      </c>
      <c r="K48" s="11">
        <f>[44]Setembro!$B$14</f>
        <v>29.837499999999995</v>
      </c>
      <c r="L48" s="11">
        <f>[44]Setembro!$B$15</f>
        <v>29.687499999999996</v>
      </c>
      <c r="M48" s="11">
        <f>[44]Setembro!$B$16</f>
        <v>28.129166666666674</v>
      </c>
      <c r="N48" s="11">
        <f>[44]Setembro!$B$17</f>
        <v>23.587499999999995</v>
      </c>
      <c r="O48" s="11">
        <f>[44]Setembro!$B$18</f>
        <v>29.641666666666666</v>
      </c>
      <c r="P48" s="11">
        <f>[44]Setembro!$B$19</f>
        <v>30.108333333333331</v>
      </c>
      <c r="Q48" s="11">
        <f>[44]Setembro!$B$20</f>
        <v>30.929166666666674</v>
      </c>
      <c r="R48" s="11">
        <f>[44]Setembro!$B$21</f>
        <v>29.712500000000002</v>
      </c>
      <c r="S48" s="11">
        <f>[44]Setembro!$B$22</f>
        <v>28.420833333333334</v>
      </c>
      <c r="T48" s="11">
        <f>[44]Setembro!$B$23</f>
        <v>30.166666666666668</v>
      </c>
      <c r="U48" s="11">
        <f>[44]Setembro!$B$24</f>
        <v>30.49166666666666</v>
      </c>
      <c r="V48" s="11">
        <f>[44]Setembro!$B$25</f>
        <v>27.966666666666665</v>
      </c>
      <c r="W48" s="11">
        <f>[44]Setembro!$B$26</f>
        <v>27.266666666666676</v>
      </c>
      <c r="X48" s="11">
        <f>[44]Setembro!$B$27</f>
        <v>28.887499999999999</v>
      </c>
      <c r="Y48" s="11">
        <f>[44]Setembro!$B$28</f>
        <v>29.791666666666671</v>
      </c>
      <c r="Z48" s="11">
        <f>[44]Setembro!$B$29</f>
        <v>23.408333333333331</v>
      </c>
      <c r="AA48" s="11">
        <f>[44]Setembro!$B$30</f>
        <v>22.462500000000002</v>
      </c>
      <c r="AB48" s="11">
        <f>[44]Setembro!$B$31</f>
        <v>24.995833333333334</v>
      </c>
      <c r="AC48" s="11">
        <f>[44]Setembro!$B$32</f>
        <v>27.575000000000006</v>
      </c>
      <c r="AD48" s="11">
        <f>[44]Setembro!$B$33</f>
        <v>28.891666666666666</v>
      </c>
      <c r="AE48" s="11">
        <f>[44]Setembro!$B$34</f>
        <v>28.670833333333331</v>
      </c>
      <c r="AF48" s="93">
        <f t="shared" si="1"/>
        <v>28.045833333333334</v>
      </c>
      <c r="AG48" s="12" t="s">
        <v>47</v>
      </c>
      <c r="AH48" s="12" t="s">
        <v>47</v>
      </c>
    </row>
    <row r="49" spans="1:36" x14ac:dyDescent="0.2">
      <c r="A49" s="58" t="s">
        <v>20</v>
      </c>
      <c r="B49" s="11">
        <f>[45]Setembro!$B$5</f>
        <v>22.650000000000002</v>
      </c>
      <c r="C49" s="11">
        <f>[45]Setembro!$B$6</f>
        <v>22.691666666666666</v>
      </c>
      <c r="D49" s="11">
        <f>[45]Setembro!$B$7</f>
        <v>23.945833333333329</v>
      </c>
      <c r="E49" s="11">
        <f>[45]Setembro!$B$8</f>
        <v>25.954166666666669</v>
      </c>
      <c r="F49" s="11">
        <f>[45]Setembro!$B$9</f>
        <v>27.079166666666669</v>
      </c>
      <c r="G49" s="11">
        <f>[45]Setembro!$B$10</f>
        <v>25.666666666666668</v>
      </c>
      <c r="H49" s="11">
        <f>[45]Setembro!$B$11</f>
        <v>29.154166666666672</v>
      </c>
      <c r="I49" s="11">
        <f>[45]Setembro!$B$12</f>
        <v>30.041666666666668</v>
      </c>
      <c r="J49" s="11">
        <f>[45]Setembro!$B$13</f>
        <v>30.816666666666663</v>
      </c>
      <c r="K49" s="11">
        <f>[45]Setembro!$B$14</f>
        <v>30.975000000000009</v>
      </c>
      <c r="L49" s="11">
        <f>[45]Setembro!$B$15</f>
        <v>31.329166666666669</v>
      </c>
      <c r="M49" s="11">
        <f>[45]Setembro!$B$16</f>
        <v>30.816666666666666</v>
      </c>
      <c r="N49" s="11">
        <f>[45]Setembro!$B$17</f>
        <v>26.483333333333338</v>
      </c>
      <c r="O49" s="11">
        <f>[45]Setembro!$B$18</f>
        <v>28.054166666666671</v>
      </c>
      <c r="P49" s="11">
        <f>[45]Setembro!$B$19</f>
        <v>30.691666666666663</v>
      </c>
      <c r="Q49" s="11">
        <f>[45]Setembro!$B$20</f>
        <v>30.941666666666666</v>
      </c>
      <c r="R49" s="11">
        <f>[45]Setembro!$B$21</f>
        <v>29.829166666666669</v>
      </c>
      <c r="S49" s="11">
        <f>[45]Setembro!$B$22</f>
        <v>29.866666666666664</v>
      </c>
      <c r="T49" s="11">
        <f>[45]Setembro!$B$23</f>
        <v>30.870833333333326</v>
      </c>
      <c r="U49" s="11">
        <f>[45]Setembro!$B$24</f>
        <v>30.620833333333334</v>
      </c>
      <c r="V49" s="11">
        <f>[45]Setembro!$B$25</f>
        <v>27.691666666666663</v>
      </c>
      <c r="W49" s="11">
        <f>[45]Setembro!$B$26</f>
        <v>26.808333333333334</v>
      </c>
      <c r="X49" s="11">
        <f>[45]Setembro!$B$27</f>
        <v>25.295833333333334</v>
      </c>
      <c r="Y49" s="11">
        <f>[45]Setembro!$B$28</f>
        <v>25.783333333333335</v>
      </c>
      <c r="Z49" s="11">
        <f>[45]Setembro!$B$29</f>
        <v>22.741666666666671</v>
      </c>
      <c r="AA49" s="11">
        <f>[45]Setembro!$B$30</f>
        <v>20.695833333333336</v>
      </c>
      <c r="AB49" s="11">
        <f>[45]Setembro!$B$31</f>
        <v>23.141666666666666</v>
      </c>
      <c r="AC49" s="11">
        <f>[45]Setembro!$B$32</f>
        <v>24.879166666666674</v>
      </c>
      <c r="AD49" s="11">
        <f>[45]Setembro!$B$33</f>
        <v>26.058333333333326</v>
      </c>
      <c r="AE49" s="11">
        <f>[45]Setembro!$B$34</f>
        <v>27</v>
      </c>
      <c r="AF49" s="93">
        <f t="shared" si="1"/>
        <v>27.285833333333322</v>
      </c>
      <c r="AH49" s="12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3">AVERAGE(B5:B49)</f>
        <v>20.964878817763431</v>
      </c>
      <c r="C50" s="13">
        <f t="shared" si="3"/>
        <v>21.130794558006098</v>
      </c>
      <c r="D50" s="13">
        <f t="shared" si="3"/>
        <v>23.932176359255109</v>
      </c>
      <c r="E50" s="13">
        <f t="shared" si="3"/>
        <v>25.143264439180729</v>
      </c>
      <c r="F50" s="13">
        <f t="shared" si="3"/>
        <v>25.780322850854525</v>
      </c>
      <c r="G50" s="13">
        <f t="shared" si="3"/>
        <v>25.956076245735698</v>
      </c>
      <c r="H50" s="13">
        <f t="shared" si="3"/>
        <v>29.051724230249942</v>
      </c>
      <c r="I50" s="13">
        <f t="shared" si="3"/>
        <v>29.883264692916896</v>
      </c>
      <c r="J50" s="13">
        <f t="shared" si="3"/>
        <v>30.639003255688031</v>
      </c>
      <c r="K50" s="13">
        <f t="shared" si="3"/>
        <v>30.605613991202222</v>
      </c>
      <c r="L50" s="13">
        <f t="shared" si="3"/>
        <v>30.274200014788253</v>
      </c>
      <c r="M50" s="13">
        <f t="shared" si="3"/>
        <v>24.092434876807328</v>
      </c>
      <c r="N50" s="13">
        <f t="shared" si="3"/>
        <v>23.778197113558956</v>
      </c>
      <c r="O50" s="13">
        <f t="shared" si="3"/>
        <v>28.200712403781285</v>
      </c>
      <c r="P50" s="13">
        <f t="shared" si="3"/>
        <v>31.148165014809742</v>
      </c>
      <c r="Q50" s="13">
        <f t="shared" si="3"/>
        <v>31.928735495250248</v>
      </c>
      <c r="R50" s="13">
        <f t="shared" si="3"/>
        <v>28.685037875780914</v>
      </c>
      <c r="S50" s="13">
        <f t="shared" si="3"/>
        <v>25.528780685903371</v>
      </c>
      <c r="T50" s="13">
        <f t="shared" si="3"/>
        <v>28.867272586757885</v>
      </c>
      <c r="U50" s="13">
        <f t="shared" si="3"/>
        <v>28.513524797833366</v>
      </c>
      <c r="V50" s="13">
        <f t="shared" si="3"/>
        <v>26.228959007694886</v>
      </c>
      <c r="W50" s="13">
        <f t="shared" si="3"/>
        <v>26.281244490803306</v>
      </c>
      <c r="X50" s="13">
        <f t="shared" si="3"/>
        <v>25.134040855885218</v>
      </c>
      <c r="Y50" s="13">
        <f t="shared" si="3"/>
        <v>25.391018919352248</v>
      </c>
      <c r="Z50" s="13">
        <f t="shared" si="3"/>
        <v>21.611271593647757</v>
      </c>
      <c r="AA50" s="13">
        <f t="shared" si="3"/>
        <v>22.759237087104736</v>
      </c>
      <c r="AB50" s="13">
        <f t="shared" si="3"/>
        <v>24.896451283215988</v>
      </c>
      <c r="AC50" s="13">
        <f t="shared" si="3"/>
        <v>26.073882227798471</v>
      </c>
      <c r="AD50" s="13">
        <f t="shared" si="3"/>
        <v>27.666693024177043</v>
      </c>
      <c r="AE50" s="13">
        <f t="shared" si="3"/>
        <v>29.012011106937575</v>
      </c>
      <c r="AF50" s="92">
        <f>AVERAGE(AF5:AF49)</f>
        <v>26.611202659654609</v>
      </c>
      <c r="AH50" s="5" t="s">
        <v>47</v>
      </c>
      <c r="AI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88"/>
      <c r="AJ51" t="s">
        <v>47</v>
      </c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90"/>
      <c r="AF52" s="88"/>
      <c r="AH52" s="12" t="s">
        <v>47</v>
      </c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88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88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88"/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88"/>
      <c r="AH56" t="s">
        <v>47</v>
      </c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9"/>
    </row>
    <row r="59" spans="1:36" x14ac:dyDescent="0.2">
      <c r="AH59" s="12" t="s">
        <v>47</v>
      </c>
    </row>
    <row r="60" spans="1:36" x14ac:dyDescent="0.2">
      <c r="N60" s="2" t="s">
        <v>47</v>
      </c>
      <c r="AD60" s="2" t="s">
        <v>47</v>
      </c>
    </row>
    <row r="61" spans="1:36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2" t="s">
        <v>47</v>
      </c>
    </row>
    <row r="62" spans="1:36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2" t="s">
        <v>47</v>
      </c>
      <c r="W62" s="2" t="s">
        <v>47</v>
      </c>
    </row>
    <row r="63" spans="1:36" x14ac:dyDescent="0.2">
      <c r="Z63" s="2" t="s">
        <v>47</v>
      </c>
    </row>
    <row r="64" spans="1:36" x14ac:dyDescent="0.2">
      <c r="AB64" s="2" t="s">
        <v>47</v>
      </c>
    </row>
    <row r="65" spans="9:37" x14ac:dyDescent="0.2">
      <c r="AF65" s="7" t="s">
        <v>47</v>
      </c>
    </row>
    <row r="67" spans="9:37" x14ac:dyDescent="0.2">
      <c r="I67" s="2" t="s">
        <v>47</v>
      </c>
    </row>
    <row r="70" spans="9:37" x14ac:dyDescent="0.2">
      <c r="AE70" s="2" t="s">
        <v>47</v>
      </c>
      <c r="AK70" t="s">
        <v>47</v>
      </c>
    </row>
  </sheetData>
  <sheetProtection password="C6EC" sheet="1" objects="1" scenarios="1"/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tabSelected="1" zoomScale="90" zoomScaleNormal="90" workbookViewId="0">
      <selection activeCell="AK71" sqref="AK71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50" t="s">
        <v>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69"/>
    </row>
    <row r="2" spans="1:34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04"/>
    </row>
    <row r="3" spans="1:34" s="5" customFormat="1" ht="20.100000000000001" customHeight="1" x14ac:dyDescent="0.2">
      <c r="A3" s="153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82">
        <v>30</v>
      </c>
      <c r="AF3" s="123" t="s">
        <v>39</v>
      </c>
      <c r="AG3" s="106" t="s">
        <v>37</v>
      </c>
      <c r="AH3" s="114" t="s">
        <v>225</v>
      </c>
    </row>
    <row r="4" spans="1:34" s="5" customFormat="1" ht="20.100000000000001" customHeight="1" x14ac:dyDescent="0.2">
      <c r="A4" s="15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64"/>
      <c r="AF4" s="118" t="s">
        <v>35</v>
      </c>
      <c r="AG4" s="107" t="s">
        <v>35</v>
      </c>
      <c r="AH4" s="103" t="s">
        <v>35</v>
      </c>
    </row>
    <row r="5" spans="1:34" s="5" customFormat="1" x14ac:dyDescent="0.2">
      <c r="A5" s="58" t="s">
        <v>40</v>
      </c>
      <c r="B5" s="127">
        <f>[1]Setembro!$K$5</f>
        <v>9.6000000000000014</v>
      </c>
      <c r="C5" s="127">
        <f>[1]Setembro!$K$6</f>
        <v>0.2</v>
      </c>
      <c r="D5" s="127">
        <f>[1]Setembro!$K$7</f>
        <v>3.8</v>
      </c>
      <c r="E5" s="127">
        <f>[1]Setembro!$K$8</f>
        <v>0.2</v>
      </c>
      <c r="F5" s="127">
        <f>[1]Setembro!$K$9</f>
        <v>0</v>
      </c>
      <c r="G5" s="127">
        <f>[1]Setembro!$K$10</f>
        <v>0</v>
      </c>
      <c r="H5" s="127">
        <f>[1]Setembro!$K$11</f>
        <v>0</v>
      </c>
      <c r="I5" s="127">
        <f>[1]Setembro!$K$12</f>
        <v>0</v>
      </c>
      <c r="J5" s="127">
        <f>[1]Setembro!$K$13</f>
        <v>0</v>
      </c>
      <c r="K5" s="127">
        <f>[1]Setembro!$K$14</f>
        <v>0</v>
      </c>
      <c r="L5" s="127">
        <f>[1]Setembro!$K$15</f>
        <v>0</v>
      </c>
      <c r="M5" s="127">
        <f>[1]Setembro!$K$16</f>
        <v>0</v>
      </c>
      <c r="N5" s="127">
        <f>[1]Setembro!$K$17</f>
        <v>0</v>
      </c>
      <c r="O5" s="127">
        <f>[1]Setembro!$K$18</f>
        <v>0</v>
      </c>
      <c r="P5" s="127">
        <f>[1]Setembro!$K$19</f>
        <v>0</v>
      </c>
      <c r="Q5" s="127">
        <f>[1]Setembro!$K$20</f>
        <v>0</v>
      </c>
      <c r="R5" s="127">
        <f>[1]Setembro!$K$21</f>
        <v>0</v>
      </c>
      <c r="S5" s="127">
        <f>[1]Setembro!$K$22</f>
        <v>0</v>
      </c>
      <c r="T5" s="127">
        <f>[1]Setembro!$K$23</f>
        <v>0</v>
      </c>
      <c r="U5" s="127">
        <f>[1]Setembro!$K$24</f>
        <v>0</v>
      </c>
      <c r="V5" s="127">
        <f>[1]Setembro!$K$25</f>
        <v>0</v>
      </c>
      <c r="W5" s="127">
        <f>[1]Setembro!$K$26</f>
        <v>0</v>
      </c>
      <c r="X5" s="127">
        <f>[1]Setembro!$K$27</f>
        <v>0</v>
      </c>
      <c r="Y5" s="127">
        <f>[1]Setembro!$K$28</f>
        <v>9</v>
      </c>
      <c r="Z5" s="127">
        <f>[1]Setembro!$K$29</f>
        <v>11.6</v>
      </c>
      <c r="AA5" s="127">
        <f>[1]Setembro!$K$30</f>
        <v>2</v>
      </c>
      <c r="AB5" s="127">
        <f>[1]Setembro!$K$31</f>
        <v>0</v>
      </c>
      <c r="AC5" s="127">
        <f>[1]Setembro!$K$32</f>
        <v>0</v>
      </c>
      <c r="AD5" s="127">
        <f>[1]Setembro!$K$33</f>
        <v>0</v>
      </c>
      <c r="AE5" s="127">
        <f>[1]Setembro!$K$34</f>
        <v>0</v>
      </c>
      <c r="AF5" s="15">
        <f>SUM(B5:AE5)</f>
        <v>36.4</v>
      </c>
      <c r="AG5" s="16">
        <f>MAX(B5:AE5)</f>
        <v>11.6</v>
      </c>
      <c r="AH5" s="67">
        <f>COUNTIF(B5:AE5,"=0,0")</f>
        <v>23</v>
      </c>
    </row>
    <row r="6" spans="1:34" x14ac:dyDescent="0.2">
      <c r="A6" s="58" t="s">
        <v>0</v>
      </c>
      <c r="B6" s="11">
        <f>[2]Setembro!$K$5</f>
        <v>3.2</v>
      </c>
      <c r="C6" s="11">
        <f>[2]Setembro!$K$6</f>
        <v>0</v>
      </c>
      <c r="D6" s="11">
        <f>[2]Setembro!$K$7</f>
        <v>0.8</v>
      </c>
      <c r="E6" s="11">
        <f>[2]Setembro!$K$8</f>
        <v>0</v>
      </c>
      <c r="F6" s="11">
        <f>[2]Setembro!$K$9</f>
        <v>0</v>
      </c>
      <c r="G6" s="11">
        <f>[2]Setembro!$K$10</f>
        <v>0</v>
      </c>
      <c r="H6" s="11">
        <f>[2]Setembro!$K$11</f>
        <v>0</v>
      </c>
      <c r="I6" s="11">
        <f>[2]Setembro!$K$12</f>
        <v>0</v>
      </c>
      <c r="J6" s="11">
        <f>[2]Setembro!$K$13</f>
        <v>0</v>
      </c>
      <c r="K6" s="11">
        <f>[2]Setembro!$K$14</f>
        <v>0</v>
      </c>
      <c r="L6" s="11">
        <f>[2]Setembro!$K$15</f>
        <v>0</v>
      </c>
      <c r="M6" s="11">
        <f>[2]Setembro!$K$16</f>
        <v>0</v>
      </c>
      <c r="N6" s="11">
        <f>[2]Setembro!$K$17</f>
        <v>0</v>
      </c>
      <c r="O6" s="11">
        <f>[2]Setembro!$K$18</f>
        <v>0</v>
      </c>
      <c r="P6" s="11">
        <f>[2]Setembro!$K$19</f>
        <v>0</v>
      </c>
      <c r="Q6" s="11">
        <f>[2]Setembro!$K$20</f>
        <v>0</v>
      </c>
      <c r="R6" s="11">
        <f>[2]Setembro!$K$21</f>
        <v>0</v>
      </c>
      <c r="S6" s="11">
        <f>[2]Setembro!$K$22</f>
        <v>0</v>
      </c>
      <c r="T6" s="11">
        <f>[2]Setembro!$K$23</f>
        <v>0.2</v>
      </c>
      <c r="U6" s="11">
        <f>[2]Setembro!$K$24</f>
        <v>11.799999999999997</v>
      </c>
      <c r="V6" s="11">
        <f>[2]Setembro!$K$25</f>
        <v>0</v>
      </c>
      <c r="W6" s="11">
        <f>[2]Setembro!$K$26</f>
        <v>0</v>
      </c>
      <c r="X6" s="11">
        <f>[2]Setembro!$K$27</f>
        <v>0</v>
      </c>
      <c r="Y6" s="11">
        <f>[2]Setembro!$K$28</f>
        <v>0</v>
      </c>
      <c r="Z6" s="11">
        <f>[2]Setembro!$K$29</f>
        <v>7.6000000000000005</v>
      </c>
      <c r="AA6" s="11">
        <f>[2]Setembro!$K$30</f>
        <v>0.4</v>
      </c>
      <c r="AB6" s="11">
        <f>[2]Setembro!$K$31</f>
        <v>0</v>
      </c>
      <c r="AC6" s="11">
        <f>[2]Setembro!$K$32</f>
        <v>0</v>
      </c>
      <c r="AD6" s="11">
        <f>[2]Setembro!$K$33</f>
        <v>0</v>
      </c>
      <c r="AE6" s="11">
        <f>[2]Setembro!$K$34</f>
        <v>0</v>
      </c>
      <c r="AF6" s="15">
        <f>SUM(B6:AE6)</f>
        <v>23.999999999999996</v>
      </c>
      <c r="AG6" s="16">
        <f>MAX(B6:AE6)</f>
        <v>11.799999999999997</v>
      </c>
      <c r="AH6" s="67">
        <f>COUNTIF(B6:AE6,"=0,0")</f>
        <v>24</v>
      </c>
    </row>
    <row r="7" spans="1:34" x14ac:dyDescent="0.2">
      <c r="A7" s="58" t="s">
        <v>104</v>
      </c>
      <c r="B7" s="11">
        <f>[3]Setembro!$K$5</f>
        <v>22.999999999999996</v>
      </c>
      <c r="C7" s="11">
        <f>[3]Setembro!$K$6</f>
        <v>0</v>
      </c>
      <c r="D7" s="11">
        <f>[3]Setembro!$K$7</f>
        <v>0</v>
      </c>
      <c r="E7" s="11">
        <f>[3]Setembro!$K$8</f>
        <v>0</v>
      </c>
      <c r="F7" s="11">
        <f>[3]Setembro!$K$9</f>
        <v>0</v>
      </c>
      <c r="G7" s="11">
        <f>[3]Setembro!$K$10</f>
        <v>0</v>
      </c>
      <c r="H7" s="11">
        <f>[3]Setembro!$K$11</f>
        <v>0</v>
      </c>
      <c r="I7" s="11">
        <f>[3]Setembro!$K$12</f>
        <v>0</v>
      </c>
      <c r="J7" s="11">
        <f>[3]Setembro!$K$13</f>
        <v>0</v>
      </c>
      <c r="K7" s="11">
        <f>[3]Setembro!$K$14</f>
        <v>0</v>
      </c>
      <c r="L7" s="11">
        <f>[3]Setembro!$K$15</f>
        <v>0</v>
      </c>
      <c r="M7" s="11">
        <f>[3]Setembro!$K$16</f>
        <v>0</v>
      </c>
      <c r="N7" s="11">
        <f>[3]Setembro!$K$17</f>
        <v>0</v>
      </c>
      <c r="O7" s="11">
        <f>[3]Setembro!$K$18</f>
        <v>0</v>
      </c>
      <c r="P7" s="11">
        <f>[3]Setembro!$K$19</f>
        <v>0</v>
      </c>
      <c r="Q7" s="11">
        <f>[3]Setembro!$K$20</f>
        <v>0</v>
      </c>
      <c r="R7" s="11">
        <f>[3]Setembro!$K$21</f>
        <v>0</v>
      </c>
      <c r="S7" s="11">
        <f>[3]Setembro!$K$22</f>
        <v>0</v>
      </c>
      <c r="T7" s="11">
        <f>[3]Setembro!$K$23</f>
        <v>0</v>
      </c>
      <c r="U7" s="11">
        <f>[3]Setembro!$K$24</f>
        <v>0.4</v>
      </c>
      <c r="V7" s="11">
        <f>[3]Setembro!$K$25</f>
        <v>0</v>
      </c>
      <c r="W7" s="11">
        <f>[3]Setembro!$K$26</f>
        <v>0</v>
      </c>
      <c r="X7" s="11">
        <f>[3]Setembro!$K$27</f>
        <v>0</v>
      </c>
      <c r="Y7" s="11">
        <f>[3]Setembro!$K$28</f>
        <v>0</v>
      </c>
      <c r="Z7" s="11">
        <f>[3]Setembro!$K$29</f>
        <v>12.999999999999998</v>
      </c>
      <c r="AA7" s="11">
        <f>[3]Setembro!$K$30</f>
        <v>0</v>
      </c>
      <c r="AB7" s="11">
        <f>[3]Setembro!$K$31</f>
        <v>0</v>
      </c>
      <c r="AC7" s="11">
        <f>[3]Setembro!$K$32</f>
        <v>0</v>
      </c>
      <c r="AD7" s="11">
        <f>[3]Setembro!$K$33</f>
        <v>0</v>
      </c>
      <c r="AE7" s="11">
        <f>[3]Setembro!$K$34</f>
        <v>0</v>
      </c>
      <c r="AF7" s="15">
        <f>SUM(B7:AE7)</f>
        <v>36.399999999999991</v>
      </c>
      <c r="AG7" s="16">
        <f>MAX(B7:AE7)</f>
        <v>22.999999999999996</v>
      </c>
      <c r="AH7" s="67">
        <f>COUNTIF(B7:AE7,"=0,0")</f>
        <v>27</v>
      </c>
    </row>
    <row r="8" spans="1:34" x14ac:dyDescent="0.2">
      <c r="A8" s="58" t="s">
        <v>1</v>
      </c>
      <c r="B8" s="11">
        <f>[4]Setembro!$K$5</f>
        <v>1.6</v>
      </c>
      <c r="C8" s="11">
        <f>[4]Setembro!$K$6</f>
        <v>0</v>
      </c>
      <c r="D8" s="11">
        <f>[4]Setembro!$K$7</f>
        <v>0</v>
      </c>
      <c r="E8" s="11">
        <f>[4]Setembro!$K$8</f>
        <v>0</v>
      </c>
      <c r="F8" s="11">
        <f>[4]Setembro!$K$9</f>
        <v>0</v>
      </c>
      <c r="G8" s="11" t="str">
        <f>[4]Setembro!$K$10</f>
        <v>*</v>
      </c>
      <c r="H8" s="11" t="str">
        <f>[4]Setembro!$K$11</f>
        <v>*</v>
      </c>
      <c r="I8" s="11" t="str">
        <f>[4]Setembro!$K$12</f>
        <v>*</v>
      </c>
      <c r="J8" s="11" t="str">
        <f>[4]Setembro!$K$13</f>
        <v>*</v>
      </c>
      <c r="K8" s="11" t="str">
        <f>[4]Setembro!$K$14</f>
        <v>*</v>
      </c>
      <c r="L8" s="11" t="str">
        <f>[4]Setembro!$K$15</f>
        <v>*</v>
      </c>
      <c r="M8" s="11">
        <f>[4]Setembro!$K$16</f>
        <v>0</v>
      </c>
      <c r="N8" s="11">
        <f>[4]Setembro!$K$17</f>
        <v>0</v>
      </c>
      <c r="O8" s="11">
        <f>[4]Setembro!$K$18</f>
        <v>0</v>
      </c>
      <c r="P8" s="11">
        <f>[4]Setembro!$K$19</f>
        <v>0</v>
      </c>
      <c r="Q8" s="11">
        <f>[4]Setembro!$K$20</f>
        <v>0</v>
      </c>
      <c r="R8" s="11">
        <f>[4]Setembro!$K$21</f>
        <v>0</v>
      </c>
      <c r="S8" s="11">
        <f>[4]Setembro!$K$22</f>
        <v>0</v>
      </c>
      <c r="T8" s="11">
        <f>[4]Setembro!$K$23</f>
        <v>0</v>
      </c>
      <c r="U8" s="11" t="str">
        <f>[4]Setembro!$K$24</f>
        <v>*</v>
      </c>
      <c r="V8" s="11" t="str">
        <f>[4]Setembro!$K$25</f>
        <v>*</v>
      </c>
      <c r="W8" s="11" t="str">
        <f>[4]Setembro!$K$26</f>
        <v>*</v>
      </c>
      <c r="X8" s="11" t="str">
        <f>[4]Setembro!$K$27</f>
        <v>*</v>
      </c>
      <c r="Y8" s="11" t="str">
        <f>[4]Setembro!$K$28</f>
        <v>*</v>
      </c>
      <c r="Z8" s="11">
        <f>[4]Setembro!$K$29</f>
        <v>5.4</v>
      </c>
      <c r="AA8" s="11">
        <f>[4]Setembro!$K$30</f>
        <v>0</v>
      </c>
      <c r="AB8" s="11">
        <f>[4]Setembro!$K$31</f>
        <v>0</v>
      </c>
      <c r="AC8" s="11">
        <f>[4]Setembro!$K$32</f>
        <v>0</v>
      </c>
      <c r="AD8" s="11">
        <f>[4]Setembro!$K$33</f>
        <v>0</v>
      </c>
      <c r="AE8" s="11">
        <f>[4]Setembro!$K$34</f>
        <v>0</v>
      </c>
      <c r="AF8" s="15">
        <f>SUM(B8:AE8)</f>
        <v>7</v>
      </c>
      <c r="AG8" s="16">
        <f>MAX(B8:AE8)</f>
        <v>5.4</v>
      </c>
      <c r="AH8" s="67">
        <f>COUNTIF(B8:AE8,"=0,0")</f>
        <v>17</v>
      </c>
    </row>
    <row r="9" spans="1:34" x14ac:dyDescent="0.2">
      <c r="A9" s="58" t="s">
        <v>167</v>
      </c>
      <c r="B9" s="11">
        <f>[5]Setembro!$K$5</f>
        <v>3.4000000000000004</v>
      </c>
      <c r="C9" s="11">
        <f>[5]Setembro!$K$6</f>
        <v>0</v>
      </c>
      <c r="D9" s="11">
        <f>[5]Setembro!$K$7</f>
        <v>0.60000000000000009</v>
      </c>
      <c r="E9" s="11">
        <f>[5]Setembro!$K$8</f>
        <v>0</v>
      </c>
      <c r="F9" s="11">
        <f>[5]Setembro!$K$9</f>
        <v>0</v>
      </c>
      <c r="G9" s="11">
        <f>[5]Setembro!$K$10</f>
        <v>0</v>
      </c>
      <c r="H9" s="11">
        <f>[5]Setembro!$K$11</f>
        <v>0</v>
      </c>
      <c r="I9" s="11">
        <f>[5]Setembro!$K$12</f>
        <v>0</v>
      </c>
      <c r="J9" s="11">
        <f>[5]Setembro!$K$13</f>
        <v>0</v>
      </c>
      <c r="K9" s="11">
        <f>[5]Setembro!$K$14</f>
        <v>0</v>
      </c>
      <c r="L9" s="11">
        <f>[5]Setembro!$K$15</f>
        <v>0</v>
      </c>
      <c r="M9" s="11">
        <f>[5]Setembro!$K$16</f>
        <v>1</v>
      </c>
      <c r="N9" s="11">
        <f>[5]Setembro!$K$17</f>
        <v>0.2</v>
      </c>
      <c r="O9" s="11">
        <f>[5]Setembro!$K$18</f>
        <v>0</v>
      </c>
      <c r="P9" s="11">
        <f>[5]Setembro!$K$19</f>
        <v>0</v>
      </c>
      <c r="Q9" s="11">
        <f>[5]Setembro!$K$20</f>
        <v>0</v>
      </c>
      <c r="R9" s="11">
        <f>[5]Setembro!$K$21</f>
        <v>0</v>
      </c>
      <c r="S9" s="11">
        <f>[5]Setembro!$K$22</f>
        <v>0</v>
      </c>
      <c r="T9" s="11">
        <f>[5]Setembro!$K$23</f>
        <v>0</v>
      </c>
      <c r="U9" s="11">
        <f>[5]Setembro!$K$24</f>
        <v>0</v>
      </c>
      <c r="V9" s="11">
        <f>[5]Setembro!$K$25</f>
        <v>0</v>
      </c>
      <c r="W9" s="11">
        <f>[5]Setembro!$K$26</f>
        <v>0</v>
      </c>
      <c r="X9" s="11">
        <f>[5]Setembro!$K$27</f>
        <v>0</v>
      </c>
      <c r="Y9" s="11">
        <f>[5]Setembro!$K$28</f>
        <v>0</v>
      </c>
      <c r="Z9" s="11">
        <f>[5]Setembro!$K$29</f>
        <v>5.1999999999999993</v>
      </c>
      <c r="AA9" s="11">
        <f>[5]Setembro!$K$30</f>
        <v>0.2</v>
      </c>
      <c r="AB9" s="11">
        <f>[5]Setembro!$K$31</f>
        <v>0</v>
      </c>
      <c r="AC9" s="11">
        <f>[5]Setembro!$K$32</f>
        <v>0</v>
      </c>
      <c r="AD9" s="11">
        <f>[5]Setembro!$K$33</f>
        <v>0</v>
      </c>
      <c r="AE9" s="11">
        <f>[5]Setembro!$K$34</f>
        <v>0</v>
      </c>
      <c r="AF9" s="15">
        <f>SUM(B9:AE9)</f>
        <v>10.599999999999998</v>
      </c>
      <c r="AG9" s="16">
        <f>MAX(B9:AE9)</f>
        <v>5.1999999999999993</v>
      </c>
      <c r="AH9" s="67">
        <f>COUNTIF(B9:AE9,"=0,0")</f>
        <v>24</v>
      </c>
    </row>
    <row r="10" spans="1:34" x14ac:dyDescent="0.2">
      <c r="A10" s="58" t="s">
        <v>111</v>
      </c>
      <c r="B10" s="11" t="str">
        <f>[6]Setembro!$K$5</f>
        <v>*</v>
      </c>
      <c r="C10" s="11" t="str">
        <f>[6]Setembro!$K$6</f>
        <v>*</v>
      </c>
      <c r="D10" s="11" t="str">
        <f>[6]Setembro!$K$7</f>
        <v>*</v>
      </c>
      <c r="E10" s="11" t="str">
        <f>[6]Setembro!$K$8</f>
        <v>*</v>
      </c>
      <c r="F10" s="11" t="str">
        <f>[6]Setembro!$K$9</f>
        <v>*</v>
      </c>
      <c r="G10" s="11" t="str">
        <f>[6]Setembro!$K$10</f>
        <v>*</v>
      </c>
      <c r="H10" s="11" t="str">
        <f>[6]Setembro!$K$11</f>
        <v>*</v>
      </c>
      <c r="I10" s="11" t="str">
        <f>[6]Setembro!$K$12</f>
        <v>*</v>
      </c>
      <c r="J10" s="11" t="str">
        <f>[6]Setembro!$K$13</f>
        <v>*</v>
      </c>
      <c r="K10" s="11" t="str">
        <f>[6]Setembro!$K$14</f>
        <v>*</v>
      </c>
      <c r="L10" s="11" t="str">
        <f>[6]Setembro!$K$15</f>
        <v>*</v>
      </c>
      <c r="M10" s="11" t="str">
        <f>[6]Setembro!$K$16</f>
        <v>*</v>
      </c>
      <c r="N10" s="11" t="str">
        <f>[6]Setembro!$K$17</f>
        <v>*</v>
      </c>
      <c r="O10" s="11" t="str">
        <f>[6]Setembro!$K$18</f>
        <v>*</v>
      </c>
      <c r="P10" s="11" t="str">
        <f>[6]Setembro!$K$19</f>
        <v>*</v>
      </c>
      <c r="Q10" s="11" t="str">
        <f>[6]Setembro!$K$20</f>
        <v>*</v>
      </c>
      <c r="R10" s="11" t="str">
        <f>[6]Setembro!$K$21</f>
        <v>*</v>
      </c>
      <c r="S10" s="11" t="str">
        <f>[6]Setembro!$K$22</f>
        <v>*</v>
      </c>
      <c r="T10" s="11" t="str">
        <f>[6]Setembro!$K$23</f>
        <v>*</v>
      </c>
      <c r="U10" s="11" t="str">
        <f>[6]Setembro!$K$24</f>
        <v>*</v>
      </c>
      <c r="V10" s="11" t="str">
        <f>[6]Setembro!$K$25</f>
        <v>*</v>
      </c>
      <c r="W10" s="11" t="str">
        <f>[6]Setembro!$K$26</f>
        <v>*</v>
      </c>
      <c r="X10" s="11" t="str">
        <f>[6]Setembro!$K$27</f>
        <v>*</v>
      </c>
      <c r="Y10" s="11" t="str">
        <f>[6]Setembro!$K$28</f>
        <v>*</v>
      </c>
      <c r="Z10" s="11" t="str">
        <f>[6]Setembro!$K$29</f>
        <v>*</v>
      </c>
      <c r="AA10" s="11" t="str">
        <f>[6]Setembro!$K$30</f>
        <v>*</v>
      </c>
      <c r="AB10" s="11" t="str">
        <f>[6]Setembro!$K$31</f>
        <v>*</v>
      </c>
      <c r="AC10" s="11" t="str">
        <f>[6]Setembro!$K$32</f>
        <v>*</v>
      </c>
      <c r="AD10" s="11" t="str">
        <f>[6]Setembro!$K$33</f>
        <v>*</v>
      </c>
      <c r="AE10" s="11" t="str">
        <f>[6]Setembro!$K$34</f>
        <v>*</v>
      </c>
      <c r="AF10" s="14" t="s">
        <v>226</v>
      </c>
      <c r="AG10" s="139" t="s">
        <v>226</v>
      </c>
      <c r="AH10" s="67" t="s">
        <v>226</v>
      </c>
    </row>
    <row r="11" spans="1:34" x14ac:dyDescent="0.2">
      <c r="A11" s="58" t="s">
        <v>64</v>
      </c>
      <c r="B11" s="11">
        <f>[7]Setembro!$K$5</f>
        <v>4.2</v>
      </c>
      <c r="C11" s="11">
        <f>[7]Setembro!$K$6</f>
        <v>0</v>
      </c>
      <c r="D11" s="11">
        <f>[7]Setembro!$K$7</f>
        <v>2</v>
      </c>
      <c r="E11" s="11">
        <f>[7]Setembro!$K$8</f>
        <v>0</v>
      </c>
      <c r="F11" s="11">
        <f>[7]Setembro!$K$9</f>
        <v>0</v>
      </c>
      <c r="G11" s="11">
        <f>[7]Setembro!$K$10</f>
        <v>0</v>
      </c>
      <c r="H11" s="11">
        <f>[7]Setembro!$K$11</f>
        <v>0</v>
      </c>
      <c r="I11" s="11">
        <f>[7]Setembro!$K$12</f>
        <v>0</v>
      </c>
      <c r="J11" s="11">
        <f>[7]Setembro!$K$13</f>
        <v>0</v>
      </c>
      <c r="K11" s="11">
        <f>[7]Setembro!$K$14</f>
        <v>0</v>
      </c>
      <c r="L11" s="11">
        <f>[7]Setembro!$K$15</f>
        <v>0</v>
      </c>
      <c r="M11" s="11">
        <f>[7]Setembro!$K$16</f>
        <v>0</v>
      </c>
      <c r="N11" s="11">
        <f>[7]Setembro!$K$17</f>
        <v>0</v>
      </c>
      <c r="O11" s="11">
        <f>[7]Setembro!$K$18</f>
        <v>0</v>
      </c>
      <c r="P11" s="11">
        <f>[7]Setembro!$K$19</f>
        <v>0</v>
      </c>
      <c r="Q11" s="11">
        <f>[7]Setembro!$K$20</f>
        <v>0</v>
      </c>
      <c r="R11" s="11">
        <f>[7]Setembro!$K$21</f>
        <v>0</v>
      </c>
      <c r="S11" s="11">
        <f>[7]Setembro!$K$22</f>
        <v>0</v>
      </c>
      <c r="T11" s="11">
        <f>[7]Setembro!$K$23</f>
        <v>0</v>
      </c>
      <c r="U11" s="11">
        <f>[7]Setembro!$K$24</f>
        <v>9.1999999999999993</v>
      </c>
      <c r="V11" s="11">
        <f>[7]Setembro!$K$25</f>
        <v>3.8000000000000003</v>
      </c>
      <c r="W11" s="11">
        <f>[7]Setembro!$K$26</f>
        <v>0</v>
      </c>
      <c r="X11" s="11">
        <f>[7]Setembro!$K$27</f>
        <v>0</v>
      </c>
      <c r="Y11" s="11">
        <f>[7]Setembro!$K$28</f>
        <v>0</v>
      </c>
      <c r="Z11" s="11">
        <f>[7]Setembro!$K$29</f>
        <v>43.599999999999994</v>
      </c>
      <c r="AA11" s="11">
        <f>[7]Setembro!$K$30</f>
        <v>0</v>
      </c>
      <c r="AB11" s="11">
        <f>[7]Setembro!$K$31</f>
        <v>0.2</v>
      </c>
      <c r="AC11" s="11">
        <f>[7]Setembro!$K$32</f>
        <v>0</v>
      </c>
      <c r="AD11" s="11">
        <f>[7]Setembro!$K$33</f>
        <v>0</v>
      </c>
      <c r="AE11" s="11">
        <f>[7]Setembro!$K$34</f>
        <v>0</v>
      </c>
      <c r="AF11" s="15">
        <f t="shared" ref="AF11:AF21" si="1">SUM(B11:AE11)</f>
        <v>63</v>
      </c>
      <c r="AG11" s="16">
        <f t="shared" ref="AG11:AG21" si="2">MAX(B11:AE11)</f>
        <v>43.599999999999994</v>
      </c>
      <c r="AH11" s="67">
        <f t="shared" ref="AH11:AH20" si="3">COUNTIF(B11:AE11,"=0,0")</f>
        <v>24</v>
      </c>
    </row>
    <row r="12" spans="1:34" x14ac:dyDescent="0.2">
      <c r="A12" s="58" t="s">
        <v>41</v>
      </c>
      <c r="B12" s="11">
        <f>[8]Setembro!$K$5</f>
        <v>0.2</v>
      </c>
      <c r="C12" s="11">
        <f>[8]Setembro!$K$6</f>
        <v>0.2</v>
      </c>
      <c r="D12" s="11">
        <f>[8]Setembro!$K$7</f>
        <v>0</v>
      </c>
      <c r="E12" s="11">
        <f>[8]Setembro!$K$8</f>
        <v>0</v>
      </c>
      <c r="F12" s="11">
        <f>[8]Setembro!$K$9</f>
        <v>0</v>
      </c>
      <c r="G12" s="11">
        <f>[8]Setembro!$K$10</f>
        <v>0</v>
      </c>
      <c r="H12" s="11">
        <f>[8]Setembro!$K$11</f>
        <v>0</v>
      </c>
      <c r="I12" s="11">
        <f>[8]Setembro!$K$12</f>
        <v>0</v>
      </c>
      <c r="J12" s="11">
        <f>[8]Setembro!$K$13</f>
        <v>0</v>
      </c>
      <c r="K12" s="11">
        <f>[8]Setembro!$K$14</f>
        <v>0</v>
      </c>
      <c r="L12" s="11">
        <f>[8]Setembro!$K$15</f>
        <v>0</v>
      </c>
      <c r="M12" s="11">
        <f>[8]Setembro!$K$16</f>
        <v>3</v>
      </c>
      <c r="N12" s="11">
        <f>[8]Setembro!$K$17</f>
        <v>0</v>
      </c>
      <c r="O12" s="11">
        <f>[8]Setembro!$K$18</f>
        <v>0</v>
      </c>
      <c r="P12" s="11">
        <f>[8]Setembro!$K$19</f>
        <v>0</v>
      </c>
      <c r="Q12" s="11">
        <f>[8]Setembro!$K$20</f>
        <v>0</v>
      </c>
      <c r="R12" s="11">
        <f>[8]Setembro!$K$21</f>
        <v>0</v>
      </c>
      <c r="S12" s="11">
        <f>[8]Setembro!$K$22</f>
        <v>0</v>
      </c>
      <c r="T12" s="11">
        <f>[8]Setembro!$K$23</f>
        <v>0</v>
      </c>
      <c r="U12" s="11">
        <f>[8]Setembro!$K$24</f>
        <v>22.200000000000003</v>
      </c>
      <c r="V12" s="11">
        <f>[8]Setembro!$K$25</f>
        <v>0</v>
      </c>
      <c r="W12" s="11">
        <f>[8]Setembro!$K$26</f>
        <v>0</v>
      </c>
      <c r="X12" s="11">
        <f>[8]Setembro!$K$27</f>
        <v>0</v>
      </c>
      <c r="Y12" s="11">
        <f>[8]Setembro!$K$28</f>
        <v>0</v>
      </c>
      <c r="Z12" s="11">
        <f>[8]Setembro!$K$29</f>
        <v>5.4</v>
      </c>
      <c r="AA12" s="11">
        <f>[8]Setembro!$K$30</f>
        <v>0.2</v>
      </c>
      <c r="AB12" s="11">
        <f>[8]Setembro!$K$31</f>
        <v>0</v>
      </c>
      <c r="AC12" s="11">
        <f>[8]Setembro!$K$32</f>
        <v>0</v>
      </c>
      <c r="AD12" s="11">
        <f>[8]Setembro!$K$33</f>
        <v>0</v>
      </c>
      <c r="AE12" s="11">
        <f>[8]Setembro!$K$34</f>
        <v>0.2</v>
      </c>
      <c r="AF12" s="15">
        <f t="shared" si="1"/>
        <v>31.4</v>
      </c>
      <c r="AG12" s="16">
        <f t="shared" si="2"/>
        <v>22.200000000000003</v>
      </c>
      <c r="AH12" s="67">
        <f t="shared" si="3"/>
        <v>23</v>
      </c>
    </row>
    <row r="13" spans="1:34" x14ac:dyDescent="0.2">
      <c r="A13" s="58" t="s">
        <v>114</v>
      </c>
      <c r="B13" s="11" t="str">
        <f>[9]Setembro!$K$5</f>
        <v>*</v>
      </c>
      <c r="C13" s="11" t="str">
        <f>[9]Setembro!$K$6</f>
        <v>*</v>
      </c>
      <c r="D13" s="11" t="str">
        <f>[9]Setembro!$K$7</f>
        <v>*</v>
      </c>
      <c r="E13" s="11" t="str">
        <f>[9]Setembro!$K$8</f>
        <v>*</v>
      </c>
      <c r="F13" s="11" t="str">
        <f>[9]Setembro!$K$9</f>
        <v>*</v>
      </c>
      <c r="G13" s="11" t="str">
        <f>[9]Setembro!$K$10</f>
        <v>*</v>
      </c>
      <c r="H13" s="11" t="str">
        <f>[9]Setembro!$K$11</f>
        <v>*</v>
      </c>
      <c r="I13" s="11" t="str">
        <f>[9]Setembro!$K$12</f>
        <v>*</v>
      </c>
      <c r="J13" s="11" t="str">
        <f>[9]Setembro!$K$13</f>
        <v>*</v>
      </c>
      <c r="K13" s="11" t="str">
        <f>[9]Setembro!$K$14</f>
        <v>*</v>
      </c>
      <c r="L13" s="11" t="str">
        <f>[9]Setembro!$K$15</f>
        <v>*</v>
      </c>
      <c r="M13" s="11" t="str">
        <f>[9]Setembro!$K$16</f>
        <v>*</v>
      </c>
      <c r="N13" s="11" t="str">
        <f>[9]Setembro!$K$17</f>
        <v>*</v>
      </c>
      <c r="O13" s="11" t="str">
        <f>[9]Setembro!$K$18</f>
        <v>*</v>
      </c>
      <c r="P13" s="11" t="str">
        <f>[9]Setembro!$K$19</f>
        <v>*</v>
      </c>
      <c r="Q13" s="11" t="str">
        <f>[9]Setembro!$K$20</f>
        <v>*</v>
      </c>
      <c r="R13" s="11" t="str">
        <f>[9]Setembro!$K$21</f>
        <v>*</v>
      </c>
      <c r="S13" s="11" t="str">
        <f>[9]Setembro!$K$22</f>
        <v>*</v>
      </c>
      <c r="T13" s="11" t="str">
        <f>[9]Setembro!$K$23</f>
        <v>*</v>
      </c>
      <c r="U13" s="11" t="str">
        <f>[9]Setembro!$K$24</f>
        <v>*</v>
      </c>
      <c r="V13" s="11" t="str">
        <f>[9]Setembro!$K$25</f>
        <v>*</v>
      </c>
      <c r="W13" s="11" t="str">
        <f>[9]Setembro!$K$26</f>
        <v>*</v>
      </c>
      <c r="X13" s="11" t="str">
        <f>[9]Setembro!$K$27</f>
        <v>*</v>
      </c>
      <c r="Y13" s="11" t="str">
        <f>[9]Setembro!$K$28</f>
        <v>*</v>
      </c>
      <c r="Z13" s="11" t="str">
        <f>[9]Setembro!$K$29</f>
        <v>*</v>
      </c>
      <c r="AA13" s="11" t="str">
        <f>[9]Setembro!$K$30</f>
        <v>*</v>
      </c>
      <c r="AB13" s="11" t="str">
        <f>[9]Setembro!$K$31</f>
        <v>*</v>
      </c>
      <c r="AC13" s="11" t="str">
        <f>[9]Setembro!$K$32</f>
        <v>*</v>
      </c>
      <c r="AD13" s="11" t="str">
        <f>[9]Setembro!$K$33</f>
        <v>*</v>
      </c>
      <c r="AE13" s="11" t="str">
        <f>[9]Setembro!$K$34</f>
        <v>*</v>
      </c>
      <c r="AF13" s="14" t="s">
        <v>226</v>
      </c>
      <c r="AG13" s="139" t="s">
        <v>226</v>
      </c>
      <c r="AH13" s="67" t="s">
        <v>226</v>
      </c>
    </row>
    <row r="14" spans="1:34" x14ac:dyDescent="0.2">
      <c r="A14" s="58" t="s">
        <v>118</v>
      </c>
      <c r="B14" s="11" t="str">
        <f>[10]Setembro!$K$5</f>
        <v>*</v>
      </c>
      <c r="C14" s="11" t="str">
        <f>[10]Setembro!$K$6</f>
        <v>*</v>
      </c>
      <c r="D14" s="11" t="str">
        <f>[10]Setembro!$K$7</f>
        <v>*</v>
      </c>
      <c r="E14" s="11" t="str">
        <f>[10]Setembro!$K$8</f>
        <v>*</v>
      </c>
      <c r="F14" s="11" t="str">
        <f>[10]Setembro!$K$9</f>
        <v>*</v>
      </c>
      <c r="G14" s="11" t="str">
        <f>[10]Setembro!$K$10</f>
        <v>*</v>
      </c>
      <c r="H14" s="11" t="str">
        <f>[10]Setembro!$K$11</f>
        <v>*</v>
      </c>
      <c r="I14" s="11" t="str">
        <f>[10]Setembro!$K$12</f>
        <v>*</v>
      </c>
      <c r="J14" s="11" t="str">
        <f>[10]Setembro!$K$13</f>
        <v>*</v>
      </c>
      <c r="K14" s="11" t="str">
        <f>[10]Setembro!$K$14</f>
        <v>*</v>
      </c>
      <c r="L14" s="11" t="str">
        <f>[10]Setembro!$K$15</f>
        <v>*</v>
      </c>
      <c r="M14" s="11" t="str">
        <f>[10]Setembro!$K$16</f>
        <v>*</v>
      </c>
      <c r="N14" s="11" t="str">
        <f>[10]Setembro!$K$17</f>
        <v>*</v>
      </c>
      <c r="O14" s="11" t="str">
        <f>[10]Setembro!$K$18</f>
        <v>*</v>
      </c>
      <c r="P14" s="11" t="str">
        <f>[10]Setembro!$K$19</f>
        <v>*</v>
      </c>
      <c r="Q14" s="11" t="str">
        <f>[10]Setembro!$K$20</f>
        <v>*</v>
      </c>
      <c r="R14" s="11" t="str">
        <f>[10]Setembro!$K$21</f>
        <v>*</v>
      </c>
      <c r="S14" s="11" t="str">
        <f>[10]Setembro!$K$22</f>
        <v>*</v>
      </c>
      <c r="T14" s="11" t="str">
        <f>[10]Setembro!$K$23</f>
        <v>*</v>
      </c>
      <c r="U14" s="11" t="str">
        <f>[10]Setembro!$K$24</f>
        <v>*</v>
      </c>
      <c r="V14" s="11" t="str">
        <f>[10]Setembro!$K$25</f>
        <v>*</v>
      </c>
      <c r="W14" s="11" t="str">
        <f>[10]Setembro!$K$26</f>
        <v>*</v>
      </c>
      <c r="X14" s="11" t="str">
        <f>[10]Setembro!$K$27</f>
        <v>*</v>
      </c>
      <c r="Y14" s="11" t="str">
        <f>[10]Setembro!$K$28</f>
        <v>*</v>
      </c>
      <c r="Z14" s="11" t="str">
        <f>[10]Setembro!$K$29</f>
        <v>*</v>
      </c>
      <c r="AA14" s="11" t="str">
        <f>[10]Setembro!$K$30</f>
        <v>*</v>
      </c>
      <c r="AB14" s="11" t="str">
        <f>[10]Setembro!$K$31</f>
        <v>*</v>
      </c>
      <c r="AC14" s="11" t="str">
        <f>[10]Setembro!$K$32</f>
        <v>*</v>
      </c>
      <c r="AD14" s="11" t="str">
        <f>[10]Setembro!$K$33</f>
        <v>*</v>
      </c>
      <c r="AE14" s="11" t="str">
        <f>[10]Setembro!$K$34</f>
        <v>*</v>
      </c>
      <c r="AF14" s="14" t="s">
        <v>226</v>
      </c>
      <c r="AG14" s="139" t="s">
        <v>226</v>
      </c>
      <c r="AH14" s="67" t="s">
        <v>226</v>
      </c>
    </row>
    <row r="15" spans="1:34" x14ac:dyDescent="0.2">
      <c r="A15" s="58" t="s">
        <v>121</v>
      </c>
      <c r="B15" s="11">
        <f>[11]Setembro!$K$5</f>
        <v>7.1999999999999993</v>
      </c>
      <c r="C15" s="11">
        <f>[11]Setembro!$K$6</f>
        <v>0.2</v>
      </c>
      <c r="D15" s="11">
        <f>[11]Setembro!$K$7</f>
        <v>0</v>
      </c>
      <c r="E15" s="11">
        <f>[11]Setembro!$K$8</f>
        <v>0</v>
      </c>
      <c r="F15" s="11">
        <f>[11]Setembro!$K$9</f>
        <v>0</v>
      </c>
      <c r="G15" s="11">
        <f>[11]Setembro!$K$10</f>
        <v>0</v>
      </c>
      <c r="H15" s="11">
        <f>[11]Setembro!$K$11</f>
        <v>0</v>
      </c>
      <c r="I15" s="11">
        <f>[11]Setembro!$K$12</f>
        <v>0</v>
      </c>
      <c r="J15" s="11">
        <f>[11]Setembro!$K$13</f>
        <v>0</v>
      </c>
      <c r="K15" s="11">
        <f>[11]Setembro!$K$14</f>
        <v>0</v>
      </c>
      <c r="L15" s="11">
        <f>[11]Setembro!$K$15</f>
        <v>0</v>
      </c>
      <c r="M15" s="11">
        <f>[11]Setembro!$K$16</f>
        <v>0</v>
      </c>
      <c r="N15" s="11">
        <f>[11]Setembro!$K$17</f>
        <v>0</v>
      </c>
      <c r="O15" s="11">
        <f>[11]Setembro!$K$18</f>
        <v>0</v>
      </c>
      <c r="P15" s="11">
        <f>[11]Setembro!$K$19</f>
        <v>0</v>
      </c>
      <c r="Q15" s="11">
        <f>[11]Setembro!$K$20</f>
        <v>0</v>
      </c>
      <c r="R15" s="11">
        <f>[11]Setembro!$K$21</f>
        <v>0</v>
      </c>
      <c r="S15" s="11">
        <f>[11]Setembro!$K$22</f>
        <v>0</v>
      </c>
      <c r="T15" s="11">
        <f>[11]Setembro!$K$23</f>
        <v>0.2</v>
      </c>
      <c r="U15" s="11">
        <f>[11]Setembro!$K$24</f>
        <v>0.2</v>
      </c>
      <c r="V15" s="11">
        <f>[11]Setembro!$K$25</f>
        <v>0</v>
      </c>
      <c r="W15" s="11">
        <f>[11]Setembro!$K$26</f>
        <v>0</v>
      </c>
      <c r="X15" s="11">
        <f>[11]Setembro!$K$27</f>
        <v>0</v>
      </c>
      <c r="Y15" s="11">
        <f>[11]Setembro!$K$28</f>
        <v>0</v>
      </c>
      <c r="Z15" s="11">
        <f>[11]Setembro!$K$29</f>
        <v>3.4000000000000004</v>
      </c>
      <c r="AA15" s="11">
        <f>[11]Setembro!$K$30</f>
        <v>0.2</v>
      </c>
      <c r="AB15" s="11">
        <f>[11]Setembro!$K$31</f>
        <v>0</v>
      </c>
      <c r="AC15" s="11">
        <f>[11]Setembro!$K$32</f>
        <v>0</v>
      </c>
      <c r="AD15" s="11">
        <f>[11]Setembro!$K$33</f>
        <v>0</v>
      </c>
      <c r="AE15" s="11">
        <f>[11]Setembro!$K$34</f>
        <v>0</v>
      </c>
      <c r="AF15" s="15">
        <f>SUM(B15:AE15)</f>
        <v>11.399999999999999</v>
      </c>
      <c r="AG15" s="16">
        <f>MAX(B15:AE15)</f>
        <v>7.1999999999999993</v>
      </c>
      <c r="AH15" s="67">
        <f>COUNTIF(B15:AE15,"=0,0")</f>
        <v>24</v>
      </c>
    </row>
    <row r="16" spans="1:34" x14ac:dyDescent="0.2">
      <c r="A16" s="58" t="s">
        <v>168</v>
      </c>
      <c r="B16" s="11" t="str">
        <f>[12]Setembro!$K$5</f>
        <v>*</v>
      </c>
      <c r="C16" s="11" t="str">
        <f>[12]Setembro!$K$6</f>
        <v>*</v>
      </c>
      <c r="D16" s="11" t="str">
        <f>[12]Setembro!$K$7</f>
        <v>*</v>
      </c>
      <c r="E16" s="11" t="str">
        <f>[12]Setembro!$K$8</f>
        <v>*</v>
      </c>
      <c r="F16" s="11" t="str">
        <f>[12]Setembro!$K$9</f>
        <v>*</v>
      </c>
      <c r="G16" s="11" t="str">
        <f>[12]Setembro!$K$10</f>
        <v>*</v>
      </c>
      <c r="H16" s="11" t="str">
        <f>[12]Setembro!$K$11</f>
        <v>*</v>
      </c>
      <c r="I16" s="11" t="str">
        <f>[12]Setembro!$K$12</f>
        <v>*</v>
      </c>
      <c r="J16" s="11" t="str">
        <f>[12]Setembro!$K$13</f>
        <v>*</v>
      </c>
      <c r="K16" s="11" t="str">
        <f>[12]Setembro!$K$14</f>
        <v>*</v>
      </c>
      <c r="L16" s="11" t="str">
        <f>[12]Setembro!$K$15</f>
        <v>*</v>
      </c>
      <c r="M16" s="11" t="str">
        <f>[12]Setembro!$K$16</f>
        <v>*</v>
      </c>
      <c r="N16" s="11" t="str">
        <f>[12]Setembro!$K$17</f>
        <v>*</v>
      </c>
      <c r="O16" s="11" t="str">
        <f>[12]Setembro!$K$18</f>
        <v>*</v>
      </c>
      <c r="P16" s="11" t="str">
        <f>[12]Setembro!$K$19</f>
        <v>*</v>
      </c>
      <c r="Q16" s="11" t="str">
        <f>[12]Setembro!$K$20</f>
        <v>*</v>
      </c>
      <c r="R16" s="11" t="str">
        <f>[12]Setembro!$K$21</f>
        <v>*</v>
      </c>
      <c r="S16" s="11" t="str">
        <f>[12]Setembro!$K$22</f>
        <v>*</v>
      </c>
      <c r="T16" s="11" t="str">
        <f>[12]Setembro!$K$23</f>
        <v>*</v>
      </c>
      <c r="U16" s="11" t="str">
        <f>[12]Setembro!$K$24</f>
        <v>*</v>
      </c>
      <c r="V16" s="11" t="str">
        <f>[12]Setembro!$K$25</f>
        <v>*</v>
      </c>
      <c r="W16" s="11" t="str">
        <f>[12]Setembro!$K$26</f>
        <v>*</v>
      </c>
      <c r="X16" s="11" t="str">
        <f>[12]Setembro!$K$27</f>
        <v>*</v>
      </c>
      <c r="Y16" s="11" t="str">
        <f>[12]Setembro!$K$28</f>
        <v>*</v>
      </c>
      <c r="Z16" s="11" t="str">
        <f>[12]Setembro!$K$29</f>
        <v>*</v>
      </c>
      <c r="AA16" s="11" t="str">
        <f>[12]Setembro!$K$30</f>
        <v>*</v>
      </c>
      <c r="AB16" s="11" t="str">
        <f>[12]Setembro!$K$31</f>
        <v>*</v>
      </c>
      <c r="AC16" s="11" t="str">
        <f>[12]Setembro!$K$32</f>
        <v>*</v>
      </c>
      <c r="AD16" s="11" t="str">
        <f>[12]Setembro!$K$33</f>
        <v>*</v>
      </c>
      <c r="AE16" s="11" t="str">
        <f>[12]Setembro!$K$34</f>
        <v>*</v>
      </c>
      <c r="AF16" s="14" t="s">
        <v>226</v>
      </c>
      <c r="AG16" s="139" t="s">
        <v>226</v>
      </c>
      <c r="AH16" s="67" t="s">
        <v>226</v>
      </c>
    </row>
    <row r="17" spans="1:36" x14ac:dyDescent="0.2">
      <c r="A17" s="58" t="s">
        <v>2</v>
      </c>
      <c r="B17" s="11">
        <f>[13]Setembro!$K$5</f>
        <v>5.4</v>
      </c>
      <c r="C17" s="11">
        <f>[13]Setembro!$K$6</f>
        <v>0</v>
      </c>
      <c r="D17" s="11">
        <f>[13]Setembro!$K$7</f>
        <v>0</v>
      </c>
      <c r="E17" s="11">
        <f>[13]Setembro!$K$8</f>
        <v>0</v>
      </c>
      <c r="F17" s="11">
        <f>[13]Setembro!$K$9</f>
        <v>0</v>
      </c>
      <c r="G17" s="11">
        <f>[13]Setembro!$K$10</f>
        <v>0</v>
      </c>
      <c r="H17" s="11">
        <f>[13]Setembro!$K$11</f>
        <v>0</v>
      </c>
      <c r="I17" s="11">
        <f>[13]Setembro!$K$12</f>
        <v>0</v>
      </c>
      <c r="J17" s="11">
        <f>[13]Setembro!$K$13</f>
        <v>0</v>
      </c>
      <c r="K17" s="11">
        <f>[13]Setembro!$K$14</f>
        <v>0</v>
      </c>
      <c r="L17" s="11">
        <f>[13]Setembro!$K$15</f>
        <v>0</v>
      </c>
      <c r="M17" s="11">
        <f>[13]Setembro!$K$16</f>
        <v>0</v>
      </c>
      <c r="N17" s="11">
        <f>[13]Setembro!$K$17</f>
        <v>0</v>
      </c>
      <c r="O17" s="11">
        <f>[13]Setembro!$K$18</f>
        <v>0</v>
      </c>
      <c r="P17" s="11">
        <f>[13]Setembro!$K$19</f>
        <v>0</v>
      </c>
      <c r="Q17" s="11">
        <f>[13]Setembro!$K$20</f>
        <v>0</v>
      </c>
      <c r="R17" s="11">
        <f>[13]Setembro!$K$21</f>
        <v>0</v>
      </c>
      <c r="S17" s="11">
        <f>[13]Setembro!$K$22</f>
        <v>0</v>
      </c>
      <c r="T17" s="11">
        <f>[13]Setembro!$K$23</f>
        <v>0</v>
      </c>
      <c r="U17" s="11">
        <f>[13]Setembro!$K$24</f>
        <v>0</v>
      </c>
      <c r="V17" s="11">
        <f>[13]Setembro!$K$25</f>
        <v>0</v>
      </c>
      <c r="W17" s="11">
        <f>[13]Setembro!$K$26</f>
        <v>0</v>
      </c>
      <c r="X17" s="11">
        <f>[13]Setembro!$K$27</f>
        <v>0</v>
      </c>
      <c r="Y17" s="11">
        <f>[13]Setembro!$K$28</f>
        <v>0</v>
      </c>
      <c r="Z17" s="11">
        <f>[13]Setembro!$K$29</f>
        <v>9.1999999999999993</v>
      </c>
      <c r="AA17" s="11">
        <f>[13]Setembro!$K$30</f>
        <v>1.4000000000000001</v>
      </c>
      <c r="AB17" s="11">
        <f>[13]Setembro!$K$31</f>
        <v>0</v>
      </c>
      <c r="AC17" s="11">
        <f>[13]Setembro!$K$32</f>
        <v>0</v>
      </c>
      <c r="AD17" s="11">
        <f>[13]Setembro!$K$33</f>
        <v>0</v>
      </c>
      <c r="AE17" s="11">
        <f>[13]Setembro!$K$34</f>
        <v>0</v>
      </c>
      <c r="AF17" s="15">
        <f t="shared" si="1"/>
        <v>16</v>
      </c>
      <c r="AG17" s="16">
        <f t="shared" si="2"/>
        <v>9.1999999999999993</v>
      </c>
      <c r="AH17" s="67">
        <f t="shared" si="3"/>
        <v>27</v>
      </c>
      <c r="AJ17" s="12" t="s">
        <v>47</v>
      </c>
    </row>
    <row r="18" spans="1:36" x14ac:dyDescent="0.2">
      <c r="A18" s="58" t="s">
        <v>3</v>
      </c>
      <c r="B18" s="11">
        <f>[14]Setembro!$K$5</f>
        <v>8.7999999999999989</v>
      </c>
      <c r="C18" s="11">
        <f>[14]Setembro!$K$6</f>
        <v>4</v>
      </c>
      <c r="D18" s="11">
        <f>[14]Setembro!$K$7</f>
        <v>0.4</v>
      </c>
      <c r="E18" s="11">
        <f>[14]Setembro!$K$8</f>
        <v>0</v>
      </c>
      <c r="F18" s="11">
        <f>[14]Setembro!$K$9</f>
        <v>0</v>
      </c>
      <c r="G18" s="11">
        <f>[14]Setembro!$K$10</f>
        <v>0</v>
      </c>
      <c r="H18" s="11">
        <f>[14]Setembro!$K$11</f>
        <v>0</v>
      </c>
      <c r="I18" s="11">
        <f>[14]Setembro!$K$12</f>
        <v>0</v>
      </c>
      <c r="J18" s="11" t="str">
        <f>[14]Setembro!$K$13</f>
        <v>*</v>
      </c>
      <c r="K18" s="11" t="str">
        <f>[14]Setembro!$K$14</f>
        <v>*</v>
      </c>
      <c r="L18" s="11" t="str">
        <f>[14]Setembro!$K$15</f>
        <v>*</v>
      </c>
      <c r="M18" s="11" t="str">
        <f>[14]Setembro!$K$16</f>
        <v>*</v>
      </c>
      <c r="N18" s="11" t="str">
        <f>[14]Setembro!$K$17</f>
        <v>*</v>
      </c>
      <c r="O18" s="11" t="str">
        <f>[14]Setembro!$K$18</f>
        <v>*</v>
      </c>
      <c r="P18" s="11" t="str">
        <f>[14]Setembro!$K$19</f>
        <v>*</v>
      </c>
      <c r="Q18" s="11" t="str">
        <f>[14]Setembro!$K$20</f>
        <v>*</v>
      </c>
      <c r="R18" s="11" t="str">
        <f>[14]Setembro!$K$21</f>
        <v>*</v>
      </c>
      <c r="S18" s="11" t="str">
        <f>[14]Setembro!$K$22</f>
        <v>*</v>
      </c>
      <c r="T18" s="11" t="str">
        <f>[14]Setembro!$K$23</f>
        <v>*</v>
      </c>
      <c r="U18" s="11" t="str">
        <f>[14]Setembro!$K$24</f>
        <v>*</v>
      </c>
      <c r="V18" s="11" t="str">
        <f>[14]Setembro!$K$25</f>
        <v>*</v>
      </c>
      <c r="W18" s="11" t="str">
        <f>[14]Setembro!$K$26</f>
        <v>*</v>
      </c>
      <c r="X18" s="11" t="str">
        <f>[14]Setembro!$K$27</f>
        <v>*</v>
      </c>
      <c r="Y18" s="11" t="str">
        <f>[14]Setembro!$K$28</f>
        <v>*</v>
      </c>
      <c r="Z18" s="11" t="str">
        <f>[14]Setembro!$K$29</f>
        <v>*</v>
      </c>
      <c r="AA18" s="11" t="str">
        <f>[14]Setembro!$K$30</f>
        <v>*</v>
      </c>
      <c r="AB18" s="11" t="str">
        <f>[14]Setembro!$K$31</f>
        <v>*</v>
      </c>
      <c r="AC18" s="11" t="str">
        <f>[14]Setembro!$K$32</f>
        <v>*</v>
      </c>
      <c r="AD18" s="11" t="str">
        <f>[14]Setembro!$K$33</f>
        <v>*</v>
      </c>
      <c r="AE18" s="11" t="str">
        <f>[14]Setembro!$K$34</f>
        <v>*</v>
      </c>
      <c r="AF18" s="15">
        <f t="shared" si="1"/>
        <v>13.2</v>
      </c>
      <c r="AG18" s="16">
        <f t="shared" si="2"/>
        <v>8.7999999999999989</v>
      </c>
      <c r="AH18" s="67">
        <f t="shared" si="3"/>
        <v>5</v>
      </c>
      <c r="AI18" s="12" t="s">
        <v>47</v>
      </c>
      <c r="AJ18" s="12" t="s">
        <v>47</v>
      </c>
    </row>
    <row r="19" spans="1:36" x14ac:dyDescent="0.2">
      <c r="A19" s="58" t="s">
        <v>4</v>
      </c>
      <c r="B19" s="11">
        <f>[15]Setembro!$K$5</f>
        <v>1.4</v>
      </c>
      <c r="C19" s="11">
        <f>[15]Setembro!$K$6</f>
        <v>16</v>
      </c>
      <c r="D19" s="11">
        <f>[15]Setembro!$K$7</f>
        <v>1.2000000000000002</v>
      </c>
      <c r="E19" s="11">
        <f>[15]Setembro!$K$8</f>
        <v>0</v>
      </c>
      <c r="F19" s="11">
        <f>[15]Setembro!$K$9</f>
        <v>0</v>
      </c>
      <c r="G19" s="11">
        <f>[15]Setembro!$K$10</f>
        <v>0</v>
      </c>
      <c r="H19" s="11">
        <f>[15]Setembro!$K$11</f>
        <v>0</v>
      </c>
      <c r="I19" s="11">
        <f>[15]Setembro!$K$12</f>
        <v>0</v>
      </c>
      <c r="J19" s="11">
        <f>[15]Setembro!$K$13</f>
        <v>0</v>
      </c>
      <c r="K19" s="11">
        <f>[15]Setembro!$K$14</f>
        <v>0</v>
      </c>
      <c r="L19" s="11">
        <f>[15]Setembro!$K$15</f>
        <v>0</v>
      </c>
      <c r="M19" s="11">
        <f>[15]Setembro!$K$16</f>
        <v>0</v>
      </c>
      <c r="N19" s="11">
        <f>[15]Setembro!$K$17</f>
        <v>0</v>
      </c>
      <c r="O19" s="11">
        <f>[15]Setembro!$K$18</f>
        <v>0</v>
      </c>
      <c r="P19" s="11">
        <f>[15]Setembro!$K$19</f>
        <v>0</v>
      </c>
      <c r="Q19" s="11">
        <f>[15]Setembro!$K$20</f>
        <v>0</v>
      </c>
      <c r="R19" s="11">
        <f>[15]Setembro!$K$21</f>
        <v>0</v>
      </c>
      <c r="S19" s="11">
        <f>[15]Setembro!$K$22</f>
        <v>0</v>
      </c>
      <c r="T19" s="11">
        <f>[15]Setembro!$K$23</f>
        <v>0</v>
      </c>
      <c r="U19" s="11">
        <f>[15]Setembro!$K$24</f>
        <v>0</v>
      </c>
      <c r="V19" s="11">
        <f>[15]Setembro!$K$25</f>
        <v>7.2</v>
      </c>
      <c r="W19" s="11">
        <f>[15]Setembro!$K$26</f>
        <v>0.4</v>
      </c>
      <c r="X19" s="11">
        <f>[15]Setembro!$K$27</f>
        <v>0</v>
      </c>
      <c r="Y19" s="11">
        <f>[15]Setembro!$K$28</f>
        <v>12.4</v>
      </c>
      <c r="Z19" s="11">
        <f>[15]Setembro!$K$29</f>
        <v>25.799999999999997</v>
      </c>
      <c r="AA19" s="11">
        <f>[15]Setembro!$K$30</f>
        <v>2.8</v>
      </c>
      <c r="AB19" s="11">
        <f>[15]Setembro!$K$31</f>
        <v>0.2</v>
      </c>
      <c r="AC19" s="11">
        <f>[15]Setembro!$K$32</f>
        <v>0</v>
      </c>
      <c r="AD19" s="11">
        <f>[15]Setembro!$K$33</f>
        <v>0</v>
      </c>
      <c r="AE19" s="11">
        <f>[15]Setembro!$K$34</f>
        <v>0</v>
      </c>
      <c r="AF19" s="15">
        <f t="shared" si="1"/>
        <v>67.399999999999991</v>
      </c>
      <c r="AG19" s="16">
        <f t="shared" si="2"/>
        <v>25.799999999999997</v>
      </c>
      <c r="AH19" s="67">
        <f t="shared" si="3"/>
        <v>21</v>
      </c>
    </row>
    <row r="20" spans="1:36" x14ac:dyDescent="0.2">
      <c r="A20" s="58" t="s">
        <v>5</v>
      </c>
      <c r="B20" s="11">
        <f>[16]Setembro!$K$5</f>
        <v>0</v>
      </c>
      <c r="C20" s="11">
        <f>[16]Setembro!$K$6</f>
        <v>0</v>
      </c>
      <c r="D20" s="11">
        <f>[16]Setembro!$K$7</f>
        <v>0</v>
      </c>
      <c r="E20" s="11">
        <f>[16]Setembro!$K$8</f>
        <v>0</v>
      </c>
      <c r="F20" s="11">
        <f>[16]Setembro!$K$9</f>
        <v>0</v>
      </c>
      <c r="G20" s="11">
        <f>[16]Setembro!$K$10</f>
        <v>0</v>
      </c>
      <c r="H20" s="11">
        <f>[16]Setembro!$K$11</f>
        <v>0</v>
      </c>
      <c r="I20" s="11">
        <f>[16]Setembro!$K$12</f>
        <v>0</v>
      </c>
      <c r="J20" s="11">
        <f>[16]Setembro!$K$13</f>
        <v>0</v>
      </c>
      <c r="K20" s="11">
        <f>[16]Setembro!$K$14</f>
        <v>0</v>
      </c>
      <c r="L20" s="11">
        <f>[16]Setembro!$K$15</f>
        <v>0</v>
      </c>
      <c r="M20" s="11">
        <f>[16]Setembro!$K$16</f>
        <v>0</v>
      </c>
      <c r="N20" s="11">
        <f>[16]Setembro!$K$17</f>
        <v>0</v>
      </c>
      <c r="O20" s="11">
        <f>[16]Setembro!$K$18</f>
        <v>0</v>
      </c>
      <c r="P20" s="11">
        <f>[16]Setembro!$K$19</f>
        <v>0</v>
      </c>
      <c r="Q20" s="11">
        <f>[16]Setembro!$K$20</f>
        <v>0</v>
      </c>
      <c r="R20" s="11">
        <f>[16]Setembro!$K$21</f>
        <v>0</v>
      </c>
      <c r="S20" s="11">
        <f>[16]Setembro!$K$22</f>
        <v>0</v>
      </c>
      <c r="T20" s="11">
        <f>[16]Setembro!$K$23</f>
        <v>0</v>
      </c>
      <c r="U20" s="11">
        <f>[16]Setembro!$K$24</f>
        <v>0.8</v>
      </c>
      <c r="V20" s="11">
        <f>[16]Setembro!$K$25</f>
        <v>0</v>
      </c>
      <c r="W20" s="11">
        <f>[16]Setembro!$K$26</f>
        <v>0</v>
      </c>
      <c r="X20" s="11">
        <f>[16]Setembro!$K$27</f>
        <v>0</v>
      </c>
      <c r="Y20" s="11">
        <f>[16]Setembro!$K$28</f>
        <v>0</v>
      </c>
      <c r="Z20" s="11">
        <f>[16]Setembro!$K$29</f>
        <v>4.2000000000000011</v>
      </c>
      <c r="AA20" s="11">
        <f>[16]Setembro!$K$30</f>
        <v>14.799999999999997</v>
      </c>
      <c r="AB20" s="11">
        <f>[16]Setembro!$K$31</f>
        <v>0</v>
      </c>
      <c r="AC20" s="11">
        <f>[16]Setembro!$K$32</f>
        <v>0</v>
      </c>
      <c r="AD20" s="11">
        <f>[16]Setembro!$K$33</f>
        <v>0</v>
      </c>
      <c r="AE20" s="11">
        <f>[16]Setembro!$K$34</f>
        <v>0</v>
      </c>
      <c r="AF20" s="15">
        <f t="shared" si="1"/>
        <v>19.799999999999997</v>
      </c>
      <c r="AG20" s="16">
        <f t="shared" si="2"/>
        <v>14.799999999999997</v>
      </c>
      <c r="AH20" s="67">
        <f t="shared" si="3"/>
        <v>27</v>
      </c>
      <c r="AI20" s="12" t="s">
        <v>47</v>
      </c>
    </row>
    <row r="21" spans="1:36" x14ac:dyDescent="0.2">
      <c r="A21" s="58" t="s">
        <v>43</v>
      </c>
      <c r="B21" s="11">
        <f>[17]Setembro!$K$5</f>
        <v>0</v>
      </c>
      <c r="C21" s="11">
        <f>[17]Setembro!$K$6</f>
        <v>0</v>
      </c>
      <c r="D21" s="11">
        <f>[17]Setembro!$K$7</f>
        <v>0</v>
      </c>
      <c r="E21" s="11">
        <f>[17]Setembro!$K$8</f>
        <v>0</v>
      </c>
      <c r="F21" s="11">
        <f>[17]Setembro!$K$9</f>
        <v>0</v>
      </c>
      <c r="G21" s="11">
        <f>[17]Setembro!$K$10</f>
        <v>0</v>
      </c>
      <c r="H21" s="11">
        <f>[17]Setembro!$K$11</f>
        <v>0</v>
      </c>
      <c r="I21" s="11">
        <f>[17]Setembro!$K$12</f>
        <v>0</v>
      </c>
      <c r="J21" s="11">
        <f>[17]Setembro!$K$13</f>
        <v>0</v>
      </c>
      <c r="K21" s="11">
        <f>[17]Setembro!$K$14</f>
        <v>0</v>
      </c>
      <c r="L21" s="11">
        <f>[17]Setembro!$K$15</f>
        <v>0</v>
      </c>
      <c r="M21" s="11">
        <f>[17]Setembro!$K$16</f>
        <v>0</v>
      </c>
      <c r="N21" s="11">
        <f>[17]Setembro!$K$17</f>
        <v>0</v>
      </c>
      <c r="O21" s="11">
        <f>[17]Setembro!$K$18</f>
        <v>0</v>
      </c>
      <c r="P21" s="11">
        <f>[17]Setembro!$K$19</f>
        <v>0</v>
      </c>
      <c r="Q21" s="11">
        <f>[17]Setembro!$K$20</f>
        <v>0</v>
      </c>
      <c r="R21" s="11">
        <f>[17]Setembro!$K$21</f>
        <v>0</v>
      </c>
      <c r="S21" s="11">
        <f>[17]Setembro!$K$22</f>
        <v>0</v>
      </c>
      <c r="T21" s="11">
        <f>[17]Setembro!$K$23</f>
        <v>0</v>
      </c>
      <c r="U21" s="11">
        <f>[17]Setembro!$K$24</f>
        <v>0</v>
      </c>
      <c r="V21" s="11">
        <f>[17]Setembro!$K$25</f>
        <v>0</v>
      </c>
      <c r="W21" s="11">
        <f>[17]Setembro!$K$26</f>
        <v>0</v>
      </c>
      <c r="X21" s="11">
        <f>[17]Setembro!$K$27</f>
        <v>0</v>
      </c>
      <c r="Y21" s="11">
        <f>[17]Setembro!$K$28</f>
        <v>12.200000000000001</v>
      </c>
      <c r="Z21" s="11">
        <f>[17]Setembro!$K$29</f>
        <v>7.4</v>
      </c>
      <c r="AA21" s="11">
        <f>[17]Setembro!$K$30</f>
        <v>5.2</v>
      </c>
      <c r="AB21" s="11">
        <f>[17]Setembro!$K$31</f>
        <v>0.2</v>
      </c>
      <c r="AC21" s="11">
        <f>[17]Setembro!$K$32</f>
        <v>0</v>
      </c>
      <c r="AD21" s="11">
        <f>[17]Setembro!$K$33</f>
        <v>0</v>
      </c>
      <c r="AE21" s="11">
        <f>[17]Setembro!$K$34</f>
        <v>0</v>
      </c>
      <c r="AF21" s="15">
        <f t="shared" si="1"/>
        <v>25</v>
      </c>
      <c r="AG21" s="16">
        <f t="shared" si="2"/>
        <v>12.200000000000001</v>
      </c>
      <c r="AH21" s="67">
        <f>COUNTIF(B21:AE21,"=0,0")</f>
        <v>26</v>
      </c>
    </row>
    <row r="22" spans="1:36" x14ac:dyDescent="0.2">
      <c r="A22" s="58" t="s">
        <v>6</v>
      </c>
      <c r="B22" s="11" t="str">
        <f>[18]Setembro!$K$5</f>
        <v>*</v>
      </c>
      <c r="C22" s="11" t="str">
        <f>[18]Setembro!$K$6</f>
        <v>*</v>
      </c>
      <c r="D22" s="11" t="str">
        <f>[18]Setembro!$K$7</f>
        <v>*</v>
      </c>
      <c r="E22" s="11" t="str">
        <f>[18]Setembro!$K$8</f>
        <v>*</v>
      </c>
      <c r="F22" s="11" t="str">
        <f>[18]Setembro!$K$9</f>
        <v>*</v>
      </c>
      <c r="G22" s="11" t="str">
        <f>[18]Setembro!$K$10</f>
        <v>*</v>
      </c>
      <c r="H22" s="11" t="str">
        <f>[18]Setembro!$K$11</f>
        <v>*</v>
      </c>
      <c r="I22" s="11" t="str">
        <f>[18]Setembro!$K$12</f>
        <v>*</v>
      </c>
      <c r="J22" s="11" t="str">
        <f>[18]Setembro!$K$13</f>
        <v>*</v>
      </c>
      <c r="K22" s="11" t="str">
        <f>[18]Setembro!$K$14</f>
        <v>*</v>
      </c>
      <c r="L22" s="11" t="str">
        <f>[18]Setembro!$K$15</f>
        <v>*</v>
      </c>
      <c r="M22" s="11" t="str">
        <f>[18]Setembro!$K$16</f>
        <v>*</v>
      </c>
      <c r="N22" s="11" t="str">
        <f>[18]Setembro!$K$17</f>
        <v>*</v>
      </c>
      <c r="O22" s="11" t="str">
        <f>[18]Setembro!$K$18</f>
        <v>*</v>
      </c>
      <c r="P22" s="11" t="str">
        <f>[18]Setembro!$K$19</f>
        <v>*</v>
      </c>
      <c r="Q22" s="11" t="str">
        <f>[18]Setembro!$K$20</f>
        <v>*</v>
      </c>
      <c r="R22" s="11" t="str">
        <f>[18]Setembro!$K$21</f>
        <v>*</v>
      </c>
      <c r="S22" s="11" t="str">
        <f>[18]Setembro!$K$22</f>
        <v>*</v>
      </c>
      <c r="T22" s="11" t="str">
        <f>[18]Setembro!$K$23</f>
        <v>*</v>
      </c>
      <c r="U22" s="11" t="str">
        <f>[18]Setembro!$K$24</f>
        <v>*</v>
      </c>
      <c r="V22" s="11" t="str">
        <f>[18]Setembro!$K$25</f>
        <v>*</v>
      </c>
      <c r="W22" s="11" t="str">
        <f>[18]Setembro!$K$26</f>
        <v>*</v>
      </c>
      <c r="X22" s="11" t="str">
        <f>[18]Setembro!$K$27</f>
        <v>*</v>
      </c>
      <c r="Y22" s="11" t="str">
        <f>[18]Setembro!$K$28</f>
        <v>*</v>
      </c>
      <c r="Z22" s="11" t="str">
        <f>[18]Setembro!$K$29</f>
        <v>*</v>
      </c>
      <c r="AA22" s="11" t="str">
        <f>[18]Setembro!$K$30</f>
        <v>*</v>
      </c>
      <c r="AB22" s="11" t="str">
        <f>[18]Setembro!$K$31</f>
        <v>*</v>
      </c>
      <c r="AC22" s="11" t="str">
        <f>[18]Setembro!$K$32</f>
        <v>*</v>
      </c>
      <c r="AD22" s="11" t="str">
        <f>[18]Setembro!$K$33</f>
        <v>*</v>
      </c>
      <c r="AE22" s="11" t="str">
        <f>[18]Setembro!$K$34</f>
        <v>*</v>
      </c>
      <c r="AF22" s="15" t="s">
        <v>226</v>
      </c>
      <c r="AG22" s="16" t="s">
        <v>226</v>
      </c>
      <c r="AH22" s="67" t="s">
        <v>226</v>
      </c>
    </row>
    <row r="23" spans="1:36" x14ac:dyDescent="0.2">
      <c r="A23" s="58" t="s">
        <v>7</v>
      </c>
      <c r="B23" s="11">
        <f>[19]Setembro!$K$5</f>
        <v>0</v>
      </c>
      <c r="C23" s="11">
        <f>[19]Setembro!$K$6</f>
        <v>0</v>
      </c>
      <c r="D23" s="11">
        <f>[19]Setembro!$K$7</f>
        <v>0</v>
      </c>
      <c r="E23" s="11">
        <f>[19]Setembro!$K$8</f>
        <v>0</v>
      </c>
      <c r="F23" s="11">
        <f>[19]Setembro!$K$9</f>
        <v>0</v>
      </c>
      <c r="G23" s="11">
        <f>[19]Setembro!$K$10</f>
        <v>0</v>
      </c>
      <c r="H23" s="11">
        <f>[19]Setembro!$K$11</f>
        <v>0</v>
      </c>
      <c r="I23" s="11">
        <f>[19]Setembro!$K$12</f>
        <v>0</v>
      </c>
      <c r="J23" s="11">
        <f>[19]Setembro!$K$13</f>
        <v>0</v>
      </c>
      <c r="K23" s="11">
        <f>[19]Setembro!$K$14</f>
        <v>0</v>
      </c>
      <c r="L23" s="11">
        <f>[19]Setembro!$K$15</f>
        <v>0</v>
      </c>
      <c r="M23" s="11">
        <f>[19]Setembro!$K$16</f>
        <v>0</v>
      </c>
      <c r="N23" s="11">
        <f>[19]Setembro!$K$17</f>
        <v>0</v>
      </c>
      <c r="O23" s="11">
        <f>[19]Setembro!$K$18</f>
        <v>0</v>
      </c>
      <c r="P23" s="11">
        <f>[19]Setembro!$K$19</f>
        <v>0</v>
      </c>
      <c r="Q23" s="11">
        <f>[19]Setembro!$K$20</f>
        <v>0</v>
      </c>
      <c r="R23" s="11">
        <f>[19]Setembro!$K$21</f>
        <v>0</v>
      </c>
      <c r="S23" s="11">
        <f>[19]Setembro!$K$22</f>
        <v>0</v>
      </c>
      <c r="T23" s="11">
        <f>[19]Setembro!$K$23</f>
        <v>0</v>
      </c>
      <c r="U23" s="11">
        <f>[19]Setembro!$K$24</f>
        <v>0.2</v>
      </c>
      <c r="V23" s="11">
        <f>[19]Setembro!$K$25</f>
        <v>0</v>
      </c>
      <c r="W23" s="11">
        <f>[19]Setembro!$K$26</f>
        <v>0</v>
      </c>
      <c r="X23" s="11">
        <f>[19]Setembro!$K$27</f>
        <v>0</v>
      </c>
      <c r="Y23" s="11">
        <f>[19]Setembro!$K$28</f>
        <v>0</v>
      </c>
      <c r="Z23" s="11">
        <f>[19]Setembro!$K$29</f>
        <v>8.1999999999999993</v>
      </c>
      <c r="AA23" s="11">
        <f>[19]Setembro!$K$30</f>
        <v>0</v>
      </c>
      <c r="AB23" s="11">
        <f>[19]Setembro!$K$31</f>
        <v>0</v>
      </c>
      <c r="AC23" s="11">
        <f>[19]Setembro!$K$32</f>
        <v>0</v>
      </c>
      <c r="AD23" s="11">
        <f>[19]Setembro!$K$33</f>
        <v>0</v>
      </c>
      <c r="AE23" s="11">
        <f>[19]Setembro!$K$34</f>
        <v>0</v>
      </c>
      <c r="AF23" s="15">
        <f>SUM(B23:AE23)</f>
        <v>8.3999999999999986</v>
      </c>
      <c r="AG23" s="16">
        <f>MAX(B23:AE23)</f>
        <v>8.1999999999999993</v>
      </c>
      <c r="AH23" s="67">
        <f>COUNTIF(B23:AE23,"=0,0")</f>
        <v>28</v>
      </c>
    </row>
    <row r="24" spans="1:36" x14ac:dyDescent="0.2">
      <c r="A24" s="58" t="s">
        <v>169</v>
      </c>
      <c r="B24" s="11" t="str">
        <f>[20]Setembro!$K$5</f>
        <v>*</v>
      </c>
      <c r="C24" s="11" t="str">
        <f>[20]Setembro!$K$6</f>
        <v>*</v>
      </c>
      <c r="D24" s="11" t="str">
        <f>[20]Setembro!$K$7</f>
        <v>*</v>
      </c>
      <c r="E24" s="11" t="str">
        <f>[20]Setembro!$K$8</f>
        <v>*</v>
      </c>
      <c r="F24" s="11" t="str">
        <f>[20]Setembro!$K$9</f>
        <v>*</v>
      </c>
      <c r="G24" s="11" t="str">
        <f>[20]Setembro!$K$10</f>
        <v>*</v>
      </c>
      <c r="H24" s="11" t="str">
        <f>[20]Setembro!$K$11</f>
        <v>*</v>
      </c>
      <c r="I24" s="11" t="str">
        <f>[20]Setembro!$K$12</f>
        <v>*</v>
      </c>
      <c r="J24" s="11" t="str">
        <f>[20]Setembro!$K$13</f>
        <v>*</v>
      </c>
      <c r="K24" s="11" t="str">
        <f>[20]Setembro!$K$14</f>
        <v>*</v>
      </c>
      <c r="L24" s="11" t="str">
        <f>[20]Setembro!$K$15</f>
        <v>*</v>
      </c>
      <c r="M24" s="11" t="str">
        <f>[20]Setembro!$K$16</f>
        <v>*</v>
      </c>
      <c r="N24" s="11" t="str">
        <f>[20]Setembro!$K$17</f>
        <v>*</v>
      </c>
      <c r="O24" s="11" t="str">
        <f>[20]Setembro!$K$18</f>
        <v>*</v>
      </c>
      <c r="P24" s="11" t="str">
        <f>[20]Setembro!$K$19</f>
        <v>*</v>
      </c>
      <c r="Q24" s="11" t="str">
        <f>[20]Setembro!$K$20</f>
        <v>*</v>
      </c>
      <c r="R24" s="11" t="str">
        <f>[20]Setembro!$K$21</f>
        <v>*</v>
      </c>
      <c r="S24" s="11" t="str">
        <f>[20]Setembro!$K$22</f>
        <v>*</v>
      </c>
      <c r="T24" s="11" t="str">
        <f>[20]Setembro!$K$23</f>
        <v>*</v>
      </c>
      <c r="U24" s="11" t="str">
        <f>[20]Setembro!$K$24</f>
        <v>*</v>
      </c>
      <c r="V24" s="11" t="str">
        <f>[20]Setembro!$K$25</f>
        <v>*</v>
      </c>
      <c r="W24" s="11" t="str">
        <f>[20]Setembro!$K$26</f>
        <v>*</v>
      </c>
      <c r="X24" s="11" t="str">
        <f>[20]Setembro!$K$27</f>
        <v>*</v>
      </c>
      <c r="Y24" s="11" t="str">
        <f>[20]Setembro!$K$28</f>
        <v>*</v>
      </c>
      <c r="Z24" s="11" t="str">
        <f>[20]Setembro!$K$29</f>
        <v>*</v>
      </c>
      <c r="AA24" s="11" t="str">
        <f>[20]Setembro!$K$30</f>
        <v>*</v>
      </c>
      <c r="AB24" s="11" t="str">
        <f>[20]Setembro!$K$31</f>
        <v>*</v>
      </c>
      <c r="AC24" s="11" t="str">
        <f>[20]Setembro!$K$32</f>
        <v>*</v>
      </c>
      <c r="AD24" s="11" t="str">
        <f>[20]Setembro!$K$33</f>
        <v>*</v>
      </c>
      <c r="AE24" s="11" t="str">
        <f>[20]Setembro!$K$34</f>
        <v>*</v>
      </c>
      <c r="AF24" s="14" t="s">
        <v>226</v>
      </c>
      <c r="AG24" s="139" t="s">
        <v>226</v>
      </c>
      <c r="AH24" s="67" t="s">
        <v>226</v>
      </c>
    </row>
    <row r="25" spans="1:36" x14ac:dyDescent="0.2">
      <c r="A25" s="58" t="s">
        <v>170</v>
      </c>
      <c r="B25" s="11">
        <f>[21]Setembro!$K$5</f>
        <v>2.8</v>
      </c>
      <c r="C25" s="11">
        <f>[21]Setembro!$K$6</f>
        <v>0.2</v>
      </c>
      <c r="D25" s="11">
        <f>[21]Setembro!$K$7</f>
        <v>0</v>
      </c>
      <c r="E25" s="11">
        <f>[21]Setembro!$K$8</f>
        <v>0</v>
      </c>
      <c r="F25" s="11">
        <f>[21]Setembro!$K$9</f>
        <v>0</v>
      </c>
      <c r="G25" s="11">
        <f>[21]Setembro!$K$10</f>
        <v>0</v>
      </c>
      <c r="H25" s="11">
        <f>[21]Setembro!$K$11</f>
        <v>0</v>
      </c>
      <c r="I25" s="11">
        <f>[21]Setembro!$K$12</f>
        <v>0</v>
      </c>
      <c r="J25" s="11">
        <f>[21]Setembro!$K$13</f>
        <v>0</v>
      </c>
      <c r="K25" s="11">
        <f>[21]Setembro!$K$14</f>
        <v>0</v>
      </c>
      <c r="L25" s="11">
        <f>[21]Setembro!$K$15</f>
        <v>0</v>
      </c>
      <c r="M25" s="11">
        <f>[21]Setembro!$K$16</f>
        <v>0</v>
      </c>
      <c r="N25" s="11">
        <f>[21]Setembro!$K$17</f>
        <v>0</v>
      </c>
      <c r="O25" s="11">
        <f>[21]Setembro!$K$18</f>
        <v>0</v>
      </c>
      <c r="P25" s="11">
        <f>[21]Setembro!$K$19</f>
        <v>0</v>
      </c>
      <c r="Q25" s="11">
        <f>[21]Setembro!$K$20</f>
        <v>0</v>
      </c>
      <c r="R25" s="11">
        <f>[21]Setembro!$K$21</f>
        <v>0</v>
      </c>
      <c r="S25" s="11">
        <f>[21]Setembro!$K$22</f>
        <v>0</v>
      </c>
      <c r="T25" s="11">
        <f>[21]Setembro!$K$23</f>
        <v>1.6</v>
      </c>
      <c r="U25" s="11">
        <f>[21]Setembro!$K$24</f>
        <v>1.2000000000000002</v>
      </c>
      <c r="V25" s="11">
        <f>[21]Setembro!$K$25</f>
        <v>0</v>
      </c>
      <c r="W25" s="11">
        <f>[21]Setembro!$K$26</f>
        <v>0</v>
      </c>
      <c r="X25" s="11">
        <f>[21]Setembro!$K$27</f>
        <v>0</v>
      </c>
      <c r="Y25" s="11">
        <f>[21]Setembro!$K$28</f>
        <v>0</v>
      </c>
      <c r="Z25" s="11">
        <f>[21]Setembro!$K$29</f>
        <v>1.6</v>
      </c>
      <c r="AA25" s="11">
        <f>[21]Setembro!$K$30</f>
        <v>0</v>
      </c>
      <c r="AB25" s="11">
        <f>[21]Setembro!$K$31</f>
        <v>0</v>
      </c>
      <c r="AC25" s="11">
        <f>[21]Setembro!$K$32</f>
        <v>0</v>
      </c>
      <c r="AD25" s="11">
        <f>[21]Setembro!$K$33</f>
        <v>0</v>
      </c>
      <c r="AE25" s="11">
        <f>[21]Setembro!$K$34</f>
        <v>0</v>
      </c>
      <c r="AF25" s="15">
        <f t="shared" ref="AF25:AF26" si="4">SUM(B25:AE25)</f>
        <v>7.4</v>
      </c>
      <c r="AG25" s="16">
        <f t="shared" ref="AG25:AG26" si="5">MAX(B25:AE25)</f>
        <v>2.8</v>
      </c>
      <c r="AH25" s="67">
        <f t="shared" ref="AH25:AH26" si="6">COUNTIF(B25:AE25,"=0,0")</f>
        <v>25</v>
      </c>
      <c r="AI25" s="12" t="s">
        <v>47</v>
      </c>
    </row>
    <row r="26" spans="1:36" x14ac:dyDescent="0.2">
      <c r="A26" s="58" t="s">
        <v>171</v>
      </c>
      <c r="B26" s="11">
        <f>[22]Setembro!$K$5</f>
        <v>2</v>
      </c>
      <c r="C26" s="11">
        <f>[22]Setembro!$K$6</f>
        <v>2</v>
      </c>
      <c r="D26" s="11">
        <f>[22]Setembro!$K$7</f>
        <v>0</v>
      </c>
      <c r="E26" s="11">
        <f>[22]Setembro!$K$8</f>
        <v>0</v>
      </c>
      <c r="F26" s="11">
        <f>[22]Setembro!$K$9</f>
        <v>0</v>
      </c>
      <c r="G26" s="11">
        <f>[22]Setembro!$K$10</f>
        <v>0</v>
      </c>
      <c r="H26" s="11">
        <f>[22]Setembro!$K$11</f>
        <v>0</v>
      </c>
      <c r="I26" s="11">
        <f>[22]Setembro!$K$12</f>
        <v>0</v>
      </c>
      <c r="J26" s="11">
        <f>[22]Setembro!$K$13</f>
        <v>0</v>
      </c>
      <c r="K26" s="11">
        <f>[22]Setembro!$K$14</f>
        <v>0</v>
      </c>
      <c r="L26" s="11">
        <f>[22]Setembro!$K$15</f>
        <v>0</v>
      </c>
      <c r="M26" s="11">
        <f>[22]Setembro!$K$16</f>
        <v>0</v>
      </c>
      <c r="N26" s="11">
        <f>[22]Setembro!$K$17</f>
        <v>0</v>
      </c>
      <c r="O26" s="11">
        <f>[22]Setembro!$K$18</f>
        <v>0</v>
      </c>
      <c r="P26" s="11">
        <f>[22]Setembro!$K$19</f>
        <v>0</v>
      </c>
      <c r="Q26" s="11">
        <f>[22]Setembro!$K$20</f>
        <v>0</v>
      </c>
      <c r="R26" s="11">
        <f>[22]Setembro!$K$21</f>
        <v>0</v>
      </c>
      <c r="S26" s="11">
        <f>[22]Setembro!$K$22</f>
        <v>0</v>
      </c>
      <c r="T26" s="11">
        <f>[22]Setembro!$K$23</f>
        <v>0</v>
      </c>
      <c r="U26" s="11">
        <f>[22]Setembro!$K$24</f>
        <v>0.2</v>
      </c>
      <c r="V26" s="11">
        <f>[22]Setembro!$K$25</f>
        <v>0</v>
      </c>
      <c r="W26" s="11">
        <f>[22]Setembro!$K$26</f>
        <v>0</v>
      </c>
      <c r="X26" s="11">
        <f>[22]Setembro!$K$27</f>
        <v>0</v>
      </c>
      <c r="Y26" s="11">
        <f>[22]Setembro!$K$28</f>
        <v>0</v>
      </c>
      <c r="Z26" s="11">
        <f>[22]Setembro!$K$29</f>
        <v>14</v>
      </c>
      <c r="AA26" s="11">
        <f>[22]Setembro!$K$30</f>
        <v>0</v>
      </c>
      <c r="AB26" s="11">
        <f>[22]Setembro!$K$31</f>
        <v>0</v>
      </c>
      <c r="AC26" s="11">
        <f>[22]Setembro!$K$32</f>
        <v>0</v>
      </c>
      <c r="AD26" s="11">
        <f>[22]Setembro!$K$33</f>
        <v>0</v>
      </c>
      <c r="AE26" s="11">
        <f>[22]Setembro!$K$34</f>
        <v>0</v>
      </c>
      <c r="AF26" s="15">
        <f t="shared" si="4"/>
        <v>18.2</v>
      </c>
      <c r="AG26" s="16">
        <f t="shared" si="5"/>
        <v>14</v>
      </c>
      <c r="AH26" s="67">
        <f t="shared" si="6"/>
        <v>26</v>
      </c>
    </row>
    <row r="27" spans="1:36" x14ac:dyDescent="0.2">
      <c r="A27" s="58" t="s">
        <v>8</v>
      </c>
      <c r="B27" s="11">
        <f>[23]Setembro!$K$5</f>
        <v>3.4</v>
      </c>
      <c r="C27" s="11">
        <f>[23]Setembro!$K$6</f>
        <v>0</v>
      </c>
      <c r="D27" s="11">
        <f>[23]Setembro!$K$7</f>
        <v>0.2</v>
      </c>
      <c r="E27" s="11">
        <f>[23]Setembro!$K$8</f>
        <v>0</v>
      </c>
      <c r="F27" s="11">
        <f>[23]Setembro!$K$9</f>
        <v>0</v>
      </c>
      <c r="G27" s="11">
        <f>[23]Setembro!$K$10</f>
        <v>0</v>
      </c>
      <c r="H27" s="11">
        <f>[23]Setembro!$K$11</f>
        <v>0</v>
      </c>
      <c r="I27" s="11">
        <f>[23]Setembro!$K$12</f>
        <v>0</v>
      </c>
      <c r="J27" s="11">
        <f>[23]Setembro!$K$13</f>
        <v>0</v>
      </c>
      <c r="K27" s="11">
        <f>[23]Setembro!$K$14</f>
        <v>0</v>
      </c>
      <c r="L27" s="11">
        <f>[23]Setembro!$K$15</f>
        <v>0</v>
      </c>
      <c r="M27" s="11">
        <f>[23]Setembro!$K$16</f>
        <v>0</v>
      </c>
      <c r="N27" s="11">
        <f>[23]Setembro!$K$17</f>
        <v>0</v>
      </c>
      <c r="O27" s="11">
        <f>[23]Setembro!$K$18</f>
        <v>0</v>
      </c>
      <c r="P27" s="11">
        <f>[23]Setembro!$K$19</f>
        <v>0</v>
      </c>
      <c r="Q27" s="11">
        <f>[23]Setembro!$K$20</f>
        <v>0</v>
      </c>
      <c r="R27" s="11">
        <f>[23]Setembro!$K$21</f>
        <v>0</v>
      </c>
      <c r="S27" s="11">
        <f>[23]Setembro!$K$22</f>
        <v>3.5999999999999996</v>
      </c>
      <c r="T27" s="11">
        <f>[23]Setembro!$K$23</f>
        <v>4.8000000000000007</v>
      </c>
      <c r="U27" s="11">
        <f>[23]Setembro!$K$24</f>
        <v>10.000000000000002</v>
      </c>
      <c r="V27" s="11">
        <f>[23]Setembro!$K$25</f>
        <v>0</v>
      </c>
      <c r="W27" s="11">
        <f>[23]Setembro!$K$26</f>
        <v>0</v>
      </c>
      <c r="X27" s="11">
        <f>[23]Setembro!$K$27</f>
        <v>0</v>
      </c>
      <c r="Y27" s="11">
        <f>[23]Setembro!$K$28</f>
        <v>0</v>
      </c>
      <c r="Z27" s="11">
        <f>[23]Setembro!$K$29</f>
        <v>10.199999999999999</v>
      </c>
      <c r="AA27" s="11">
        <f>[23]Setembro!$K$30</f>
        <v>0.2</v>
      </c>
      <c r="AB27" s="11">
        <f>[23]Setembro!$K$31</f>
        <v>0</v>
      </c>
      <c r="AC27" s="11">
        <f>[23]Setembro!$K$32</f>
        <v>0</v>
      </c>
      <c r="AD27" s="11">
        <f>[23]Setembro!$K$33</f>
        <v>0</v>
      </c>
      <c r="AE27" s="11">
        <f>[23]Setembro!$K$34</f>
        <v>0</v>
      </c>
      <c r="AF27" s="15">
        <f t="shared" ref="AF27:AF49" si="7">SUM(B27:AE27)</f>
        <v>32.400000000000006</v>
      </c>
      <c r="AG27" s="16">
        <f t="shared" ref="AG27:AG49" si="8">MAX(B27:AE27)</f>
        <v>10.199999999999999</v>
      </c>
      <c r="AH27" s="67">
        <f t="shared" ref="AH27:AH49" si="9">COUNTIF(B27:AE27,"=0,0")</f>
        <v>23</v>
      </c>
    </row>
    <row r="28" spans="1:36" x14ac:dyDescent="0.2">
      <c r="A28" s="58" t="s">
        <v>9</v>
      </c>
      <c r="B28" s="11">
        <f>[24]Setembro!$K$5</f>
        <v>0.8</v>
      </c>
      <c r="C28" s="11">
        <f>[24]Setembro!$K$6</f>
        <v>0</v>
      </c>
      <c r="D28" s="11">
        <f>[24]Setembro!$K$7</f>
        <v>0</v>
      </c>
      <c r="E28" s="11">
        <f>[24]Setembro!$K$8</f>
        <v>0</v>
      </c>
      <c r="F28" s="11">
        <f>[24]Setembro!$K$9</f>
        <v>0</v>
      </c>
      <c r="G28" s="11">
        <f>[24]Setembro!$K$10</f>
        <v>0</v>
      </c>
      <c r="H28" s="11">
        <f>[24]Setembro!$K$11</f>
        <v>0</v>
      </c>
      <c r="I28" s="11">
        <f>[24]Setembro!$K$12</f>
        <v>0</v>
      </c>
      <c r="J28" s="11">
        <f>[24]Setembro!$K$13</f>
        <v>0</v>
      </c>
      <c r="K28" s="11">
        <f>[24]Setembro!$K$14</f>
        <v>0</v>
      </c>
      <c r="L28" s="11">
        <f>[24]Setembro!$K$15</f>
        <v>0</v>
      </c>
      <c r="M28" s="11">
        <f>[24]Setembro!$K$16</f>
        <v>0</v>
      </c>
      <c r="N28" s="11">
        <f>[24]Setembro!$K$17</f>
        <v>0</v>
      </c>
      <c r="O28" s="11">
        <f>[24]Setembro!$K$18</f>
        <v>0</v>
      </c>
      <c r="P28" s="11">
        <f>[24]Setembro!$K$19</f>
        <v>0</v>
      </c>
      <c r="Q28" s="11">
        <f>[24]Setembro!$K$20</f>
        <v>0</v>
      </c>
      <c r="R28" s="11">
        <f>[24]Setembro!$K$21</f>
        <v>0</v>
      </c>
      <c r="S28" s="11">
        <f>[24]Setembro!$K$22</f>
        <v>0</v>
      </c>
      <c r="T28" s="11">
        <f>[24]Setembro!$K$23</f>
        <v>0</v>
      </c>
      <c r="U28" s="11">
        <f>[24]Setembro!$K$24</f>
        <v>4.8000000000000007</v>
      </c>
      <c r="V28" s="11">
        <f>[24]Setembro!$K$25</f>
        <v>0</v>
      </c>
      <c r="W28" s="11">
        <f>[24]Setembro!$K$26</f>
        <v>0</v>
      </c>
      <c r="X28" s="11">
        <f>[24]Setembro!$K$27</f>
        <v>0</v>
      </c>
      <c r="Y28" s="11">
        <f>[24]Setembro!$K$28</f>
        <v>0</v>
      </c>
      <c r="Z28" s="11">
        <f>[24]Setembro!$K$29</f>
        <v>7.8000000000000007</v>
      </c>
      <c r="AA28" s="11">
        <f>[24]Setembro!$K$30</f>
        <v>0</v>
      </c>
      <c r="AB28" s="11">
        <f>[24]Setembro!$K$31</f>
        <v>0</v>
      </c>
      <c r="AC28" s="11">
        <f>[24]Setembro!$K$32</f>
        <v>0</v>
      </c>
      <c r="AD28" s="11">
        <f>[24]Setembro!$K$33</f>
        <v>0</v>
      </c>
      <c r="AE28" s="11">
        <f>[24]Setembro!$K$34</f>
        <v>0</v>
      </c>
      <c r="AF28" s="15">
        <f t="shared" si="7"/>
        <v>13.400000000000002</v>
      </c>
      <c r="AG28" s="16">
        <f t="shared" si="8"/>
        <v>7.8000000000000007</v>
      </c>
      <c r="AH28" s="67">
        <f t="shared" si="9"/>
        <v>27</v>
      </c>
    </row>
    <row r="29" spans="1:36" x14ac:dyDescent="0.2">
      <c r="A29" s="58" t="s">
        <v>42</v>
      </c>
      <c r="B29" s="11">
        <f>[25]Setembro!$K$5</f>
        <v>2.6</v>
      </c>
      <c r="C29" s="11">
        <f>[25]Setembro!$K$6</f>
        <v>0</v>
      </c>
      <c r="D29" s="11">
        <f>[25]Setembro!$K$7</f>
        <v>0</v>
      </c>
      <c r="E29" s="11">
        <f>[25]Setembro!$K$8</f>
        <v>0</v>
      </c>
      <c r="F29" s="11">
        <f>[25]Setembro!$K$9</f>
        <v>0</v>
      </c>
      <c r="G29" s="11">
        <f>[25]Setembro!$K$10</f>
        <v>0</v>
      </c>
      <c r="H29" s="11">
        <f>[25]Setembro!$K$11</f>
        <v>0</v>
      </c>
      <c r="I29" s="11">
        <f>[25]Setembro!$K$12</f>
        <v>0</v>
      </c>
      <c r="J29" s="11">
        <f>[25]Setembro!$K$13</f>
        <v>0</v>
      </c>
      <c r="K29" s="11">
        <f>[25]Setembro!$K$14</f>
        <v>0</v>
      </c>
      <c r="L29" s="11">
        <f>[25]Setembro!$K$15</f>
        <v>0</v>
      </c>
      <c r="M29" s="11">
        <f>[25]Setembro!$K$16</f>
        <v>0</v>
      </c>
      <c r="N29" s="11">
        <f>[25]Setembro!$K$17</f>
        <v>0</v>
      </c>
      <c r="O29" s="11">
        <f>[25]Setembro!$K$18</f>
        <v>0</v>
      </c>
      <c r="P29" s="11">
        <f>[25]Setembro!$K$19</f>
        <v>0</v>
      </c>
      <c r="Q29" s="11">
        <f>[25]Setembro!$K$20</f>
        <v>0</v>
      </c>
      <c r="R29" s="11">
        <f>[25]Setembro!$K$21</f>
        <v>0</v>
      </c>
      <c r="S29" s="11">
        <f>[25]Setembro!$K$22</f>
        <v>0</v>
      </c>
      <c r="T29" s="11">
        <f>[25]Setembro!$K$23</f>
        <v>0</v>
      </c>
      <c r="U29" s="11">
        <f>[25]Setembro!$K$24</f>
        <v>2</v>
      </c>
      <c r="V29" s="11">
        <f>[25]Setembro!$K$25</f>
        <v>0</v>
      </c>
      <c r="W29" s="11">
        <f>[25]Setembro!$K$26</f>
        <v>0</v>
      </c>
      <c r="X29" s="11">
        <f>[25]Setembro!$K$27</f>
        <v>0</v>
      </c>
      <c r="Y29" s="11">
        <f>[25]Setembro!$K$28</f>
        <v>0</v>
      </c>
      <c r="Z29" s="11">
        <f>[25]Setembro!$K$29</f>
        <v>9.5999999999999979</v>
      </c>
      <c r="AA29" s="11">
        <f>[25]Setembro!$K$30</f>
        <v>0.4</v>
      </c>
      <c r="AB29" s="11">
        <f>[25]Setembro!$K$31</f>
        <v>0</v>
      </c>
      <c r="AC29" s="11">
        <f>[25]Setembro!$K$32</f>
        <v>0</v>
      </c>
      <c r="AD29" s="11">
        <f>[25]Setembro!$K$33</f>
        <v>0</v>
      </c>
      <c r="AE29" s="11">
        <f>[25]Setembro!$K$34</f>
        <v>0</v>
      </c>
      <c r="AF29" s="15">
        <f t="shared" si="7"/>
        <v>14.599999999999998</v>
      </c>
      <c r="AG29" s="16">
        <f t="shared" si="8"/>
        <v>9.5999999999999979</v>
      </c>
      <c r="AH29" s="67">
        <f t="shared" si="9"/>
        <v>26</v>
      </c>
    </row>
    <row r="30" spans="1:36" x14ac:dyDescent="0.2">
      <c r="A30" s="58" t="s">
        <v>10</v>
      </c>
      <c r="B30" s="11">
        <f>[26]Setembro!$K$5</f>
        <v>12.4</v>
      </c>
      <c r="C30" s="11">
        <f>[26]Setembro!$K$6</f>
        <v>0</v>
      </c>
      <c r="D30" s="11">
        <f>[26]Setembro!$K$7</f>
        <v>0</v>
      </c>
      <c r="E30" s="11">
        <f>[26]Setembro!$K$8</f>
        <v>0</v>
      </c>
      <c r="F30" s="11">
        <f>[26]Setembro!$K$9</f>
        <v>0</v>
      </c>
      <c r="G30" s="11">
        <f>[26]Setembro!$K$10</f>
        <v>0</v>
      </c>
      <c r="H30" s="11">
        <f>[26]Setembro!$K$11</f>
        <v>0</v>
      </c>
      <c r="I30" s="11">
        <f>[26]Setembro!$K$12</f>
        <v>0</v>
      </c>
      <c r="J30" s="11">
        <f>[26]Setembro!$K$13</f>
        <v>0</v>
      </c>
      <c r="K30" s="11">
        <f>[26]Setembro!$K$14</f>
        <v>0</v>
      </c>
      <c r="L30" s="11">
        <f>[26]Setembro!$K$15</f>
        <v>0</v>
      </c>
      <c r="M30" s="11">
        <f>[26]Setembro!$K$16</f>
        <v>0</v>
      </c>
      <c r="N30" s="11">
        <f>[26]Setembro!$K$17</f>
        <v>0</v>
      </c>
      <c r="O30" s="11">
        <f>[26]Setembro!$K$18</f>
        <v>0</v>
      </c>
      <c r="P30" s="11">
        <f>[26]Setembro!$K$19</f>
        <v>0</v>
      </c>
      <c r="Q30" s="11">
        <f>[26]Setembro!$K$20</f>
        <v>0</v>
      </c>
      <c r="R30" s="11">
        <f>[26]Setembro!$K$21</f>
        <v>0</v>
      </c>
      <c r="S30" s="11">
        <f>[26]Setembro!$K$22</f>
        <v>0</v>
      </c>
      <c r="T30" s="11">
        <f>[26]Setembro!$K$23</f>
        <v>5.6</v>
      </c>
      <c r="U30" s="11">
        <f>[26]Setembro!$K$24</f>
        <v>2.6000000000000005</v>
      </c>
      <c r="V30" s="11">
        <f>[26]Setembro!$K$25</f>
        <v>0</v>
      </c>
      <c r="W30" s="11">
        <f>[26]Setembro!$K$26</f>
        <v>0</v>
      </c>
      <c r="X30" s="11">
        <f>[26]Setembro!$K$27</f>
        <v>0</v>
      </c>
      <c r="Y30" s="11">
        <f>[26]Setembro!$K$28</f>
        <v>0</v>
      </c>
      <c r="Z30" s="11">
        <f>[26]Setembro!$K$29</f>
        <v>6.2</v>
      </c>
      <c r="AA30" s="11">
        <f>[26]Setembro!$K$30</f>
        <v>0</v>
      </c>
      <c r="AB30" s="11">
        <f>[26]Setembro!$K$31</f>
        <v>0</v>
      </c>
      <c r="AC30" s="11">
        <f>[26]Setembro!$K$32</f>
        <v>0</v>
      </c>
      <c r="AD30" s="11">
        <f>[26]Setembro!$K$33</f>
        <v>0</v>
      </c>
      <c r="AE30" s="11">
        <f>[26]Setembro!$K$34</f>
        <v>0</v>
      </c>
      <c r="AF30" s="15">
        <f t="shared" si="7"/>
        <v>26.8</v>
      </c>
      <c r="AG30" s="16">
        <f t="shared" si="8"/>
        <v>12.4</v>
      </c>
      <c r="AH30" s="67">
        <f t="shared" si="9"/>
        <v>26</v>
      </c>
    </row>
    <row r="31" spans="1:36" x14ac:dyDescent="0.2">
      <c r="A31" s="58" t="s">
        <v>172</v>
      </c>
      <c r="B31" s="11">
        <f>[27]Setembro!$K$5</f>
        <v>5.2000000000000011</v>
      </c>
      <c r="C31" s="11">
        <f>[27]Setembro!$K$6</f>
        <v>0.4</v>
      </c>
      <c r="D31" s="11">
        <f>[27]Setembro!$K$7</f>
        <v>0</v>
      </c>
      <c r="E31" s="11">
        <f>[27]Setembro!$K$8</f>
        <v>0</v>
      </c>
      <c r="F31" s="11">
        <f>[27]Setembro!$K$9</f>
        <v>0</v>
      </c>
      <c r="G31" s="11">
        <f>[27]Setembro!$K$10</f>
        <v>0</v>
      </c>
      <c r="H31" s="11">
        <f>[27]Setembro!$K$11</f>
        <v>0</v>
      </c>
      <c r="I31" s="11">
        <f>[27]Setembro!$K$12</f>
        <v>0</v>
      </c>
      <c r="J31" s="11">
        <f>[27]Setembro!$K$13</f>
        <v>0</v>
      </c>
      <c r="K31" s="11">
        <f>[27]Setembro!$K$14</f>
        <v>0</v>
      </c>
      <c r="L31" s="11">
        <f>[27]Setembro!$K$15</f>
        <v>0</v>
      </c>
      <c r="M31" s="11">
        <f>[27]Setembro!$K$16</f>
        <v>0</v>
      </c>
      <c r="N31" s="11">
        <f>[27]Setembro!$K$17</f>
        <v>0</v>
      </c>
      <c r="O31" s="11">
        <f>[27]Setembro!$K$18</f>
        <v>0</v>
      </c>
      <c r="P31" s="11">
        <f>[27]Setembro!$K$19</f>
        <v>0</v>
      </c>
      <c r="Q31" s="11">
        <f>[27]Setembro!$K$20</f>
        <v>0</v>
      </c>
      <c r="R31" s="11">
        <f>[27]Setembro!$K$21</f>
        <v>0</v>
      </c>
      <c r="S31" s="11">
        <f>[27]Setembro!$K$22</f>
        <v>0</v>
      </c>
      <c r="T31" s="11">
        <f>[27]Setembro!$K$23</f>
        <v>0.2</v>
      </c>
      <c r="U31" s="11">
        <f>[27]Setembro!$K$24</f>
        <v>7.2</v>
      </c>
      <c r="V31" s="11">
        <f>[27]Setembro!$K$25</f>
        <v>0</v>
      </c>
      <c r="W31" s="11">
        <f>[27]Setembro!$K$26</f>
        <v>0</v>
      </c>
      <c r="X31" s="11">
        <f>[27]Setembro!$K$27</f>
        <v>0</v>
      </c>
      <c r="Y31" s="11">
        <f>[27]Setembro!$K$28</f>
        <v>0</v>
      </c>
      <c r="Z31" s="11">
        <f>[27]Setembro!$K$29</f>
        <v>3.6</v>
      </c>
      <c r="AA31" s="11">
        <f>[27]Setembro!$K$30</f>
        <v>0.2</v>
      </c>
      <c r="AB31" s="11">
        <f>[27]Setembro!$K$31</f>
        <v>0</v>
      </c>
      <c r="AC31" s="11">
        <f>[27]Setembro!$K$32</f>
        <v>0</v>
      </c>
      <c r="AD31" s="11">
        <f>[27]Setembro!$K$33</f>
        <v>0</v>
      </c>
      <c r="AE31" s="11">
        <f>[27]Setembro!$K$34</f>
        <v>0</v>
      </c>
      <c r="AF31" s="15">
        <f>SUM(B31:AE31)</f>
        <v>16.8</v>
      </c>
      <c r="AG31" s="16">
        <f>MAX(B31:AE31)</f>
        <v>7.2</v>
      </c>
      <c r="AH31" s="67">
        <f>COUNTIF(B31:AE31,"=0,0")</f>
        <v>24</v>
      </c>
      <c r="AI31" s="12" t="s">
        <v>47</v>
      </c>
    </row>
    <row r="32" spans="1:36" x14ac:dyDescent="0.2">
      <c r="A32" s="58" t="s">
        <v>11</v>
      </c>
      <c r="B32" s="11">
        <f>[28]Setembro!$K$5</f>
        <v>1.5999999999999999</v>
      </c>
      <c r="C32" s="11">
        <f>[28]Setembro!$K$6</f>
        <v>1.4</v>
      </c>
      <c r="D32" s="11">
        <f>[28]Setembro!$K$7</f>
        <v>0</v>
      </c>
      <c r="E32" s="11">
        <f>[28]Setembro!$K$8</f>
        <v>0</v>
      </c>
      <c r="F32" s="11">
        <f>[28]Setembro!$K$9</f>
        <v>0</v>
      </c>
      <c r="G32" s="11">
        <f>[28]Setembro!$K$10</f>
        <v>0</v>
      </c>
      <c r="H32" s="11">
        <f>[28]Setembro!$K$11</f>
        <v>0</v>
      </c>
      <c r="I32" s="11">
        <f>[28]Setembro!$K$12</f>
        <v>0</v>
      </c>
      <c r="J32" s="11">
        <f>[28]Setembro!$K$13</f>
        <v>0</v>
      </c>
      <c r="K32" s="11">
        <f>[28]Setembro!$K$14</f>
        <v>0</v>
      </c>
      <c r="L32" s="11">
        <f>[28]Setembro!$K$15</f>
        <v>0</v>
      </c>
      <c r="M32" s="11">
        <f>[28]Setembro!$K$16</f>
        <v>0</v>
      </c>
      <c r="N32" s="11">
        <f>[28]Setembro!$K$17</f>
        <v>0</v>
      </c>
      <c r="O32" s="11">
        <f>[28]Setembro!$K$18</f>
        <v>0</v>
      </c>
      <c r="P32" s="11">
        <f>[28]Setembro!$K$19</f>
        <v>0</v>
      </c>
      <c r="Q32" s="11">
        <f>[28]Setembro!$K$20</f>
        <v>0</v>
      </c>
      <c r="R32" s="11">
        <f>[28]Setembro!$K$21</f>
        <v>0</v>
      </c>
      <c r="S32" s="11">
        <f>[28]Setembro!$K$22</f>
        <v>0</v>
      </c>
      <c r="T32" s="11">
        <f>[28]Setembro!$K$23</f>
        <v>0</v>
      </c>
      <c r="U32" s="11">
        <f>[28]Setembro!$K$24</f>
        <v>1.6</v>
      </c>
      <c r="V32" s="11">
        <f>[28]Setembro!$K$25</f>
        <v>0</v>
      </c>
      <c r="W32" s="11">
        <f>[28]Setembro!$K$26</f>
        <v>0</v>
      </c>
      <c r="X32" s="11">
        <f>[28]Setembro!$K$27</f>
        <v>0</v>
      </c>
      <c r="Y32" s="11">
        <f>[28]Setembro!$K$28</f>
        <v>0</v>
      </c>
      <c r="Z32" s="11">
        <f>[28]Setembro!$K$29</f>
        <v>11.200000000000001</v>
      </c>
      <c r="AA32" s="11">
        <f>[28]Setembro!$K$30</f>
        <v>0</v>
      </c>
      <c r="AB32" s="11">
        <f>[28]Setembro!$K$31</f>
        <v>0</v>
      </c>
      <c r="AC32" s="11">
        <f>[28]Setembro!$K$32</f>
        <v>0</v>
      </c>
      <c r="AD32" s="11">
        <f>[28]Setembro!$K$33</f>
        <v>0</v>
      </c>
      <c r="AE32" s="11">
        <f>[28]Setembro!$K$34</f>
        <v>0</v>
      </c>
      <c r="AF32" s="15">
        <f t="shared" si="7"/>
        <v>15.8</v>
      </c>
      <c r="AG32" s="16">
        <f t="shared" si="8"/>
        <v>11.200000000000001</v>
      </c>
      <c r="AH32" s="67">
        <f t="shared" si="9"/>
        <v>26</v>
      </c>
    </row>
    <row r="33" spans="1:36" s="5" customFormat="1" x14ac:dyDescent="0.2">
      <c r="A33" s="58" t="s">
        <v>12</v>
      </c>
      <c r="B33" s="11">
        <f>[29]Setembro!$K$5</f>
        <v>0.8</v>
      </c>
      <c r="C33" s="11">
        <f>[29]Setembro!$K$6</f>
        <v>0</v>
      </c>
      <c r="D33" s="11">
        <f>[29]Setembro!$K$7</f>
        <v>0</v>
      </c>
      <c r="E33" s="11">
        <f>[29]Setembro!$K$8</f>
        <v>0</v>
      </c>
      <c r="F33" s="11">
        <f>[29]Setembro!$K$9</f>
        <v>0</v>
      </c>
      <c r="G33" s="11">
        <f>[29]Setembro!$K$10</f>
        <v>0</v>
      </c>
      <c r="H33" s="11">
        <f>[29]Setembro!$K$11</f>
        <v>0</v>
      </c>
      <c r="I33" s="11">
        <f>[29]Setembro!$K$12</f>
        <v>0</v>
      </c>
      <c r="J33" s="11">
        <f>[29]Setembro!$K$13</f>
        <v>0</v>
      </c>
      <c r="K33" s="11">
        <f>[29]Setembro!$K$14</f>
        <v>0</v>
      </c>
      <c r="L33" s="11">
        <f>[29]Setembro!$K$15</f>
        <v>0</v>
      </c>
      <c r="M33" s="11">
        <f>[29]Setembro!$K$16</f>
        <v>0</v>
      </c>
      <c r="N33" s="11">
        <f>[29]Setembro!$K$17</f>
        <v>0</v>
      </c>
      <c r="O33" s="11">
        <f>[29]Setembro!$K$18</f>
        <v>0</v>
      </c>
      <c r="P33" s="11">
        <f>[29]Setembro!$K$19</f>
        <v>0</v>
      </c>
      <c r="Q33" s="11">
        <f>[29]Setembro!$K$20</f>
        <v>0</v>
      </c>
      <c r="R33" s="11">
        <f>[29]Setembro!$K$21</f>
        <v>0</v>
      </c>
      <c r="S33" s="11">
        <f>[29]Setembro!$K$22</f>
        <v>0</v>
      </c>
      <c r="T33" s="11" t="str">
        <f>[29]Setembro!$K$23</f>
        <v>*</v>
      </c>
      <c r="U33" s="11" t="str">
        <f>[29]Setembro!$K$24</f>
        <v>*</v>
      </c>
      <c r="V33" s="11" t="str">
        <f>[29]Setembro!$K$25</f>
        <v>*</v>
      </c>
      <c r="W33" s="11" t="str">
        <f>[29]Setembro!$K$26</f>
        <v>*</v>
      </c>
      <c r="X33" s="11" t="str">
        <f>[29]Setembro!$K$27</f>
        <v>*</v>
      </c>
      <c r="Y33" s="11" t="str">
        <f>[29]Setembro!$K$28</f>
        <v>*</v>
      </c>
      <c r="Z33" s="11" t="str">
        <f>[29]Setembro!$K$29</f>
        <v>*</v>
      </c>
      <c r="AA33" s="11" t="str">
        <f>[29]Setembro!$K$30</f>
        <v>*</v>
      </c>
      <c r="AB33" s="11" t="str">
        <f>[29]Setembro!$K$31</f>
        <v>*</v>
      </c>
      <c r="AC33" s="11" t="str">
        <f>[29]Setembro!$K$32</f>
        <v>*</v>
      </c>
      <c r="AD33" s="11" t="str">
        <f>[29]Setembro!$K$33</f>
        <v>*</v>
      </c>
      <c r="AE33" s="11" t="str">
        <f>[29]Setembro!$K$34</f>
        <v>*</v>
      </c>
      <c r="AF33" s="15">
        <f t="shared" si="7"/>
        <v>0.8</v>
      </c>
      <c r="AG33" s="16">
        <f t="shared" si="8"/>
        <v>0.8</v>
      </c>
      <c r="AH33" s="67">
        <f t="shared" si="9"/>
        <v>17</v>
      </c>
    </row>
    <row r="34" spans="1:36" x14ac:dyDescent="0.2">
      <c r="A34" s="58" t="s">
        <v>13</v>
      </c>
      <c r="B34" s="11">
        <f>[30]Setembro!$K$5</f>
        <v>0</v>
      </c>
      <c r="C34" s="11">
        <f>[30]Setembro!$K$6</f>
        <v>0</v>
      </c>
      <c r="D34" s="11">
        <f>[30]Setembro!$K$7</f>
        <v>0</v>
      </c>
      <c r="E34" s="11">
        <f>[30]Setembro!$K$8</f>
        <v>0</v>
      </c>
      <c r="F34" s="11">
        <f>[30]Setembro!$K$9</f>
        <v>0</v>
      </c>
      <c r="G34" s="11">
        <f>[30]Setembro!$K$10</f>
        <v>0</v>
      </c>
      <c r="H34" s="11">
        <f>[30]Setembro!$K$11</f>
        <v>0</v>
      </c>
      <c r="I34" s="11">
        <f>[30]Setembro!$K$12</f>
        <v>0</v>
      </c>
      <c r="J34" s="11">
        <f>[30]Setembro!$K$13</f>
        <v>0</v>
      </c>
      <c r="K34" s="11">
        <f>[30]Setembro!$K$14</f>
        <v>0</v>
      </c>
      <c r="L34" s="11">
        <f>[30]Setembro!$K$15</f>
        <v>0</v>
      </c>
      <c r="M34" s="11">
        <f>[30]Setembro!$K$16</f>
        <v>0</v>
      </c>
      <c r="N34" s="11">
        <f>[30]Setembro!$K$17</f>
        <v>0</v>
      </c>
      <c r="O34" s="11">
        <f>[30]Setembro!$K$18</f>
        <v>0</v>
      </c>
      <c r="P34" s="11">
        <f>[30]Setembro!$K$19</f>
        <v>0</v>
      </c>
      <c r="Q34" s="11">
        <f>[30]Setembro!$K$20</f>
        <v>0</v>
      </c>
      <c r="R34" s="11">
        <f>[30]Setembro!$K$21</f>
        <v>0</v>
      </c>
      <c r="S34" s="11">
        <f>[30]Setembro!$K$22</f>
        <v>0</v>
      </c>
      <c r="T34" s="11">
        <f>[30]Setembro!$K$23</f>
        <v>0</v>
      </c>
      <c r="U34" s="11">
        <f>[30]Setembro!$K$24</f>
        <v>0</v>
      </c>
      <c r="V34" s="11">
        <f>[30]Setembro!$K$25</f>
        <v>0</v>
      </c>
      <c r="W34" s="11">
        <f>[30]Setembro!$K$26</f>
        <v>0</v>
      </c>
      <c r="X34" s="11">
        <f>[30]Setembro!$K$27</f>
        <v>0</v>
      </c>
      <c r="Y34" s="11">
        <f>[30]Setembro!$K$28</f>
        <v>0</v>
      </c>
      <c r="Z34" s="11">
        <f>[30]Setembro!$K$29</f>
        <v>0.4</v>
      </c>
      <c r="AA34" s="11">
        <f>[30]Setembro!$K$30</f>
        <v>0</v>
      </c>
      <c r="AB34" s="11">
        <f>[30]Setembro!$K$31</f>
        <v>0</v>
      </c>
      <c r="AC34" s="11">
        <f>[30]Setembro!$K$32</f>
        <v>0</v>
      </c>
      <c r="AD34" s="11">
        <f>[30]Setembro!$K$33</f>
        <v>0</v>
      </c>
      <c r="AE34" s="11">
        <f>[30]Setembro!$K$34</f>
        <v>0</v>
      </c>
      <c r="AF34" s="15">
        <f t="shared" si="7"/>
        <v>0.4</v>
      </c>
      <c r="AG34" s="16">
        <f t="shared" si="8"/>
        <v>0.4</v>
      </c>
      <c r="AH34" s="67">
        <f t="shared" si="9"/>
        <v>29</v>
      </c>
    </row>
    <row r="35" spans="1:36" x14ac:dyDescent="0.2">
      <c r="A35" s="58" t="s">
        <v>173</v>
      </c>
      <c r="B35" s="11">
        <f>[31]Setembro!$K$5</f>
        <v>4.6000000000000005</v>
      </c>
      <c r="C35" s="11">
        <f>[31]Setembro!$K$6</f>
        <v>0.2</v>
      </c>
      <c r="D35" s="11">
        <f>[31]Setembro!$K$7</f>
        <v>0</v>
      </c>
      <c r="E35" s="11">
        <f>[31]Setembro!$K$8</f>
        <v>0</v>
      </c>
      <c r="F35" s="11">
        <f>[31]Setembro!$K$9</f>
        <v>0</v>
      </c>
      <c r="G35" s="11">
        <f>[31]Setembro!$K$10</f>
        <v>0</v>
      </c>
      <c r="H35" s="11">
        <f>[31]Setembro!$K$11</f>
        <v>0</v>
      </c>
      <c r="I35" s="11">
        <f>[31]Setembro!$K$12</f>
        <v>0</v>
      </c>
      <c r="J35" s="11">
        <f>[31]Setembro!$K$13</f>
        <v>0</v>
      </c>
      <c r="K35" s="11">
        <f>[31]Setembro!$K$14</f>
        <v>0</v>
      </c>
      <c r="L35" s="11">
        <f>[31]Setembro!$K$15</f>
        <v>0</v>
      </c>
      <c r="M35" s="11">
        <f>[31]Setembro!$K$16</f>
        <v>0</v>
      </c>
      <c r="N35" s="11">
        <f>[31]Setembro!$K$17</f>
        <v>0</v>
      </c>
      <c r="O35" s="11">
        <f>[31]Setembro!$K$18</f>
        <v>0</v>
      </c>
      <c r="P35" s="11">
        <f>[31]Setembro!$K$19</f>
        <v>0</v>
      </c>
      <c r="Q35" s="11">
        <f>[31]Setembro!$K$20</f>
        <v>0</v>
      </c>
      <c r="R35" s="11">
        <f>[31]Setembro!$K$21</f>
        <v>0</v>
      </c>
      <c r="S35" s="11">
        <f>[31]Setembro!$K$22</f>
        <v>0</v>
      </c>
      <c r="T35" s="11">
        <f>[31]Setembro!$K$23</f>
        <v>0</v>
      </c>
      <c r="U35" s="11">
        <f>[31]Setembro!$K$24</f>
        <v>17.399999999999999</v>
      </c>
      <c r="V35" s="11">
        <f>[31]Setembro!$K$25</f>
        <v>0</v>
      </c>
      <c r="W35" s="11">
        <f>[31]Setembro!$K$26</f>
        <v>0</v>
      </c>
      <c r="X35" s="11">
        <f>[31]Setembro!$K$27</f>
        <v>0</v>
      </c>
      <c r="Y35" s="11">
        <f>[31]Setembro!$K$28</f>
        <v>0</v>
      </c>
      <c r="Z35" s="11">
        <f>[31]Setembro!$K$29</f>
        <v>24.799999999999997</v>
      </c>
      <c r="AA35" s="11">
        <f>[31]Setembro!$K$30</f>
        <v>0</v>
      </c>
      <c r="AB35" s="11">
        <f>[31]Setembro!$K$31</f>
        <v>0</v>
      </c>
      <c r="AC35" s="11">
        <f>[31]Setembro!$K$32</f>
        <v>0</v>
      </c>
      <c r="AD35" s="11">
        <f>[31]Setembro!$K$33</f>
        <v>0</v>
      </c>
      <c r="AE35" s="11">
        <f>[31]Setembro!$K$34</f>
        <v>0</v>
      </c>
      <c r="AF35" s="15">
        <f>SUM(B35:AE35)</f>
        <v>47</v>
      </c>
      <c r="AG35" s="16">
        <f>MAX(B35:AE35)</f>
        <v>24.799999999999997</v>
      </c>
      <c r="AH35" s="67">
        <f>COUNTIF(B35:AE35,"=0,0")</f>
        <v>26</v>
      </c>
    </row>
    <row r="36" spans="1:36" x14ac:dyDescent="0.2">
      <c r="A36" s="58" t="s">
        <v>144</v>
      </c>
      <c r="B36" s="11" t="str">
        <f>[32]Setembro!$K$5</f>
        <v>*</v>
      </c>
      <c r="C36" s="11" t="str">
        <f>[32]Setembro!$K$6</f>
        <v>*</v>
      </c>
      <c r="D36" s="11" t="str">
        <f>[32]Setembro!$K$7</f>
        <v>*</v>
      </c>
      <c r="E36" s="11" t="str">
        <f>[32]Setembro!$K$8</f>
        <v>*</v>
      </c>
      <c r="F36" s="11" t="str">
        <f>[32]Setembro!$K$9</f>
        <v>*</v>
      </c>
      <c r="G36" s="11" t="str">
        <f>[32]Setembro!$K$10</f>
        <v>*</v>
      </c>
      <c r="H36" s="11" t="str">
        <f>[32]Setembro!$K$11</f>
        <v>*</v>
      </c>
      <c r="I36" s="11" t="str">
        <f>[32]Setembro!$K$12</f>
        <v>*</v>
      </c>
      <c r="J36" s="11" t="str">
        <f>[32]Setembro!$K$13</f>
        <v>*</v>
      </c>
      <c r="K36" s="11" t="str">
        <f>[32]Setembro!$K$14</f>
        <v>*</v>
      </c>
      <c r="L36" s="11" t="str">
        <f>[32]Setembro!$K$15</f>
        <v>*</v>
      </c>
      <c r="M36" s="11" t="str">
        <f>[32]Setembro!$K$16</f>
        <v>*</v>
      </c>
      <c r="N36" s="11" t="str">
        <f>[32]Setembro!$K$17</f>
        <v>*</v>
      </c>
      <c r="O36" s="11" t="str">
        <f>[32]Setembro!$K$18</f>
        <v>*</v>
      </c>
      <c r="P36" s="11" t="str">
        <f>[32]Setembro!$K$19</f>
        <v>*</v>
      </c>
      <c r="Q36" s="11" t="str">
        <f>[32]Setembro!$K$20</f>
        <v>*</v>
      </c>
      <c r="R36" s="11" t="str">
        <f>[32]Setembro!$K$21</f>
        <v>*</v>
      </c>
      <c r="S36" s="11" t="str">
        <f>[32]Setembro!$K$22</f>
        <v>*</v>
      </c>
      <c r="T36" s="11" t="str">
        <f>[32]Setembro!$K$23</f>
        <v>*</v>
      </c>
      <c r="U36" s="11" t="str">
        <f>[32]Setembro!$K$24</f>
        <v>*</v>
      </c>
      <c r="V36" s="11" t="str">
        <f>[32]Setembro!$K$25</f>
        <v>*</v>
      </c>
      <c r="W36" s="11" t="str">
        <f>[32]Setembro!$K$26</f>
        <v>*</v>
      </c>
      <c r="X36" s="11" t="str">
        <f>[32]Setembro!$K$27</f>
        <v>*</v>
      </c>
      <c r="Y36" s="11" t="str">
        <f>[32]Setembro!$K$28</f>
        <v>*</v>
      </c>
      <c r="Z36" s="11" t="str">
        <f>[32]Setembro!$K$29</f>
        <v>*</v>
      </c>
      <c r="AA36" s="11" t="str">
        <f>[32]Setembro!$K$30</f>
        <v>*</v>
      </c>
      <c r="AB36" s="11" t="str">
        <f>[32]Setembro!$K$31</f>
        <v>*</v>
      </c>
      <c r="AC36" s="11" t="str">
        <f>[32]Setembro!$K$32</f>
        <v>*</v>
      </c>
      <c r="AD36" s="11" t="str">
        <f>[32]Setembro!$K$33</f>
        <v>*</v>
      </c>
      <c r="AE36" s="11" t="str">
        <f>[32]Setembro!$K$34</f>
        <v>*</v>
      </c>
      <c r="AF36" s="14" t="s">
        <v>226</v>
      </c>
      <c r="AG36" s="139" t="s">
        <v>226</v>
      </c>
      <c r="AH36" s="67" t="s">
        <v>226</v>
      </c>
    </row>
    <row r="37" spans="1:36" x14ac:dyDescent="0.2">
      <c r="A37" s="58" t="s">
        <v>14</v>
      </c>
      <c r="B37" s="11">
        <f>[33]Setembro!$K$5</f>
        <v>6</v>
      </c>
      <c r="C37" s="11">
        <f>[33]Setembro!$K$6</f>
        <v>9.2000000000000011</v>
      </c>
      <c r="D37" s="11">
        <f>[33]Setembro!$K$7</f>
        <v>6.8</v>
      </c>
      <c r="E37" s="11">
        <f>[33]Setembro!$K$8</f>
        <v>0</v>
      </c>
      <c r="F37" s="11">
        <f>[33]Setembro!$K$9</f>
        <v>0</v>
      </c>
      <c r="G37" s="11">
        <f>[33]Setembro!$K$10</f>
        <v>0</v>
      </c>
      <c r="H37" s="11">
        <f>[33]Setembro!$K$11</f>
        <v>0</v>
      </c>
      <c r="I37" s="11">
        <f>[33]Setembro!$K$12</f>
        <v>0</v>
      </c>
      <c r="J37" s="11">
        <f>[33]Setembro!$K$13</f>
        <v>0</v>
      </c>
      <c r="K37" s="11">
        <f>[33]Setembro!$K$14</f>
        <v>0</v>
      </c>
      <c r="L37" s="11">
        <f>[33]Setembro!$K$15</f>
        <v>0</v>
      </c>
      <c r="M37" s="11">
        <f>[33]Setembro!$K$16</f>
        <v>0</v>
      </c>
      <c r="N37" s="11">
        <f>[33]Setembro!$K$17</f>
        <v>0</v>
      </c>
      <c r="O37" s="11">
        <f>[33]Setembro!$K$18</f>
        <v>0</v>
      </c>
      <c r="P37" s="11">
        <f>[33]Setembro!$K$19</f>
        <v>0</v>
      </c>
      <c r="Q37" s="11">
        <f>[33]Setembro!$K$20</f>
        <v>0</v>
      </c>
      <c r="R37" s="11">
        <f>[33]Setembro!$K$21</f>
        <v>0</v>
      </c>
      <c r="S37" s="11">
        <f>[33]Setembro!$K$22</f>
        <v>0</v>
      </c>
      <c r="T37" s="11">
        <f>[33]Setembro!$K$23</f>
        <v>0</v>
      </c>
      <c r="U37" s="11">
        <f>[33]Setembro!$K$24</f>
        <v>1.7999999999999998</v>
      </c>
      <c r="V37" s="11">
        <f>[33]Setembro!$K$25</f>
        <v>1.4</v>
      </c>
      <c r="W37" s="11">
        <f>[33]Setembro!$K$26</f>
        <v>0</v>
      </c>
      <c r="X37" s="11">
        <f>[33]Setembro!$K$27</f>
        <v>0</v>
      </c>
      <c r="Y37" s="11">
        <f>[33]Setembro!$K$28</f>
        <v>0</v>
      </c>
      <c r="Z37" s="11">
        <f>[33]Setembro!$K$29</f>
        <v>36.399999999999991</v>
      </c>
      <c r="AA37" s="11">
        <f>[33]Setembro!$K$30</f>
        <v>10.400000000000002</v>
      </c>
      <c r="AB37" s="11">
        <f>[33]Setembro!$K$31</f>
        <v>0.2</v>
      </c>
      <c r="AC37" s="11">
        <f>[33]Setembro!$K$32</f>
        <v>0</v>
      </c>
      <c r="AD37" s="11">
        <f>[33]Setembro!$K$33</f>
        <v>0</v>
      </c>
      <c r="AE37" s="11">
        <f>[33]Setembro!$K$34</f>
        <v>0</v>
      </c>
      <c r="AF37" s="15">
        <f t="shared" si="7"/>
        <v>72.2</v>
      </c>
      <c r="AG37" s="16">
        <f t="shared" si="8"/>
        <v>36.399999999999991</v>
      </c>
      <c r="AH37" s="67">
        <f t="shared" si="9"/>
        <v>22</v>
      </c>
    </row>
    <row r="38" spans="1:36" x14ac:dyDescent="0.2">
      <c r="A38" s="58" t="s">
        <v>174</v>
      </c>
      <c r="B38" s="11">
        <f>[34]Setembro!$K$5</f>
        <v>0</v>
      </c>
      <c r="C38" s="11">
        <f>[34]Setembro!$K$6</f>
        <v>0</v>
      </c>
      <c r="D38" s="11">
        <f>[34]Setembro!$K$7</f>
        <v>6.8000000000000007</v>
      </c>
      <c r="E38" s="11">
        <f>[34]Setembro!$K$8</f>
        <v>0</v>
      </c>
      <c r="F38" s="11">
        <f>[34]Setembro!$K$9</f>
        <v>0</v>
      </c>
      <c r="G38" s="11">
        <f>[34]Setembro!$K$10</f>
        <v>0</v>
      </c>
      <c r="H38" s="11">
        <f>[34]Setembro!$K$11</f>
        <v>0</v>
      </c>
      <c r="I38" s="11">
        <f>[34]Setembro!$K$12</f>
        <v>0</v>
      </c>
      <c r="J38" s="11">
        <f>[34]Setembro!$K$13</f>
        <v>0</v>
      </c>
      <c r="K38" s="11">
        <f>[34]Setembro!$K$14</f>
        <v>0</v>
      </c>
      <c r="L38" s="11">
        <f>[34]Setembro!$K$15</f>
        <v>0</v>
      </c>
      <c r="M38" s="11">
        <f>[34]Setembro!$K$16</f>
        <v>0</v>
      </c>
      <c r="N38" s="11">
        <f>[34]Setembro!$K$17</f>
        <v>0</v>
      </c>
      <c r="O38" s="11">
        <f>[34]Setembro!$K$18</f>
        <v>0</v>
      </c>
      <c r="P38" s="11">
        <f>[34]Setembro!$K$19</f>
        <v>0</v>
      </c>
      <c r="Q38" s="11">
        <f>[34]Setembro!$K$20</f>
        <v>0</v>
      </c>
      <c r="R38" s="11">
        <f>[34]Setembro!$K$21</f>
        <v>0</v>
      </c>
      <c r="S38" s="11">
        <f>[34]Setembro!$K$22</f>
        <v>0</v>
      </c>
      <c r="T38" s="11">
        <f>[34]Setembro!$K$23</f>
        <v>0</v>
      </c>
      <c r="U38" s="11">
        <f>[34]Setembro!$K$24</f>
        <v>0</v>
      </c>
      <c r="V38" s="11">
        <f>[34]Setembro!$K$25</f>
        <v>0</v>
      </c>
      <c r="W38" s="11">
        <f>[34]Setembro!$K$26</f>
        <v>0</v>
      </c>
      <c r="X38" s="11">
        <f>[34]Setembro!$K$27</f>
        <v>0</v>
      </c>
      <c r="Y38" s="11">
        <f>[34]Setembro!$K$28</f>
        <v>0.4</v>
      </c>
      <c r="Z38" s="11">
        <f>[34]Setembro!$K$29</f>
        <v>12.6</v>
      </c>
      <c r="AA38" s="11">
        <f>[34]Setembro!$K$30</f>
        <v>0.2</v>
      </c>
      <c r="AB38" s="11">
        <f>[34]Setembro!$K$31</f>
        <v>0</v>
      </c>
      <c r="AC38" s="11">
        <f>[34]Setembro!$K$32</f>
        <v>0</v>
      </c>
      <c r="AD38" s="11">
        <f>[34]Setembro!$K$33</f>
        <v>0</v>
      </c>
      <c r="AE38" s="11">
        <f>[34]Setembro!$K$34</f>
        <v>0</v>
      </c>
      <c r="AF38" s="15">
        <f>SUM(B38:AE38)</f>
        <v>20</v>
      </c>
      <c r="AG38" s="16">
        <f>MAX(B38:AE38)</f>
        <v>12.6</v>
      </c>
      <c r="AH38" s="67">
        <f>COUNTIF(B38:AE38,"=0,0")</f>
        <v>26</v>
      </c>
    </row>
    <row r="39" spans="1:36" x14ac:dyDescent="0.2">
      <c r="A39" s="58" t="s">
        <v>15</v>
      </c>
      <c r="B39" s="11">
        <f>[35]Setembro!$K$5</f>
        <v>0.8</v>
      </c>
      <c r="C39" s="11">
        <f>[35]Setembro!$K$6</f>
        <v>0</v>
      </c>
      <c r="D39" s="11">
        <f>[35]Setembro!$K$7</f>
        <v>0</v>
      </c>
      <c r="E39" s="11">
        <f>[35]Setembro!$K$8</f>
        <v>0</v>
      </c>
      <c r="F39" s="11">
        <f>[35]Setembro!$K$9</f>
        <v>0</v>
      </c>
      <c r="G39" s="11">
        <f>[35]Setembro!$K$10</f>
        <v>0</v>
      </c>
      <c r="H39" s="11">
        <f>[35]Setembro!$K$11</f>
        <v>0</v>
      </c>
      <c r="I39" s="11">
        <f>[35]Setembro!$K$12</f>
        <v>0</v>
      </c>
      <c r="J39" s="11">
        <f>[35]Setembro!$K$13</f>
        <v>0</v>
      </c>
      <c r="K39" s="11">
        <f>[35]Setembro!$K$14</f>
        <v>0</v>
      </c>
      <c r="L39" s="11">
        <f>[35]Setembro!$K$15</f>
        <v>0</v>
      </c>
      <c r="M39" s="11">
        <f>[35]Setembro!$K$16</f>
        <v>0</v>
      </c>
      <c r="N39" s="11">
        <f>[35]Setembro!$K$17</f>
        <v>0</v>
      </c>
      <c r="O39" s="11">
        <f>[35]Setembro!$K$18</f>
        <v>0</v>
      </c>
      <c r="P39" s="11">
        <f>[35]Setembro!$K$19</f>
        <v>0</v>
      </c>
      <c r="Q39" s="11">
        <f>[35]Setembro!$K$20</f>
        <v>0</v>
      </c>
      <c r="R39" s="11">
        <f>[35]Setembro!$K$21</f>
        <v>0</v>
      </c>
      <c r="S39" s="11">
        <f>[35]Setembro!$K$22</f>
        <v>0</v>
      </c>
      <c r="T39" s="11">
        <f>[35]Setembro!$K$23</f>
        <v>0</v>
      </c>
      <c r="U39" s="11">
        <f>[35]Setembro!$K$24</f>
        <v>8.4</v>
      </c>
      <c r="V39" s="11">
        <f>[35]Setembro!$K$25</f>
        <v>0</v>
      </c>
      <c r="W39" s="11">
        <f>[35]Setembro!$K$26</f>
        <v>0</v>
      </c>
      <c r="X39" s="11">
        <f>[35]Setembro!$K$27</f>
        <v>0</v>
      </c>
      <c r="Y39" s="11">
        <f>[35]Setembro!$K$28</f>
        <v>0</v>
      </c>
      <c r="Z39" s="11">
        <f>[35]Setembro!$K$29</f>
        <v>5.8000000000000007</v>
      </c>
      <c r="AA39" s="11">
        <f>[35]Setembro!$K$30</f>
        <v>0.2</v>
      </c>
      <c r="AB39" s="11">
        <f>[35]Setembro!$K$31</f>
        <v>0</v>
      </c>
      <c r="AC39" s="11">
        <f>[35]Setembro!$K$32</f>
        <v>0</v>
      </c>
      <c r="AD39" s="11">
        <f>[35]Setembro!$K$33</f>
        <v>0</v>
      </c>
      <c r="AE39" s="11">
        <f>[35]Setembro!$K$34</f>
        <v>0</v>
      </c>
      <c r="AF39" s="15">
        <f t="shared" si="7"/>
        <v>15.200000000000001</v>
      </c>
      <c r="AG39" s="16">
        <f t="shared" si="8"/>
        <v>8.4</v>
      </c>
      <c r="AH39" s="67">
        <f t="shared" si="9"/>
        <v>26</v>
      </c>
      <c r="AI39" s="12" t="s">
        <v>47</v>
      </c>
    </row>
    <row r="40" spans="1:36" x14ac:dyDescent="0.2">
      <c r="A40" s="58" t="s">
        <v>16</v>
      </c>
      <c r="B40" s="11">
        <f>[36]Setembro!$K$5</f>
        <v>0</v>
      </c>
      <c r="C40" s="11">
        <f>[36]Setembro!$K$6</f>
        <v>0</v>
      </c>
      <c r="D40" s="11">
        <f>[36]Setembro!$K$7</f>
        <v>0</v>
      </c>
      <c r="E40" s="11">
        <f>[36]Setembro!$K$8</f>
        <v>0</v>
      </c>
      <c r="F40" s="11">
        <f>[36]Setembro!$K$9</f>
        <v>0</v>
      </c>
      <c r="G40" s="11">
        <f>[36]Setembro!$K$10</f>
        <v>0</v>
      </c>
      <c r="H40" s="11">
        <f>[36]Setembro!$K$11</f>
        <v>0</v>
      </c>
      <c r="I40" s="11">
        <f>[36]Setembro!$K$12</f>
        <v>0</v>
      </c>
      <c r="J40" s="11">
        <f>[36]Setembro!$K$13</f>
        <v>0</v>
      </c>
      <c r="K40" s="11">
        <f>[36]Setembro!$K$14</f>
        <v>0</v>
      </c>
      <c r="L40" s="11">
        <f>[36]Setembro!$K$15</f>
        <v>0</v>
      </c>
      <c r="M40" s="11">
        <f>[36]Setembro!$K$16</f>
        <v>0</v>
      </c>
      <c r="N40" s="11">
        <f>[36]Setembro!$K$17</f>
        <v>0</v>
      </c>
      <c r="O40" s="11">
        <f>[36]Setembro!$K$18</f>
        <v>0</v>
      </c>
      <c r="P40" s="11">
        <f>[36]Setembro!$K$19</f>
        <v>0</v>
      </c>
      <c r="Q40" s="11">
        <f>[36]Setembro!$K$20</f>
        <v>0</v>
      </c>
      <c r="R40" s="11">
        <f>[36]Setembro!$K$21</f>
        <v>0</v>
      </c>
      <c r="S40" s="11">
        <f>[36]Setembro!$K$22</f>
        <v>0</v>
      </c>
      <c r="T40" s="11">
        <f>[36]Setembro!$K$23</f>
        <v>0</v>
      </c>
      <c r="U40" s="11">
        <f>[36]Setembro!$K$24</f>
        <v>0</v>
      </c>
      <c r="V40" s="11">
        <f>[36]Setembro!$K$25</f>
        <v>0</v>
      </c>
      <c r="W40" s="11">
        <f>[36]Setembro!$K$26</f>
        <v>0</v>
      </c>
      <c r="X40" s="11">
        <f>[36]Setembro!$K$27</f>
        <v>0</v>
      </c>
      <c r="Y40" s="11">
        <f>[36]Setembro!$K$28</f>
        <v>0</v>
      </c>
      <c r="Z40" s="11">
        <f>[36]Setembro!$K$29</f>
        <v>0</v>
      </c>
      <c r="AA40" s="11">
        <f>[36]Setembro!$K$30</f>
        <v>0</v>
      </c>
      <c r="AB40" s="11">
        <f>[36]Setembro!$K$31</f>
        <v>0</v>
      </c>
      <c r="AC40" s="11">
        <f>[36]Setembro!$K$32</f>
        <v>0</v>
      </c>
      <c r="AD40" s="11">
        <f>[36]Setembro!$K$33</f>
        <v>0</v>
      </c>
      <c r="AE40" s="11">
        <f>[36]Setembro!$K$34</f>
        <v>0</v>
      </c>
      <c r="AF40" s="15">
        <f t="shared" si="7"/>
        <v>0</v>
      </c>
      <c r="AG40" s="16">
        <f t="shared" si="8"/>
        <v>0</v>
      </c>
      <c r="AH40" s="67">
        <f t="shared" si="9"/>
        <v>30</v>
      </c>
    </row>
    <row r="41" spans="1:36" x14ac:dyDescent="0.2">
      <c r="A41" s="58" t="s">
        <v>175</v>
      </c>
      <c r="B41" s="11">
        <f>[37]Setembro!$K$5</f>
        <v>0</v>
      </c>
      <c r="C41" s="11">
        <f>[37]Setembro!$K$6</f>
        <v>0</v>
      </c>
      <c r="D41" s="11">
        <f>[37]Setembro!$K$7</f>
        <v>7.8</v>
      </c>
      <c r="E41" s="11">
        <f>[37]Setembro!$K$8</f>
        <v>0</v>
      </c>
      <c r="F41" s="11">
        <f>[37]Setembro!$K$9</f>
        <v>0.2</v>
      </c>
      <c r="G41" s="11">
        <f>[37]Setembro!$K$10</f>
        <v>0</v>
      </c>
      <c r="H41" s="11">
        <f>[37]Setembro!$K$11</f>
        <v>0</v>
      </c>
      <c r="I41" s="11">
        <f>[37]Setembro!$K$12</f>
        <v>0</v>
      </c>
      <c r="J41" s="11">
        <f>[37]Setembro!$K$13</f>
        <v>0</v>
      </c>
      <c r="K41" s="11">
        <f>[37]Setembro!$K$14</f>
        <v>0</v>
      </c>
      <c r="L41" s="11">
        <f>[37]Setembro!$K$15</f>
        <v>0</v>
      </c>
      <c r="M41" s="11">
        <f>[37]Setembro!$K$16</f>
        <v>0</v>
      </c>
      <c r="N41" s="11">
        <f>[37]Setembro!$K$17</f>
        <v>0</v>
      </c>
      <c r="O41" s="11">
        <f>[37]Setembro!$K$18</f>
        <v>0</v>
      </c>
      <c r="P41" s="11">
        <f>[37]Setembro!$K$19</f>
        <v>0</v>
      </c>
      <c r="Q41" s="11">
        <f>[37]Setembro!$K$20</f>
        <v>0</v>
      </c>
      <c r="R41" s="11">
        <f>[37]Setembro!$K$21</f>
        <v>0</v>
      </c>
      <c r="S41" s="11">
        <f>[37]Setembro!$K$22</f>
        <v>0</v>
      </c>
      <c r="T41" s="11">
        <f>[37]Setembro!$K$23</f>
        <v>0</v>
      </c>
      <c r="U41" s="11">
        <f>[37]Setembro!$K$24</f>
        <v>0</v>
      </c>
      <c r="V41" s="11">
        <f>[37]Setembro!$K$25</f>
        <v>0</v>
      </c>
      <c r="W41" s="11">
        <f>[37]Setembro!$K$26</f>
        <v>0</v>
      </c>
      <c r="X41" s="11">
        <f>[37]Setembro!$K$27</f>
        <v>0</v>
      </c>
      <c r="Y41" s="11">
        <f>[37]Setembro!$K$28</f>
        <v>0</v>
      </c>
      <c r="Z41" s="11">
        <f>[37]Setembro!$K$29</f>
        <v>2.2000000000000002</v>
      </c>
      <c r="AA41" s="11">
        <f>[37]Setembro!$K$30</f>
        <v>0.2</v>
      </c>
      <c r="AB41" s="11">
        <f>[37]Setembro!$K$31</f>
        <v>0</v>
      </c>
      <c r="AC41" s="11">
        <f>[37]Setembro!$K$32</f>
        <v>0</v>
      </c>
      <c r="AD41" s="11">
        <f>[37]Setembro!$K$33</f>
        <v>0</v>
      </c>
      <c r="AE41" s="11">
        <f>[37]Setembro!$K$34</f>
        <v>0</v>
      </c>
      <c r="AF41" s="15">
        <f t="shared" si="7"/>
        <v>10.399999999999999</v>
      </c>
      <c r="AG41" s="16">
        <f t="shared" si="8"/>
        <v>7.8</v>
      </c>
      <c r="AH41" s="67">
        <f t="shared" si="9"/>
        <v>26</v>
      </c>
    </row>
    <row r="42" spans="1:36" x14ac:dyDescent="0.2">
      <c r="A42" s="58" t="s">
        <v>17</v>
      </c>
      <c r="B42" s="11">
        <f>[38]Setembro!$K$5</f>
        <v>14.200000000000001</v>
      </c>
      <c r="C42" s="11">
        <f>[38]Setembro!$K$6</f>
        <v>1.8</v>
      </c>
      <c r="D42" s="11">
        <f>[38]Setembro!$K$7</f>
        <v>0</v>
      </c>
      <c r="E42" s="11">
        <f>[38]Setembro!$K$8</f>
        <v>0</v>
      </c>
      <c r="F42" s="11">
        <f>[38]Setembro!$K$9</f>
        <v>0</v>
      </c>
      <c r="G42" s="11">
        <f>[38]Setembro!$K$10</f>
        <v>0</v>
      </c>
      <c r="H42" s="11">
        <f>[38]Setembro!$K$11</f>
        <v>0</v>
      </c>
      <c r="I42" s="11">
        <f>[38]Setembro!$K$12</f>
        <v>0</v>
      </c>
      <c r="J42" s="11">
        <f>[38]Setembro!$K$13</f>
        <v>0</v>
      </c>
      <c r="K42" s="11">
        <f>[38]Setembro!$K$14</f>
        <v>0</v>
      </c>
      <c r="L42" s="11">
        <f>[38]Setembro!$K$15</f>
        <v>0</v>
      </c>
      <c r="M42" s="11">
        <f>[38]Setembro!$K$16</f>
        <v>0</v>
      </c>
      <c r="N42" s="11">
        <f>[38]Setembro!$K$17</f>
        <v>0</v>
      </c>
      <c r="O42" s="11">
        <f>[38]Setembro!$K$18</f>
        <v>0</v>
      </c>
      <c r="P42" s="11">
        <f>[38]Setembro!$K$19</f>
        <v>0</v>
      </c>
      <c r="Q42" s="11">
        <f>[38]Setembro!$K$20</f>
        <v>0</v>
      </c>
      <c r="R42" s="11">
        <f>[38]Setembro!$K$21</f>
        <v>0</v>
      </c>
      <c r="S42" s="11">
        <f>[38]Setembro!$K$22</f>
        <v>0</v>
      </c>
      <c r="T42" s="11">
        <f>[38]Setembro!$K$23</f>
        <v>0</v>
      </c>
      <c r="U42" s="11">
        <f>[38]Setembro!$K$24</f>
        <v>0.8</v>
      </c>
      <c r="V42" s="11">
        <f>[38]Setembro!$K$25</f>
        <v>0</v>
      </c>
      <c r="W42" s="11">
        <f>[38]Setembro!$K$26</f>
        <v>0</v>
      </c>
      <c r="X42" s="11">
        <f>[38]Setembro!$K$27</f>
        <v>0</v>
      </c>
      <c r="Y42" s="11">
        <f>[38]Setembro!$K$28</f>
        <v>0</v>
      </c>
      <c r="Z42" s="11">
        <f>[38]Setembro!$K$29</f>
        <v>11.8</v>
      </c>
      <c r="AA42" s="11">
        <f>[38]Setembro!$K$30</f>
        <v>0</v>
      </c>
      <c r="AB42" s="11">
        <f>[38]Setembro!$K$31</f>
        <v>0</v>
      </c>
      <c r="AC42" s="11">
        <f>[38]Setembro!$K$32</f>
        <v>0</v>
      </c>
      <c r="AD42" s="11">
        <f>[38]Setembro!$K$33</f>
        <v>0</v>
      </c>
      <c r="AE42" s="11">
        <f>[38]Setembro!$K$34</f>
        <v>0</v>
      </c>
      <c r="AF42" s="15">
        <f t="shared" si="7"/>
        <v>28.6</v>
      </c>
      <c r="AG42" s="16">
        <f t="shared" si="8"/>
        <v>14.200000000000001</v>
      </c>
      <c r="AH42" s="67">
        <f t="shared" si="9"/>
        <v>26</v>
      </c>
    </row>
    <row r="43" spans="1:36" x14ac:dyDescent="0.2">
      <c r="A43" s="58" t="s">
        <v>157</v>
      </c>
      <c r="B43" s="11">
        <f>[39]Setembro!$K$5</f>
        <v>11.4</v>
      </c>
      <c r="C43" s="11">
        <f>[39]Setembro!$K$6</f>
        <v>0</v>
      </c>
      <c r="D43" s="11">
        <f>[39]Setembro!$K$7</f>
        <v>0</v>
      </c>
      <c r="E43" s="11">
        <f>[39]Setembro!$K$8</f>
        <v>0</v>
      </c>
      <c r="F43" s="11">
        <f>[39]Setembro!$K$9</f>
        <v>0</v>
      </c>
      <c r="G43" s="11">
        <f>[39]Setembro!$K$10</f>
        <v>0</v>
      </c>
      <c r="H43" s="11">
        <f>[39]Setembro!$K$11</f>
        <v>0</v>
      </c>
      <c r="I43" s="11">
        <f>[39]Setembro!$K$12</f>
        <v>0</v>
      </c>
      <c r="J43" s="11">
        <f>[39]Setembro!$K$13</f>
        <v>0</v>
      </c>
      <c r="K43" s="11">
        <f>[39]Setembro!$K$14</f>
        <v>0</v>
      </c>
      <c r="L43" s="11">
        <f>[39]Setembro!$K$15</f>
        <v>0</v>
      </c>
      <c r="M43" s="11">
        <f>[39]Setembro!$K$16</f>
        <v>0</v>
      </c>
      <c r="N43" s="11">
        <f>[39]Setembro!$K$17</f>
        <v>0</v>
      </c>
      <c r="O43" s="11">
        <f>[39]Setembro!$K$18</f>
        <v>0</v>
      </c>
      <c r="P43" s="11">
        <f>[39]Setembro!$K$19</f>
        <v>0</v>
      </c>
      <c r="Q43" s="11">
        <f>[39]Setembro!$K$20</f>
        <v>0</v>
      </c>
      <c r="R43" s="11">
        <f>[39]Setembro!$K$21</f>
        <v>0</v>
      </c>
      <c r="S43" s="11">
        <f>[39]Setembro!$K$22</f>
        <v>0</v>
      </c>
      <c r="T43" s="11">
        <f>[39]Setembro!$K$23</f>
        <v>0</v>
      </c>
      <c r="U43" s="11">
        <f>[39]Setembro!$K$24</f>
        <v>0</v>
      </c>
      <c r="V43" s="11">
        <f>[39]Setembro!$K$25</f>
        <v>0</v>
      </c>
      <c r="W43" s="11">
        <f>[39]Setembro!$K$26</f>
        <v>0</v>
      </c>
      <c r="X43" s="11">
        <f>[39]Setembro!$K$27</f>
        <v>0</v>
      </c>
      <c r="Y43" s="11">
        <f>[39]Setembro!$K$28</f>
        <v>0</v>
      </c>
      <c r="Z43" s="11">
        <f>[39]Setembro!$K$29</f>
        <v>16.399999999999999</v>
      </c>
      <c r="AA43" s="11">
        <f>[39]Setembro!$K$30</f>
        <v>0</v>
      </c>
      <c r="AB43" s="11">
        <f>[39]Setembro!$K$31</f>
        <v>0</v>
      </c>
      <c r="AC43" s="11">
        <f>[39]Setembro!$K$32</f>
        <v>0</v>
      </c>
      <c r="AD43" s="11">
        <f>[39]Setembro!$K$33</f>
        <v>0</v>
      </c>
      <c r="AE43" s="11">
        <f>[39]Setembro!$K$34</f>
        <v>0</v>
      </c>
      <c r="AF43" s="15">
        <f t="shared" si="7"/>
        <v>27.799999999999997</v>
      </c>
      <c r="AG43" s="16">
        <f t="shared" si="8"/>
        <v>16.399999999999999</v>
      </c>
      <c r="AH43" s="67">
        <f t="shared" si="9"/>
        <v>28</v>
      </c>
      <c r="AJ43" s="12" t="s">
        <v>47</v>
      </c>
    </row>
    <row r="44" spans="1:36" x14ac:dyDescent="0.2">
      <c r="A44" s="58" t="s">
        <v>18</v>
      </c>
      <c r="B44" s="11">
        <f>[40]Setembro!$K$5</f>
        <v>0</v>
      </c>
      <c r="C44" s="11">
        <f>[40]Setembro!$K$6</f>
        <v>0</v>
      </c>
      <c r="D44" s="11">
        <f>[40]Setembro!$K$7</f>
        <v>0</v>
      </c>
      <c r="E44" s="11">
        <f>[40]Setembro!$K$8</f>
        <v>4.2</v>
      </c>
      <c r="F44" s="11">
        <f>[40]Setembro!$K$9</f>
        <v>0</v>
      </c>
      <c r="G44" s="11">
        <f>[40]Setembro!$K$10</f>
        <v>0</v>
      </c>
      <c r="H44" s="11">
        <f>[40]Setembro!$K$11</f>
        <v>0</v>
      </c>
      <c r="I44" s="11">
        <f>[40]Setembro!$K$12</f>
        <v>0</v>
      </c>
      <c r="J44" s="11">
        <f>[40]Setembro!$K$13</f>
        <v>0</v>
      </c>
      <c r="K44" s="11">
        <f>[40]Setembro!$K$14</f>
        <v>0</v>
      </c>
      <c r="L44" s="11">
        <f>[40]Setembro!$K$15</f>
        <v>0</v>
      </c>
      <c r="M44" s="11">
        <f>[40]Setembro!$K$16</f>
        <v>0</v>
      </c>
      <c r="N44" s="11">
        <f>[40]Setembro!$K$17</f>
        <v>0</v>
      </c>
      <c r="O44" s="11">
        <f>[40]Setembro!$K$18</f>
        <v>0</v>
      </c>
      <c r="P44" s="11">
        <f>[40]Setembro!$K$19</f>
        <v>0</v>
      </c>
      <c r="Q44" s="11">
        <f>[40]Setembro!$K$20</f>
        <v>0</v>
      </c>
      <c r="R44" s="11">
        <f>[40]Setembro!$K$21</f>
        <v>0</v>
      </c>
      <c r="S44" s="11">
        <f>[40]Setembro!$K$22</f>
        <v>0</v>
      </c>
      <c r="T44" s="11">
        <f>[40]Setembro!$K$23</f>
        <v>0</v>
      </c>
      <c r="U44" s="11">
        <f>[40]Setembro!$K$24</f>
        <v>0</v>
      </c>
      <c r="V44" s="11">
        <f>[40]Setembro!$K$25</f>
        <v>0</v>
      </c>
      <c r="W44" s="11">
        <f>[40]Setembro!$K$26</f>
        <v>0</v>
      </c>
      <c r="X44" s="11">
        <f>[40]Setembro!$K$27</f>
        <v>0</v>
      </c>
      <c r="Y44" s="11">
        <f>[40]Setembro!$K$28</f>
        <v>1</v>
      </c>
      <c r="Z44" s="11">
        <f>[40]Setembro!$K$29</f>
        <v>9.9999999999999982</v>
      </c>
      <c r="AA44" s="11">
        <f>[40]Setembro!$K$30</f>
        <v>0.60000000000000009</v>
      </c>
      <c r="AB44" s="11">
        <f>[40]Setembro!$K$31</f>
        <v>0</v>
      </c>
      <c r="AC44" s="11">
        <f>[40]Setembro!$K$32</f>
        <v>0</v>
      </c>
      <c r="AD44" s="11">
        <f>[40]Setembro!$K$33</f>
        <v>0</v>
      </c>
      <c r="AE44" s="11">
        <f>[40]Setembro!$K$34</f>
        <v>0</v>
      </c>
      <c r="AF44" s="15">
        <f t="shared" si="7"/>
        <v>15.799999999999999</v>
      </c>
      <c r="AG44" s="16">
        <f t="shared" si="8"/>
        <v>9.9999999999999982</v>
      </c>
      <c r="AH44" s="67">
        <f t="shared" si="9"/>
        <v>26</v>
      </c>
    </row>
    <row r="45" spans="1:36" x14ac:dyDescent="0.2">
      <c r="A45" s="58" t="s">
        <v>162</v>
      </c>
      <c r="B45" s="11">
        <f>[41]Setembro!$K$5</f>
        <v>3.4</v>
      </c>
      <c r="C45" s="11">
        <f>[41]Setembro!$K$6</f>
        <v>0.4</v>
      </c>
      <c r="D45" s="11">
        <f>[41]Setembro!$K$7</f>
        <v>0</v>
      </c>
      <c r="E45" s="11">
        <f>[41]Setembro!$K$8</f>
        <v>0</v>
      </c>
      <c r="F45" s="11">
        <f>[41]Setembro!$K$9</f>
        <v>0</v>
      </c>
      <c r="G45" s="11">
        <f>[41]Setembro!$K$10</f>
        <v>0</v>
      </c>
      <c r="H45" s="11">
        <f>[41]Setembro!$K$11</f>
        <v>0</v>
      </c>
      <c r="I45" s="11">
        <f>[41]Setembro!$K$12</f>
        <v>0</v>
      </c>
      <c r="J45" s="11">
        <f>[41]Setembro!$K$13</f>
        <v>0</v>
      </c>
      <c r="K45" s="11">
        <f>[41]Setembro!$K$14</f>
        <v>0</v>
      </c>
      <c r="L45" s="11">
        <f>[41]Setembro!$K$15</f>
        <v>0</v>
      </c>
      <c r="M45" s="11">
        <f>[41]Setembro!$K$16</f>
        <v>0</v>
      </c>
      <c r="N45" s="11">
        <f>[41]Setembro!$K$17</f>
        <v>0</v>
      </c>
      <c r="O45" s="11">
        <f>[41]Setembro!$K$18</f>
        <v>0</v>
      </c>
      <c r="P45" s="11">
        <f>[41]Setembro!$K$19</f>
        <v>0</v>
      </c>
      <c r="Q45" s="11">
        <f>[41]Setembro!$K$20</f>
        <v>0</v>
      </c>
      <c r="R45" s="11">
        <f>[41]Setembro!$K$21</f>
        <v>0</v>
      </c>
      <c r="S45" s="11">
        <f>[41]Setembro!$K$22</f>
        <v>0</v>
      </c>
      <c r="T45" s="11">
        <f>[41]Setembro!$K$23</f>
        <v>0</v>
      </c>
      <c r="U45" s="11">
        <f>[41]Setembro!$K$24</f>
        <v>8</v>
      </c>
      <c r="V45" s="11">
        <f>[41]Setembro!$K$25</f>
        <v>0</v>
      </c>
      <c r="W45" s="11">
        <f>[41]Setembro!$K$26</f>
        <v>0</v>
      </c>
      <c r="X45" s="11">
        <f>[41]Setembro!$K$27</f>
        <v>0</v>
      </c>
      <c r="Y45" s="11">
        <f>[41]Setembro!$K$28</f>
        <v>0</v>
      </c>
      <c r="Z45" s="11">
        <f>[41]Setembro!$K$29</f>
        <v>1.4</v>
      </c>
      <c r="AA45" s="11">
        <f>[41]Setembro!$K$30</f>
        <v>8</v>
      </c>
      <c r="AB45" s="11">
        <f>[41]Setembro!$K$31</f>
        <v>0</v>
      </c>
      <c r="AC45" s="11">
        <f>[41]Setembro!$K$32</f>
        <v>0</v>
      </c>
      <c r="AD45" s="11">
        <f>[41]Setembro!$K$33</f>
        <v>0</v>
      </c>
      <c r="AE45" s="11">
        <f>[41]Setembro!$K$34</f>
        <v>0</v>
      </c>
      <c r="AF45" s="15">
        <f t="shared" si="7"/>
        <v>21.200000000000003</v>
      </c>
      <c r="AG45" s="16">
        <f t="shared" si="8"/>
        <v>8</v>
      </c>
      <c r="AH45" s="67">
        <f t="shared" si="9"/>
        <v>25</v>
      </c>
    </row>
    <row r="46" spans="1:36" x14ac:dyDescent="0.2">
      <c r="A46" s="58" t="s">
        <v>19</v>
      </c>
      <c r="B46" s="11">
        <f>[42]Setembro!$K$5</f>
        <v>0</v>
      </c>
      <c r="C46" s="11">
        <f>[42]Setembro!$K$6</f>
        <v>0</v>
      </c>
      <c r="D46" s="11">
        <f>[42]Setembro!$K$7</f>
        <v>0</v>
      </c>
      <c r="E46" s="11">
        <f>[42]Setembro!$K$8</f>
        <v>0</v>
      </c>
      <c r="F46" s="11">
        <f>[42]Setembro!$K$9</f>
        <v>0</v>
      </c>
      <c r="G46" s="11">
        <f>[42]Setembro!$K$10</f>
        <v>0</v>
      </c>
      <c r="H46" s="11">
        <f>[42]Setembro!$K$11</f>
        <v>0</v>
      </c>
      <c r="I46" s="11">
        <f>[42]Setembro!$K$12</f>
        <v>0</v>
      </c>
      <c r="J46" s="11">
        <f>[42]Setembro!$K$13</f>
        <v>0</v>
      </c>
      <c r="K46" s="11">
        <f>[42]Setembro!$K$14</f>
        <v>0</v>
      </c>
      <c r="L46" s="11">
        <f>[42]Setembro!$K$15</f>
        <v>0</v>
      </c>
      <c r="M46" s="11">
        <f>[42]Setembro!$K$16</f>
        <v>0</v>
      </c>
      <c r="N46" s="11">
        <f>[42]Setembro!$K$17</f>
        <v>0</v>
      </c>
      <c r="O46" s="11">
        <f>[42]Setembro!$K$18</f>
        <v>0</v>
      </c>
      <c r="P46" s="11">
        <f>[42]Setembro!$K$19</f>
        <v>0</v>
      </c>
      <c r="Q46" s="11">
        <f>[42]Setembro!$K$20</f>
        <v>0</v>
      </c>
      <c r="R46" s="11">
        <f>[42]Setembro!$K$21</f>
        <v>0</v>
      </c>
      <c r="S46" s="11">
        <f>[42]Setembro!$K$22</f>
        <v>0</v>
      </c>
      <c r="T46" s="11">
        <f>[42]Setembro!$K$23</f>
        <v>0</v>
      </c>
      <c r="U46" s="11">
        <f>[42]Setembro!$K$24</f>
        <v>0</v>
      </c>
      <c r="V46" s="11">
        <f>[42]Setembro!$K$25</f>
        <v>0</v>
      </c>
      <c r="W46" s="11">
        <f>[42]Setembro!$K$26</f>
        <v>0</v>
      </c>
      <c r="X46" s="11">
        <f>[42]Setembro!$K$27</f>
        <v>0</v>
      </c>
      <c r="Y46" s="11">
        <f>[42]Setembro!$K$28</f>
        <v>0</v>
      </c>
      <c r="Z46" s="11">
        <f>[42]Setembro!$K$29</f>
        <v>0</v>
      </c>
      <c r="AA46" s="11">
        <f>[42]Setembro!$K$30</f>
        <v>0</v>
      </c>
      <c r="AB46" s="11">
        <f>[42]Setembro!$K$31</f>
        <v>0</v>
      </c>
      <c r="AC46" s="11">
        <f>[42]Setembro!$K$32</f>
        <v>0</v>
      </c>
      <c r="AD46" s="11">
        <f>[42]Setembro!$K$33</f>
        <v>0</v>
      </c>
      <c r="AE46" s="11">
        <f>[42]Setembro!$K$34</f>
        <v>0</v>
      </c>
      <c r="AF46" s="15">
        <f t="shared" si="7"/>
        <v>0</v>
      </c>
      <c r="AG46" s="16">
        <f t="shared" si="8"/>
        <v>0</v>
      </c>
      <c r="AH46" s="67">
        <f t="shared" si="9"/>
        <v>30</v>
      </c>
      <c r="AI46" s="12" t="s">
        <v>47</v>
      </c>
    </row>
    <row r="47" spans="1:36" x14ac:dyDescent="0.2">
      <c r="A47" s="58" t="s">
        <v>31</v>
      </c>
      <c r="B47" s="11">
        <f>[43]Setembro!$K$5</f>
        <v>30.599999999999998</v>
      </c>
      <c r="C47" s="11">
        <f>[43]Setembro!$K$6</f>
        <v>0</v>
      </c>
      <c r="D47" s="11">
        <f>[43]Setembro!$K$7</f>
        <v>0</v>
      </c>
      <c r="E47" s="11">
        <f>[43]Setembro!$K$8</f>
        <v>0</v>
      </c>
      <c r="F47" s="11">
        <f>[43]Setembro!$K$9</f>
        <v>0</v>
      </c>
      <c r="G47" s="11">
        <f>[43]Setembro!$K$10</f>
        <v>0</v>
      </c>
      <c r="H47" s="11">
        <f>[43]Setembro!$K$11</f>
        <v>0</v>
      </c>
      <c r="I47" s="11">
        <f>[43]Setembro!$K$12</f>
        <v>0</v>
      </c>
      <c r="J47" s="11">
        <f>[43]Setembro!$K$13</f>
        <v>0</v>
      </c>
      <c r="K47" s="11">
        <f>[43]Setembro!$K$14</f>
        <v>0</v>
      </c>
      <c r="L47" s="11">
        <f>[43]Setembro!$K$15</f>
        <v>0</v>
      </c>
      <c r="M47" s="11">
        <f>[43]Setembro!$K$16</f>
        <v>0</v>
      </c>
      <c r="N47" s="11">
        <f>[43]Setembro!$K$17</f>
        <v>0</v>
      </c>
      <c r="O47" s="11">
        <f>[43]Setembro!$K$18</f>
        <v>0</v>
      </c>
      <c r="P47" s="11">
        <f>[43]Setembro!$K$19</f>
        <v>0</v>
      </c>
      <c r="Q47" s="11">
        <f>[43]Setembro!$K$20</f>
        <v>0</v>
      </c>
      <c r="R47" s="11">
        <f>[43]Setembro!$K$21</f>
        <v>0</v>
      </c>
      <c r="S47" s="11">
        <f>[43]Setembro!$K$22</f>
        <v>0</v>
      </c>
      <c r="T47" s="11">
        <f>[43]Setembro!$K$23</f>
        <v>0</v>
      </c>
      <c r="U47" s="11">
        <f>[43]Setembro!$K$24</f>
        <v>0.60000000000000009</v>
      </c>
      <c r="V47" s="11">
        <f>[43]Setembro!$K$25</f>
        <v>0.2</v>
      </c>
      <c r="W47" s="11">
        <f>[43]Setembro!$K$26</f>
        <v>0</v>
      </c>
      <c r="X47" s="11">
        <f>[43]Setembro!$K$27</f>
        <v>0</v>
      </c>
      <c r="Y47" s="11">
        <f>[43]Setembro!$K$28</f>
        <v>0</v>
      </c>
      <c r="Z47" s="11">
        <f>[43]Setembro!$K$29</f>
        <v>0</v>
      </c>
      <c r="AA47" s="11">
        <f>[43]Setembro!$K$30</f>
        <v>0</v>
      </c>
      <c r="AB47" s="11">
        <f>[43]Setembro!$K$31</f>
        <v>0</v>
      </c>
      <c r="AC47" s="11">
        <f>[43]Setembro!$K$32</f>
        <v>0</v>
      </c>
      <c r="AD47" s="11">
        <f>[43]Setembro!$K$33</f>
        <v>0</v>
      </c>
      <c r="AE47" s="11">
        <f>[43]Setembro!$K$34</f>
        <v>0</v>
      </c>
      <c r="AF47" s="15">
        <f t="shared" si="7"/>
        <v>31.4</v>
      </c>
      <c r="AG47" s="16">
        <f t="shared" si="8"/>
        <v>30.599999999999998</v>
      </c>
      <c r="AH47" s="67">
        <f t="shared" si="9"/>
        <v>27</v>
      </c>
    </row>
    <row r="48" spans="1:36" x14ac:dyDescent="0.2">
      <c r="A48" s="58" t="s">
        <v>44</v>
      </c>
      <c r="B48" s="11">
        <f>[44]Setembro!$K$5</f>
        <v>0</v>
      </c>
      <c r="C48" s="11">
        <f>[44]Setembro!$K$6</f>
        <v>0</v>
      </c>
      <c r="D48" s="11">
        <f>[44]Setembro!$K$7</f>
        <v>0</v>
      </c>
      <c r="E48" s="11">
        <f>[44]Setembro!$K$8</f>
        <v>0</v>
      </c>
      <c r="F48" s="11">
        <f>[44]Setembro!$K$9</f>
        <v>0</v>
      </c>
      <c r="G48" s="11">
        <f>[44]Setembro!$K$10</f>
        <v>0</v>
      </c>
      <c r="H48" s="11">
        <f>[44]Setembro!$K$11</f>
        <v>0</v>
      </c>
      <c r="I48" s="11">
        <f>[44]Setembro!$K$12</f>
        <v>0</v>
      </c>
      <c r="J48" s="11">
        <f>[44]Setembro!$K$13</f>
        <v>0</v>
      </c>
      <c r="K48" s="11">
        <f>[44]Setembro!$K$14</f>
        <v>0</v>
      </c>
      <c r="L48" s="11">
        <f>[44]Setembro!$K$15</f>
        <v>0</v>
      </c>
      <c r="M48" s="11">
        <f>[44]Setembro!$K$16</f>
        <v>0</v>
      </c>
      <c r="N48" s="11">
        <f>[44]Setembro!$K$17</f>
        <v>0</v>
      </c>
      <c r="O48" s="11">
        <f>[44]Setembro!$K$18</f>
        <v>0</v>
      </c>
      <c r="P48" s="11">
        <f>[44]Setembro!$K$19</f>
        <v>0</v>
      </c>
      <c r="Q48" s="11">
        <f>[44]Setembro!$K$20</f>
        <v>0</v>
      </c>
      <c r="R48" s="11">
        <f>[44]Setembro!$K$21</f>
        <v>0</v>
      </c>
      <c r="S48" s="11">
        <f>[44]Setembro!$K$22</f>
        <v>0</v>
      </c>
      <c r="T48" s="11">
        <f>[44]Setembro!$K$23</f>
        <v>0</v>
      </c>
      <c r="U48" s="11">
        <f>[44]Setembro!$K$24</f>
        <v>0</v>
      </c>
      <c r="V48" s="11">
        <f>[44]Setembro!$K$25</f>
        <v>0</v>
      </c>
      <c r="W48" s="11">
        <f>[44]Setembro!$K$26</f>
        <v>0</v>
      </c>
      <c r="X48" s="11">
        <f>[44]Setembro!$K$27</f>
        <v>0</v>
      </c>
      <c r="Y48" s="11">
        <f>[44]Setembro!$K$28</f>
        <v>0</v>
      </c>
      <c r="Z48" s="11">
        <f>[44]Setembro!$K$29</f>
        <v>3.8</v>
      </c>
      <c r="AA48" s="11">
        <f>[44]Setembro!$K$30</f>
        <v>8</v>
      </c>
      <c r="AB48" s="11">
        <f>[44]Setembro!$K$31</f>
        <v>0</v>
      </c>
      <c r="AC48" s="11">
        <f>[44]Setembro!$K$32</f>
        <v>0</v>
      </c>
      <c r="AD48" s="11">
        <f>[44]Setembro!$K$33</f>
        <v>0</v>
      </c>
      <c r="AE48" s="11">
        <f>[44]Setembro!$K$34</f>
        <v>0</v>
      </c>
      <c r="AF48" s="15">
        <f t="shared" si="7"/>
        <v>11.8</v>
      </c>
      <c r="AG48" s="16">
        <f t="shared" si="8"/>
        <v>8</v>
      </c>
      <c r="AH48" s="67">
        <f t="shared" si="9"/>
        <v>28</v>
      </c>
      <c r="AI48" s="12" t="s">
        <v>47</v>
      </c>
    </row>
    <row r="49" spans="1:35" x14ac:dyDescent="0.2">
      <c r="A49" s="58" t="s">
        <v>20</v>
      </c>
      <c r="B49" s="11">
        <f>[45]Setembro!$K$5</f>
        <v>1.8</v>
      </c>
      <c r="C49" s="11">
        <f>[45]Setembro!$K$6</f>
        <v>0.2</v>
      </c>
      <c r="D49" s="11">
        <f>[45]Setembro!$K$7</f>
        <v>10.8</v>
      </c>
      <c r="E49" s="11">
        <f>[45]Setembro!$K$8</f>
        <v>0</v>
      </c>
      <c r="F49" s="11">
        <f>[45]Setembro!$K$9</f>
        <v>0</v>
      </c>
      <c r="G49" s="11">
        <f>[45]Setembro!$K$10</f>
        <v>0</v>
      </c>
      <c r="H49" s="11">
        <f>[45]Setembro!$K$11</f>
        <v>0</v>
      </c>
      <c r="I49" s="11">
        <f>[45]Setembro!$K$12</f>
        <v>0</v>
      </c>
      <c r="J49" s="11">
        <f>[45]Setembro!$K$13</f>
        <v>0</v>
      </c>
      <c r="K49" s="11">
        <f>[45]Setembro!$K$14</f>
        <v>0</v>
      </c>
      <c r="L49" s="11">
        <f>[45]Setembro!$K$15</f>
        <v>0</v>
      </c>
      <c r="M49" s="11">
        <f>[45]Setembro!$K$16</f>
        <v>0</v>
      </c>
      <c r="N49" s="11">
        <f>[45]Setembro!$K$17</f>
        <v>0</v>
      </c>
      <c r="O49" s="11">
        <f>[45]Setembro!$K$18</f>
        <v>0</v>
      </c>
      <c r="P49" s="11">
        <f>[45]Setembro!$K$19</f>
        <v>0</v>
      </c>
      <c r="Q49" s="11">
        <f>[45]Setembro!$K$20</f>
        <v>0</v>
      </c>
      <c r="R49" s="11">
        <f>[45]Setembro!$K$21</f>
        <v>0</v>
      </c>
      <c r="S49" s="11">
        <f>[45]Setembro!$K$22</f>
        <v>0</v>
      </c>
      <c r="T49" s="11">
        <f>[45]Setembro!$K$23</f>
        <v>0</v>
      </c>
      <c r="U49" s="11">
        <f>[45]Setembro!$K$24</f>
        <v>0</v>
      </c>
      <c r="V49" s="11">
        <f>[45]Setembro!$K$25</f>
        <v>0.60000000000000009</v>
      </c>
      <c r="W49" s="11">
        <f>[45]Setembro!$K$26</f>
        <v>0</v>
      </c>
      <c r="X49" s="11">
        <f>[45]Setembro!$K$27</f>
        <v>0</v>
      </c>
      <c r="Y49" s="11">
        <f>[45]Setembro!$K$28</f>
        <v>0</v>
      </c>
      <c r="Z49" s="11">
        <f>[45]Setembro!$K$29</f>
        <v>13.999999999999998</v>
      </c>
      <c r="AA49" s="11">
        <f>[45]Setembro!$K$30</f>
        <v>4.8000000000000007</v>
      </c>
      <c r="AB49" s="11">
        <f>[45]Setembro!$K$31</f>
        <v>0</v>
      </c>
      <c r="AC49" s="11">
        <f>[45]Setembro!$K$32</f>
        <v>0</v>
      </c>
      <c r="AD49" s="11">
        <f>[45]Setembro!$K$33</f>
        <v>0</v>
      </c>
      <c r="AE49" s="11">
        <f>[45]Setembro!$K$34</f>
        <v>0</v>
      </c>
      <c r="AF49" s="15">
        <f t="shared" si="7"/>
        <v>32.200000000000003</v>
      </c>
      <c r="AG49" s="16">
        <f t="shared" si="8"/>
        <v>13.999999999999998</v>
      </c>
      <c r="AH49" s="67">
        <f t="shared" si="9"/>
        <v>24</v>
      </c>
    </row>
    <row r="50" spans="1:35" s="5" customFormat="1" ht="17.100000000000001" customHeight="1" x14ac:dyDescent="0.2">
      <c r="A50" s="59" t="s">
        <v>33</v>
      </c>
      <c r="B50" s="13">
        <f t="shared" ref="B50:AG50" si="10">MAX(B5:B49)</f>
        <v>30.599999999999998</v>
      </c>
      <c r="C50" s="13">
        <f t="shared" si="10"/>
        <v>16</v>
      </c>
      <c r="D50" s="13">
        <f t="shared" si="10"/>
        <v>10.8</v>
      </c>
      <c r="E50" s="13">
        <f t="shared" si="10"/>
        <v>4.2</v>
      </c>
      <c r="F50" s="13">
        <f t="shared" si="10"/>
        <v>0.2</v>
      </c>
      <c r="G50" s="13">
        <f t="shared" si="10"/>
        <v>0</v>
      </c>
      <c r="H50" s="13">
        <f t="shared" si="10"/>
        <v>0</v>
      </c>
      <c r="I50" s="13">
        <f t="shared" si="10"/>
        <v>0</v>
      </c>
      <c r="J50" s="13">
        <f t="shared" si="10"/>
        <v>0</v>
      </c>
      <c r="K50" s="13">
        <f t="shared" si="10"/>
        <v>0</v>
      </c>
      <c r="L50" s="13">
        <f t="shared" si="10"/>
        <v>0</v>
      </c>
      <c r="M50" s="13">
        <f t="shared" si="10"/>
        <v>3</v>
      </c>
      <c r="N50" s="13">
        <f t="shared" si="10"/>
        <v>0.2</v>
      </c>
      <c r="O50" s="13">
        <f t="shared" si="10"/>
        <v>0</v>
      </c>
      <c r="P50" s="13">
        <f t="shared" si="10"/>
        <v>0</v>
      </c>
      <c r="Q50" s="13">
        <f t="shared" si="10"/>
        <v>0</v>
      </c>
      <c r="R50" s="13">
        <f t="shared" si="10"/>
        <v>0</v>
      </c>
      <c r="S50" s="13">
        <f t="shared" si="10"/>
        <v>3.5999999999999996</v>
      </c>
      <c r="T50" s="13">
        <f t="shared" si="10"/>
        <v>5.6</v>
      </c>
      <c r="U50" s="13">
        <f t="shared" si="10"/>
        <v>22.200000000000003</v>
      </c>
      <c r="V50" s="13">
        <f t="shared" si="10"/>
        <v>7.2</v>
      </c>
      <c r="W50" s="13">
        <f t="shared" si="10"/>
        <v>0.4</v>
      </c>
      <c r="X50" s="13">
        <f t="shared" si="10"/>
        <v>0</v>
      </c>
      <c r="Y50" s="13">
        <f t="shared" si="10"/>
        <v>12.4</v>
      </c>
      <c r="Z50" s="13">
        <f t="shared" si="10"/>
        <v>43.599999999999994</v>
      </c>
      <c r="AA50" s="13">
        <f t="shared" si="10"/>
        <v>14.799999999999997</v>
      </c>
      <c r="AB50" s="13">
        <f t="shared" si="10"/>
        <v>0.2</v>
      </c>
      <c r="AC50" s="13">
        <f t="shared" si="10"/>
        <v>0</v>
      </c>
      <c r="AD50" s="13">
        <f t="shared" si="10"/>
        <v>0</v>
      </c>
      <c r="AE50" s="13">
        <f t="shared" si="10"/>
        <v>0.2</v>
      </c>
      <c r="AF50" s="15">
        <f t="shared" si="10"/>
        <v>72.2</v>
      </c>
      <c r="AG50" s="94">
        <f t="shared" si="10"/>
        <v>43.599999999999994</v>
      </c>
      <c r="AH50" s="183"/>
    </row>
    <row r="51" spans="1:35" s="8" customFormat="1" x14ac:dyDescent="0.2">
      <c r="A51" s="68" t="s">
        <v>34</v>
      </c>
      <c r="B51" s="113">
        <f t="shared" ref="B51:AF51" si="11">SUM(B5:B49)</f>
        <v>172.4</v>
      </c>
      <c r="C51" s="113">
        <f t="shared" si="11"/>
        <v>36.4</v>
      </c>
      <c r="D51" s="113">
        <f t="shared" si="11"/>
        <v>41.2</v>
      </c>
      <c r="E51" s="113">
        <f t="shared" si="11"/>
        <v>4.4000000000000004</v>
      </c>
      <c r="F51" s="113">
        <f t="shared" si="11"/>
        <v>0.2</v>
      </c>
      <c r="G51" s="113">
        <f t="shared" si="11"/>
        <v>0</v>
      </c>
      <c r="H51" s="113">
        <f t="shared" si="11"/>
        <v>0</v>
      </c>
      <c r="I51" s="113">
        <f t="shared" si="11"/>
        <v>0</v>
      </c>
      <c r="J51" s="113">
        <f t="shared" si="11"/>
        <v>0</v>
      </c>
      <c r="K51" s="113">
        <f t="shared" si="11"/>
        <v>0</v>
      </c>
      <c r="L51" s="113">
        <f t="shared" si="11"/>
        <v>0</v>
      </c>
      <c r="M51" s="113">
        <f t="shared" si="11"/>
        <v>4</v>
      </c>
      <c r="N51" s="113">
        <f t="shared" si="11"/>
        <v>0.2</v>
      </c>
      <c r="O51" s="113">
        <f t="shared" si="11"/>
        <v>0</v>
      </c>
      <c r="P51" s="113">
        <f t="shared" si="11"/>
        <v>0</v>
      </c>
      <c r="Q51" s="113">
        <f t="shared" si="11"/>
        <v>0</v>
      </c>
      <c r="R51" s="113">
        <f t="shared" si="11"/>
        <v>0</v>
      </c>
      <c r="S51" s="113">
        <f t="shared" si="11"/>
        <v>3.5999999999999996</v>
      </c>
      <c r="T51" s="113">
        <f t="shared" si="11"/>
        <v>12.6</v>
      </c>
      <c r="U51" s="113">
        <f t="shared" si="11"/>
        <v>111.4</v>
      </c>
      <c r="V51" s="113">
        <f t="shared" si="11"/>
        <v>13.2</v>
      </c>
      <c r="W51" s="113">
        <f t="shared" si="11"/>
        <v>0.4</v>
      </c>
      <c r="X51" s="113">
        <f t="shared" si="11"/>
        <v>0</v>
      </c>
      <c r="Y51" s="113">
        <f t="shared" si="11"/>
        <v>35</v>
      </c>
      <c r="Z51" s="113">
        <f t="shared" si="11"/>
        <v>353.7999999999999</v>
      </c>
      <c r="AA51" s="113">
        <f t="shared" si="11"/>
        <v>60.400000000000006</v>
      </c>
      <c r="AB51" s="113">
        <f t="shared" si="11"/>
        <v>0.8</v>
      </c>
      <c r="AC51" s="113">
        <f t="shared" si="11"/>
        <v>0</v>
      </c>
      <c r="AD51" s="113">
        <f t="shared" si="11"/>
        <v>0</v>
      </c>
      <c r="AE51" s="113">
        <f t="shared" si="11"/>
        <v>0.2</v>
      </c>
      <c r="AF51" s="15">
        <f t="shared" si="11"/>
        <v>850.19999999999982</v>
      </c>
      <c r="AG51" s="105"/>
      <c r="AH51" s="184"/>
    </row>
    <row r="52" spans="1:35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52"/>
      <c r="AG52" s="56"/>
      <c r="AH52" s="54"/>
    </row>
    <row r="53" spans="1:35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44" t="s">
        <v>97</v>
      </c>
      <c r="U53" s="144"/>
      <c r="V53" s="144"/>
      <c r="W53" s="144"/>
      <c r="X53" s="144"/>
      <c r="Y53" s="84"/>
      <c r="Z53" s="84"/>
      <c r="AA53" s="84"/>
      <c r="AB53" s="84"/>
      <c r="AC53" s="84"/>
      <c r="AD53" s="84"/>
      <c r="AE53" s="84"/>
      <c r="AF53" s="52"/>
      <c r="AG53" s="84"/>
      <c r="AH53" s="54"/>
    </row>
    <row r="54" spans="1:35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45" t="s">
        <v>98</v>
      </c>
      <c r="U54" s="145"/>
      <c r="V54" s="145"/>
      <c r="W54" s="145"/>
      <c r="X54" s="145"/>
      <c r="Y54" s="84"/>
      <c r="Z54" s="84"/>
      <c r="AA54" s="84"/>
      <c r="AB54" s="84"/>
      <c r="AC54" s="84"/>
      <c r="AD54" s="55"/>
      <c r="AE54" s="55"/>
      <c r="AF54" s="52"/>
      <c r="AG54" s="84"/>
      <c r="AH54" s="51"/>
    </row>
    <row r="55" spans="1:35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2"/>
      <c r="AG55" s="85"/>
      <c r="AH55" s="51"/>
    </row>
    <row r="56" spans="1:35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2"/>
      <c r="AG56" s="56"/>
      <c r="AH56" s="65"/>
    </row>
    <row r="57" spans="1:35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2"/>
      <c r="AG57" s="56"/>
      <c r="AH57" s="65"/>
    </row>
    <row r="58" spans="1:35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  <c r="AG58" s="66"/>
      <c r="AH58" s="57" t="s">
        <v>47</v>
      </c>
    </row>
    <row r="61" spans="1:35" x14ac:dyDescent="0.2">
      <c r="G61" s="2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  <c r="AH64" s="10" t="s">
        <v>47</v>
      </c>
    </row>
    <row r="65" spans="8:37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</row>
    <row r="66" spans="8:37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7" x14ac:dyDescent="0.2">
      <c r="H67" s="2" t="s">
        <v>47</v>
      </c>
      <c r="S67" s="2" t="s">
        <v>47</v>
      </c>
      <c r="W67" s="2" t="s">
        <v>47</v>
      </c>
    </row>
    <row r="68" spans="8:37" x14ac:dyDescent="0.2">
      <c r="Q68" s="2" t="s">
        <v>47</v>
      </c>
      <c r="R68" s="2" t="s">
        <v>47</v>
      </c>
      <c r="AE68" s="2" t="s">
        <v>47</v>
      </c>
    </row>
    <row r="69" spans="8:37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37" x14ac:dyDescent="0.2">
      <c r="Y70" s="2" t="s">
        <v>47</v>
      </c>
    </row>
    <row r="71" spans="8:37" x14ac:dyDescent="0.2">
      <c r="AK71" t="s">
        <v>47</v>
      </c>
    </row>
    <row r="72" spans="8:37" x14ac:dyDescent="0.2">
      <c r="AI72" s="12" t="s">
        <v>47</v>
      </c>
    </row>
    <row r="74" spans="8:37" x14ac:dyDescent="0.2">
      <c r="S74" s="2" t="s">
        <v>47</v>
      </c>
    </row>
  </sheetData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50:AH51"/>
    <mergeCell ref="S3:S4"/>
    <mergeCell ref="T53:X53"/>
    <mergeCell ref="R3:R4"/>
    <mergeCell ref="T54:X54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12 AF37 AF41:AF44 AF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L58" sqref="AL5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54" t="s">
        <v>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5" ht="20.100000000000001" customHeight="1" x14ac:dyDescent="0.2">
      <c r="A2" s="159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5" s="4" customFormat="1" ht="20.100000000000001" customHeight="1" x14ac:dyDescent="0.2">
      <c r="A3" s="160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62">
        <v>30</v>
      </c>
      <c r="AF3" s="110" t="s">
        <v>37</v>
      </c>
      <c r="AG3" s="60" t="s">
        <v>36</v>
      </c>
    </row>
    <row r="4" spans="1:35" s="5" customFormat="1" ht="20.100000000000001" customHeight="1" x14ac:dyDescent="0.2">
      <c r="A4" s="161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63"/>
      <c r="AF4" s="110" t="s">
        <v>35</v>
      </c>
      <c r="AG4" s="60" t="s">
        <v>35</v>
      </c>
    </row>
    <row r="5" spans="1:35" s="5" customFormat="1" x14ac:dyDescent="0.2">
      <c r="A5" s="58" t="s">
        <v>40</v>
      </c>
      <c r="B5" s="127">
        <f>[1]Setembro!$C$5</f>
        <v>26.6</v>
      </c>
      <c r="C5" s="127">
        <f>[1]Setembro!$C$6</f>
        <v>32.200000000000003</v>
      </c>
      <c r="D5" s="127">
        <f>[1]Setembro!$C$7</f>
        <v>29.1</v>
      </c>
      <c r="E5" s="127">
        <f>[1]Setembro!$C$8</f>
        <v>35.200000000000003</v>
      </c>
      <c r="F5" s="127">
        <f>[1]Setembro!$C$9</f>
        <v>35.1</v>
      </c>
      <c r="G5" s="127">
        <f>[1]Setembro!$C$10</f>
        <v>38.4</v>
      </c>
      <c r="H5" s="127">
        <f>[1]Setembro!$C$11</f>
        <v>39</v>
      </c>
      <c r="I5" s="127">
        <f>[1]Setembro!$C$12</f>
        <v>39.5</v>
      </c>
      <c r="J5" s="127">
        <f>[1]Setembro!$C$13</f>
        <v>39.9</v>
      </c>
      <c r="K5" s="127">
        <f>[1]Setembro!$C$14</f>
        <v>39.9</v>
      </c>
      <c r="L5" s="127">
        <f>[1]Setembro!$C$15</f>
        <v>40.799999999999997</v>
      </c>
      <c r="M5" s="127">
        <f>[1]Setembro!$C$16</f>
        <v>40.5</v>
      </c>
      <c r="N5" s="127">
        <f>[1]Setembro!$C$17</f>
        <v>35.4</v>
      </c>
      <c r="O5" s="127">
        <f>[1]Setembro!$C$18</f>
        <v>39.299999999999997</v>
      </c>
      <c r="P5" s="127">
        <f>[1]Setembro!$C$19</f>
        <v>42</v>
      </c>
      <c r="Q5" s="127">
        <f>[1]Setembro!$C$20</f>
        <v>40.700000000000003</v>
      </c>
      <c r="R5" s="127">
        <f>[1]Setembro!$C$21</f>
        <v>41.4</v>
      </c>
      <c r="S5" s="127">
        <f>[1]Setembro!$C$22</f>
        <v>37.200000000000003</v>
      </c>
      <c r="T5" s="127">
        <f>[1]Setembro!$C$23</f>
        <v>39.9</v>
      </c>
      <c r="U5" s="127">
        <f>[1]Setembro!$C$24</f>
        <v>38.9</v>
      </c>
      <c r="V5" s="127">
        <f>[1]Setembro!$C$25</f>
        <v>36.4</v>
      </c>
      <c r="W5" s="127">
        <f>[1]Setembro!$C$26</f>
        <v>33.6</v>
      </c>
      <c r="X5" s="127">
        <f>[1]Setembro!$C$27</f>
        <v>33.5</v>
      </c>
      <c r="Y5" s="127">
        <f>[1]Setembro!$C$28</f>
        <v>33.200000000000003</v>
      </c>
      <c r="Z5" s="127">
        <f>[1]Setembro!$C$29</f>
        <v>26.7</v>
      </c>
      <c r="AA5" s="127">
        <f>[1]Setembro!$C$30</f>
        <v>27.7</v>
      </c>
      <c r="AB5" s="127">
        <f>[1]Setembro!$C$31</f>
        <v>32.799999999999997</v>
      </c>
      <c r="AC5" s="127">
        <f>[1]Setembro!$C$32</f>
        <v>33.9</v>
      </c>
      <c r="AD5" s="127">
        <f>[1]Setembro!$C$33</f>
        <v>34.9</v>
      </c>
      <c r="AE5" s="127">
        <f>[1]Setembro!$C$34</f>
        <v>37.5</v>
      </c>
      <c r="AF5" s="131">
        <f>MAX(B5:AE5)</f>
        <v>42</v>
      </c>
      <c r="AG5" s="94">
        <f>AVERAGE(B5:AE5)</f>
        <v>36.04</v>
      </c>
    </row>
    <row r="6" spans="1:35" x14ac:dyDescent="0.2">
      <c r="A6" s="58" t="s">
        <v>0</v>
      </c>
      <c r="B6" s="11">
        <f>[2]Setembro!$C$5</f>
        <v>21.8</v>
      </c>
      <c r="C6" s="11">
        <f>[2]Setembro!$C$6</f>
        <v>26.7</v>
      </c>
      <c r="D6" s="11">
        <f>[2]Setembro!$C$7</f>
        <v>26</v>
      </c>
      <c r="E6" s="11">
        <f>[2]Setembro!$C$8</f>
        <v>28.7</v>
      </c>
      <c r="F6" s="11">
        <f>[2]Setembro!$C$9</f>
        <v>31</v>
      </c>
      <c r="G6" s="11">
        <f>[2]Setembro!$C$10</f>
        <v>32</v>
      </c>
      <c r="H6" s="11">
        <f>[2]Setembro!$C$11</f>
        <v>37.5</v>
      </c>
      <c r="I6" s="11">
        <f>[2]Setembro!$C$12</f>
        <v>38.4</v>
      </c>
      <c r="J6" s="11">
        <f>[2]Setembro!$C$13</f>
        <v>38.700000000000003</v>
      </c>
      <c r="K6" s="11">
        <f>[2]Setembro!$C$14</f>
        <v>37.799999999999997</v>
      </c>
      <c r="L6" s="11">
        <f>[2]Setembro!$C$15</f>
        <v>38</v>
      </c>
      <c r="M6" s="11">
        <f>[2]Setembro!$C$16</f>
        <v>26.5</v>
      </c>
      <c r="N6" s="11">
        <f>[2]Setembro!$C$17</f>
        <v>30.1</v>
      </c>
      <c r="O6" s="11">
        <f>[2]Setembro!$C$18</f>
        <v>36.200000000000003</v>
      </c>
      <c r="P6" s="11">
        <f>[2]Setembro!$C$19</f>
        <v>40</v>
      </c>
      <c r="Q6" s="11">
        <f>[2]Setembro!$C$20</f>
        <v>41</v>
      </c>
      <c r="R6" s="11">
        <f>[2]Setembro!$C$21</f>
        <v>29.8</v>
      </c>
      <c r="S6" s="11">
        <f>[2]Setembro!$C$22</f>
        <v>27.4</v>
      </c>
      <c r="T6" s="11">
        <f>[2]Setembro!$C$23</f>
        <v>37.700000000000003</v>
      </c>
      <c r="U6" s="11">
        <f>[2]Setembro!$C$24</f>
        <v>30.3</v>
      </c>
      <c r="V6" s="11">
        <f>[2]Setembro!$C$25</f>
        <v>32.1</v>
      </c>
      <c r="W6" s="11">
        <f>[2]Setembro!$C$26</f>
        <v>31.6</v>
      </c>
      <c r="X6" s="11">
        <f>[2]Setembro!$C$27</f>
        <v>30</v>
      </c>
      <c r="Y6" s="11">
        <f>[2]Setembro!$C$28</f>
        <v>27.5</v>
      </c>
      <c r="Z6" s="11">
        <f>[2]Setembro!$C$29</f>
        <v>22.3</v>
      </c>
      <c r="AA6" s="11">
        <f>[2]Setembro!$C$30</f>
        <v>30</v>
      </c>
      <c r="AB6" s="11">
        <f>[2]Setembro!$C$31</f>
        <v>31.9</v>
      </c>
      <c r="AC6" s="11">
        <f>[2]Setembro!$C$32</f>
        <v>33.4</v>
      </c>
      <c r="AD6" s="11">
        <f>[2]Setembro!$C$33</f>
        <v>34.9</v>
      </c>
      <c r="AE6" s="11">
        <f>[2]Setembro!$C$34</f>
        <v>36.299999999999997</v>
      </c>
      <c r="AF6" s="131">
        <f>MAX(B6:AE6)</f>
        <v>41</v>
      </c>
      <c r="AG6" s="94">
        <f>AVERAGE(B6:AE6)</f>
        <v>32.18666666666666</v>
      </c>
    </row>
    <row r="7" spans="1:35" x14ac:dyDescent="0.2">
      <c r="A7" s="58" t="s">
        <v>104</v>
      </c>
      <c r="B7" s="11">
        <f>[3]Setembro!$C$5</f>
        <v>22.5</v>
      </c>
      <c r="C7" s="11">
        <f>[3]Setembro!$C$6</f>
        <v>25.1</v>
      </c>
      <c r="D7" s="11">
        <f>[3]Setembro!$C$7</f>
        <v>29</v>
      </c>
      <c r="E7" s="11">
        <f>[3]Setembro!$C$8</f>
        <v>31.4</v>
      </c>
      <c r="F7" s="11">
        <f>[3]Setembro!$C$9</f>
        <v>29.7</v>
      </c>
      <c r="G7" s="11">
        <f>[3]Setembro!$C$10</f>
        <v>32.5</v>
      </c>
      <c r="H7" s="11">
        <f>[3]Setembro!$C$11</f>
        <v>37.6</v>
      </c>
      <c r="I7" s="11">
        <f>[3]Setembro!$C$12</f>
        <v>38.4</v>
      </c>
      <c r="J7" s="11">
        <f>[3]Setembro!$C$13</f>
        <v>38.799999999999997</v>
      </c>
      <c r="K7" s="11">
        <f>[3]Setembro!$C$14</f>
        <v>38.299999999999997</v>
      </c>
      <c r="L7" s="11">
        <f>[3]Setembro!$C$15</f>
        <v>38.700000000000003</v>
      </c>
      <c r="M7" s="11">
        <f>[3]Setembro!$C$16</f>
        <v>30.8</v>
      </c>
      <c r="N7" s="11">
        <f>[3]Setembro!$C$17</f>
        <v>32.700000000000003</v>
      </c>
      <c r="O7" s="11">
        <f>[3]Setembro!$C$18</f>
        <v>36.6</v>
      </c>
      <c r="P7" s="11">
        <f>[3]Setembro!$C$19</f>
        <v>40.299999999999997</v>
      </c>
      <c r="Q7" s="11">
        <f>[3]Setembro!$C$20</f>
        <v>40.200000000000003</v>
      </c>
      <c r="R7" s="11">
        <f>[3]Setembro!$C$21</f>
        <v>38.799999999999997</v>
      </c>
      <c r="S7" s="11">
        <f>[3]Setembro!$C$22</f>
        <v>32.1</v>
      </c>
      <c r="T7" s="11">
        <f>[3]Setembro!$C$23</f>
        <v>37.9</v>
      </c>
      <c r="U7" s="11">
        <f>[3]Setembro!$C$24</f>
        <v>36.6</v>
      </c>
      <c r="V7" s="11">
        <f>[3]Setembro!$C$25</f>
        <v>31.7</v>
      </c>
      <c r="W7" s="11">
        <f>[3]Setembro!$C$26</f>
        <v>32.200000000000003</v>
      </c>
      <c r="X7" s="11">
        <f>[3]Setembro!$C$27</f>
        <v>30.1</v>
      </c>
      <c r="Y7" s="11">
        <f>[3]Setembro!$C$28</f>
        <v>30.3</v>
      </c>
      <c r="Z7" s="11">
        <f>[3]Setembro!$C$29</f>
        <v>24.9</v>
      </c>
      <c r="AA7" s="11">
        <f>[3]Setembro!$C$30</f>
        <v>27.4</v>
      </c>
      <c r="AB7" s="11">
        <f>[3]Setembro!$C$31</f>
        <v>31.4</v>
      </c>
      <c r="AC7" s="11">
        <f>[3]Setembro!$C$32</f>
        <v>31.8</v>
      </c>
      <c r="AD7" s="11">
        <f>[3]Setembro!$C$33</f>
        <v>34</v>
      </c>
      <c r="AE7" s="11">
        <f>[3]Setembro!$C$34</f>
        <v>35.799999999999997</v>
      </c>
      <c r="AF7" s="131">
        <f>MAX(B7:AE7)</f>
        <v>40.299999999999997</v>
      </c>
      <c r="AG7" s="94">
        <f>AVERAGE(B7:AE7)</f>
        <v>33.25333333333333</v>
      </c>
    </row>
    <row r="8" spans="1:35" x14ac:dyDescent="0.2">
      <c r="A8" s="58" t="s">
        <v>1</v>
      </c>
      <c r="B8" s="11">
        <f>[4]Setembro!$C$5</f>
        <v>29.6</v>
      </c>
      <c r="C8" s="11">
        <f>[4]Setembro!$C$6</f>
        <v>31.2</v>
      </c>
      <c r="D8" s="11">
        <f>[4]Setembro!$C$7</f>
        <v>33.799999999999997</v>
      </c>
      <c r="E8" s="11">
        <f>[4]Setembro!$C$8</f>
        <v>36.299999999999997</v>
      </c>
      <c r="F8" s="11">
        <f>[4]Setembro!$C$9</f>
        <v>30.3</v>
      </c>
      <c r="G8" s="11" t="str">
        <f>[4]Setembro!$C$10</f>
        <v>*</v>
      </c>
      <c r="H8" s="11" t="str">
        <f>[4]Setembro!$C$11</f>
        <v>*</v>
      </c>
      <c r="I8" s="11" t="str">
        <f>[4]Setembro!$C$12</f>
        <v>*</v>
      </c>
      <c r="J8" s="11" t="str">
        <f>[4]Setembro!$C$13</f>
        <v>*</v>
      </c>
      <c r="K8" s="11" t="str">
        <f>[4]Setembro!$C$14</f>
        <v>*</v>
      </c>
      <c r="L8" s="11" t="str">
        <f>[4]Setembro!$C$15</f>
        <v>*</v>
      </c>
      <c r="M8" s="11">
        <f>[4]Setembro!$C$16</f>
        <v>27.8</v>
      </c>
      <c r="N8" s="11">
        <f>[4]Setembro!$C$17</f>
        <v>33.299999999999997</v>
      </c>
      <c r="O8" s="11">
        <f>[4]Setembro!$C$18</f>
        <v>40.4</v>
      </c>
      <c r="P8" s="11">
        <f>[4]Setembro!$C$19</f>
        <v>41.2</v>
      </c>
      <c r="Q8" s="11">
        <f>[4]Setembro!$C$20</f>
        <v>41.3</v>
      </c>
      <c r="R8" s="11">
        <f>[4]Setembro!$C$21</f>
        <v>34</v>
      </c>
      <c r="S8" s="11">
        <f>[4]Setembro!$C$22</f>
        <v>34.200000000000003</v>
      </c>
      <c r="T8" s="11">
        <f>[4]Setembro!$C$23</f>
        <v>28</v>
      </c>
      <c r="U8" s="11" t="str">
        <f>[4]Setembro!$C$24</f>
        <v>*</v>
      </c>
      <c r="V8" s="11" t="str">
        <f>[4]Setembro!$C$25</f>
        <v>*</v>
      </c>
      <c r="W8" s="11" t="str">
        <f>[4]Setembro!$C$26</f>
        <v>*</v>
      </c>
      <c r="X8" s="11" t="str">
        <f>[4]Setembro!$C$27</f>
        <v>*</v>
      </c>
      <c r="Y8" s="11" t="str">
        <f>[4]Setembro!$C$28</f>
        <v>*</v>
      </c>
      <c r="Z8" s="11">
        <f>[4]Setembro!$C$29</f>
        <v>21.9</v>
      </c>
      <c r="AA8" s="11">
        <f>[4]Setembro!$C$30</f>
        <v>31.1</v>
      </c>
      <c r="AB8" s="11">
        <f>[4]Setembro!$C$31</f>
        <v>34.200000000000003</v>
      </c>
      <c r="AC8" s="11">
        <f>[4]Setembro!$C$32</f>
        <v>36.5</v>
      </c>
      <c r="AD8" s="11">
        <f>[4]Setembro!$C$33</f>
        <v>38.1</v>
      </c>
      <c r="AE8" s="11">
        <f>[4]Setembro!$C$34</f>
        <v>38.1</v>
      </c>
      <c r="AF8" s="131">
        <f>MAX(B8:AE8)</f>
        <v>41.3</v>
      </c>
      <c r="AG8" s="94">
        <f>AVERAGE(B8:AE8)</f>
        <v>33.752631578947373</v>
      </c>
    </row>
    <row r="9" spans="1:35" x14ac:dyDescent="0.2">
      <c r="A9" s="58" t="s">
        <v>167</v>
      </c>
      <c r="B9" s="11">
        <f>[5]Setembro!$C$5</f>
        <v>20.399999999999999</v>
      </c>
      <c r="C9" s="11">
        <f>[5]Setembro!$C$6</f>
        <v>25.1</v>
      </c>
      <c r="D9" s="11">
        <f>[5]Setembro!$C$7</f>
        <v>23.8</v>
      </c>
      <c r="E9" s="11">
        <f>[5]Setembro!$C$8</f>
        <v>28.1</v>
      </c>
      <c r="F9" s="11">
        <f>[5]Setembro!$C$9</f>
        <v>30.3</v>
      </c>
      <c r="G9" s="11">
        <f>[5]Setembro!$C$10</f>
        <v>31.5</v>
      </c>
      <c r="H9" s="11">
        <f>[5]Setembro!$C$11</f>
        <v>36.1</v>
      </c>
      <c r="I9" s="11">
        <f>[5]Setembro!$C$12</f>
        <v>36.4</v>
      </c>
      <c r="J9" s="11">
        <f>[5]Setembro!$C$13</f>
        <v>36.700000000000003</v>
      </c>
      <c r="K9" s="11">
        <f>[5]Setembro!$C$14</f>
        <v>35.1</v>
      </c>
      <c r="L9" s="11">
        <f>[5]Setembro!$C$15</f>
        <v>35</v>
      </c>
      <c r="M9" s="11">
        <f>[5]Setembro!$C$16</f>
        <v>26.5</v>
      </c>
      <c r="N9" s="11">
        <f>[5]Setembro!$C$17</f>
        <v>26.6</v>
      </c>
      <c r="O9" s="11">
        <f>[5]Setembro!$C$18</f>
        <v>35.799999999999997</v>
      </c>
      <c r="P9" s="11">
        <f>[5]Setembro!$C$19</f>
        <v>38.200000000000003</v>
      </c>
      <c r="Q9" s="11">
        <f>[5]Setembro!$C$20</f>
        <v>38.700000000000003</v>
      </c>
      <c r="R9" s="11">
        <f>[5]Setembro!$C$21</f>
        <v>32.799999999999997</v>
      </c>
      <c r="S9" s="11">
        <f>[5]Setembro!$C$22</f>
        <v>24.1</v>
      </c>
      <c r="T9" s="11">
        <f>[5]Setembro!$C$23</f>
        <v>35.200000000000003</v>
      </c>
      <c r="U9" s="11">
        <f>[5]Setembro!$C$24</f>
        <v>31.7</v>
      </c>
      <c r="V9" s="11">
        <f>[5]Setembro!$C$25</f>
        <v>30</v>
      </c>
      <c r="W9" s="11">
        <f>[5]Setembro!$C$26</f>
        <v>29.9</v>
      </c>
      <c r="X9" s="11">
        <f>[5]Setembro!$C$27</f>
        <v>29.3</v>
      </c>
      <c r="Y9" s="11">
        <f>[5]Setembro!$C$28</f>
        <v>28</v>
      </c>
      <c r="Z9" s="11">
        <f>[5]Setembro!$C$29</f>
        <v>21.8</v>
      </c>
      <c r="AA9" s="11">
        <f>[5]Setembro!$C$30</f>
        <v>27.5</v>
      </c>
      <c r="AB9" s="11">
        <f>[5]Setembro!$C$31</f>
        <v>31.6</v>
      </c>
      <c r="AC9" s="11">
        <f>[5]Setembro!$C$32</f>
        <v>32.1</v>
      </c>
      <c r="AD9" s="11">
        <f>[5]Setembro!$C$33</f>
        <v>34.1</v>
      </c>
      <c r="AE9" s="11">
        <f>[5]Setembro!$C$34</f>
        <v>35.6</v>
      </c>
      <c r="AF9" s="131">
        <f>MAX(B9:AE9)</f>
        <v>38.700000000000003</v>
      </c>
      <c r="AG9" s="94">
        <f>AVERAGE(B9:AE9)</f>
        <v>30.933333333333337</v>
      </c>
    </row>
    <row r="10" spans="1:35" x14ac:dyDescent="0.2">
      <c r="A10" s="58" t="s">
        <v>111</v>
      </c>
      <c r="B10" s="11" t="str">
        <f>[6]Setembro!$C$5</f>
        <v>*</v>
      </c>
      <c r="C10" s="11" t="str">
        <f>[6]Setembro!$C$6</f>
        <v>*</v>
      </c>
      <c r="D10" s="11" t="str">
        <f>[6]Setembro!$C$7</f>
        <v>*</v>
      </c>
      <c r="E10" s="11" t="str">
        <f>[6]Setembro!$C$8</f>
        <v>*</v>
      </c>
      <c r="F10" s="11" t="str">
        <f>[6]Setembro!$C$9</f>
        <v>*</v>
      </c>
      <c r="G10" s="11" t="str">
        <f>[6]Setembro!$C$10</f>
        <v>*</v>
      </c>
      <c r="H10" s="11" t="str">
        <f>[6]Setembro!$C$11</f>
        <v>*</v>
      </c>
      <c r="I10" s="11" t="str">
        <f>[6]Setembro!$C$12</f>
        <v>*</v>
      </c>
      <c r="J10" s="11" t="str">
        <f>[6]Setembro!$C$13</f>
        <v>*</v>
      </c>
      <c r="K10" s="11" t="str">
        <f>[6]Setembro!$C$14</f>
        <v>*</v>
      </c>
      <c r="L10" s="11" t="str">
        <f>[6]Setembro!$C$15</f>
        <v>*</v>
      </c>
      <c r="M10" s="11" t="str">
        <f>[6]Setembro!$C$16</f>
        <v>*</v>
      </c>
      <c r="N10" s="11" t="str">
        <f>[6]Setembro!$C$17</f>
        <v>*</v>
      </c>
      <c r="O10" s="11" t="str">
        <f>[6]Setembro!$C$18</f>
        <v>*</v>
      </c>
      <c r="P10" s="11" t="str">
        <f>[6]Setembro!$C$19</f>
        <v>*</v>
      </c>
      <c r="Q10" s="11" t="str">
        <f>[6]Setembro!$C$20</f>
        <v>*</v>
      </c>
      <c r="R10" s="11" t="str">
        <f>[6]Setembro!$C$21</f>
        <v>*</v>
      </c>
      <c r="S10" s="11" t="str">
        <f>[6]Setembro!$C$22</f>
        <v>*</v>
      </c>
      <c r="T10" s="11" t="str">
        <f>[6]Setembro!$C$23</f>
        <v>*</v>
      </c>
      <c r="U10" s="11" t="str">
        <f>[6]Setembro!$C$24</f>
        <v>*</v>
      </c>
      <c r="V10" s="11" t="str">
        <f>[6]Setembro!$C$25</f>
        <v>*</v>
      </c>
      <c r="W10" s="11" t="str">
        <f>[6]Setembro!$C$26</f>
        <v>*</v>
      </c>
      <c r="X10" s="11" t="str">
        <f>[6]Setembro!$C$27</f>
        <v>*</v>
      </c>
      <c r="Y10" s="11" t="str">
        <f>[6]Setembro!$C$28</f>
        <v>*</v>
      </c>
      <c r="Z10" s="11" t="str">
        <f>[6]Setembro!$C$29</f>
        <v>*</v>
      </c>
      <c r="AA10" s="11" t="str">
        <f>[6]Setembro!$C$30</f>
        <v>*</v>
      </c>
      <c r="AB10" s="11" t="str">
        <f>[6]Setembro!$C$31</f>
        <v>*</v>
      </c>
      <c r="AC10" s="11" t="str">
        <f>[6]Setembro!$C$32</f>
        <v>*</v>
      </c>
      <c r="AD10" s="11" t="str">
        <f>[6]Setembro!$C$33</f>
        <v>*</v>
      </c>
      <c r="AE10" s="11" t="str">
        <f>[6]Setembro!$C$34</f>
        <v>*</v>
      </c>
      <c r="AF10" s="131" t="s">
        <v>226</v>
      </c>
      <c r="AG10" s="94" t="s">
        <v>226</v>
      </c>
    </row>
    <row r="11" spans="1:35" x14ac:dyDescent="0.2">
      <c r="A11" s="58" t="s">
        <v>64</v>
      </c>
      <c r="B11" s="11">
        <f>[7]Setembro!$C$5</f>
        <v>23.9</v>
      </c>
      <c r="C11" s="11">
        <f>[7]Setembro!$C$6</f>
        <v>26.6</v>
      </c>
      <c r="D11" s="11">
        <f>[7]Setembro!$C$7</f>
        <v>30</v>
      </c>
      <c r="E11" s="11">
        <f>[7]Setembro!$C$8</f>
        <v>33</v>
      </c>
      <c r="F11" s="11">
        <f>[7]Setembro!$C$9</f>
        <v>30.3</v>
      </c>
      <c r="G11" s="11">
        <f>[7]Setembro!$C$10</f>
        <v>33.700000000000003</v>
      </c>
      <c r="H11" s="11">
        <f>[7]Setembro!$C$11</f>
        <v>38.6</v>
      </c>
      <c r="I11" s="11">
        <f>[7]Setembro!$C$12</f>
        <v>38.799999999999997</v>
      </c>
      <c r="J11" s="11">
        <f>[7]Setembro!$C$13</f>
        <v>38.700000000000003</v>
      </c>
      <c r="K11" s="11">
        <f>[7]Setembro!$C$14</f>
        <v>40</v>
      </c>
      <c r="L11" s="11">
        <f>[7]Setembro!$C$15</f>
        <v>39.1</v>
      </c>
      <c r="M11" s="11">
        <f>[7]Setembro!$C$16</f>
        <v>36.799999999999997</v>
      </c>
      <c r="N11" s="11">
        <f>[7]Setembro!$C$17</f>
        <v>35.5</v>
      </c>
      <c r="O11" s="11">
        <f>[7]Setembro!$C$18</f>
        <v>36.299999999999997</v>
      </c>
      <c r="P11" s="11">
        <f>[7]Setembro!$C$19</f>
        <v>39.9</v>
      </c>
      <c r="Q11" s="11">
        <f>[7]Setembro!$C$20</f>
        <v>40</v>
      </c>
      <c r="R11" s="11">
        <f>[7]Setembro!$C$21</f>
        <v>40.6</v>
      </c>
      <c r="S11" s="11">
        <f>[7]Setembro!$C$22</f>
        <v>34</v>
      </c>
      <c r="T11" s="11">
        <f>[7]Setembro!$C$23</f>
        <v>39.6</v>
      </c>
      <c r="U11" s="11">
        <f>[7]Setembro!$C$24</f>
        <v>35.299999999999997</v>
      </c>
      <c r="V11" s="11">
        <f>[7]Setembro!$C$25</f>
        <v>31.1</v>
      </c>
      <c r="W11" s="11">
        <f>[7]Setembro!$C$26</f>
        <v>31.8</v>
      </c>
      <c r="X11" s="11">
        <f>[7]Setembro!$C$27</f>
        <v>29.8</v>
      </c>
      <c r="Y11" s="11">
        <f>[7]Setembro!$C$28</f>
        <v>29.4</v>
      </c>
      <c r="Z11" s="11">
        <f>[7]Setembro!$C$29</f>
        <v>25.9</v>
      </c>
      <c r="AA11" s="11">
        <f>[7]Setembro!$C$30</f>
        <v>26.7</v>
      </c>
      <c r="AB11" s="11">
        <f>[7]Setembro!$C$31</f>
        <v>29.9</v>
      </c>
      <c r="AC11" s="11">
        <f>[7]Setembro!$C$32</f>
        <v>30.3</v>
      </c>
      <c r="AD11" s="11">
        <f>[7]Setembro!$C$33</f>
        <v>32.5</v>
      </c>
      <c r="AE11" s="11">
        <f>[7]Setembro!$C$34</f>
        <v>34.4</v>
      </c>
      <c r="AF11" s="131">
        <f t="shared" ref="AF11:AF49" si="1">MAX(B11:AE11)</f>
        <v>40.6</v>
      </c>
      <c r="AG11" s="94">
        <f t="shared" ref="AG11:AG49" si="2">AVERAGE(B11:AE11)</f>
        <v>33.749999999999993</v>
      </c>
    </row>
    <row r="12" spans="1:35" x14ac:dyDescent="0.2">
      <c r="A12" s="58" t="s">
        <v>41</v>
      </c>
      <c r="B12" s="11">
        <f>[8]Setembro!$C$5</f>
        <v>22.5</v>
      </c>
      <c r="C12" s="11">
        <f>[8]Setembro!$C$6</f>
        <v>28.3</v>
      </c>
      <c r="D12" s="11">
        <f>[8]Setembro!$C$7</f>
        <v>27.3</v>
      </c>
      <c r="E12" s="11">
        <f>[8]Setembro!$C$8</f>
        <v>30.5</v>
      </c>
      <c r="F12" s="11">
        <f>[8]Setembro!$C$9</f>
        <v>32</v>
      </c>
      <c r="G12" s="11">
        <f>[8]Setembro!$C$10</f>
        <v>34.9</v>
      </c>
      <c r="H12" s="11">
        <f>[8]Setembro!$C$11</f>
        <v>38.1</v>
      </c>
      <c r="I12" s="11">
        <f>[8]Setembro!$C$12</f>
        <v>38.4</v>
      </c>
      <c r="J12" s="11">
        <f>[8]Setembro!$C$13</f>
        <v>39</v>
      </c>
      <c r="K12" s="11">
        <f>[8]Setembro!$C$14</f>
        <v>38</v>
      </c>
      <c r="L12" s="11">
        <f>[8]Setembro!$C$15</f>
        <v>37.200000000000003</v>
      </c>
      <c r="M12" s="11">
        <f>[8]Setembro!$C$16</f>
        <v>28.7</v>
      </c>
      <c r="N12" s="11">
        <f>[8]Setembro!$C$17</f>
        <v>28.3</v>
      </c>
      <c r="O12" s="11">
        <f>[8]Setembro!$C$18</f>
        <v>37.6</v>
      </c>
      <c r="P12" s="11">
        <f>[8]Setembro!$C$19</f>
        <v>39.700000000000003</v>
      </c>
      <c r="Q12" s="11">
        <f>[8]Setembro!$C$20</f>
        <v>40.299999999999997</v>
      </c>
      <c r="R12" s="11">
        <f>[8]Setembro!$C$21</f>
        <v>31.1</v>
      </c>
      <c r="S12" s="11">
        <f>[8]Setembro!$C$22</f>
        <v>26.9</v>
      </c>
      <c r="T12" s="11">
        <f>[8]Setembro!$C$23</f>
        <v>38.299999999999997</v>
      </c>
      <c r="U12" s="11">
        <f>[8]Setembro!$C$24</f>
        <v>33.6</v>
      </c>
      <c r="V12" s="11">
        <f>[8]Setembro!$C$25</f>
        <v>30.9</v>
      </c>
      <c r="W12" s="11">
        <f>[8]Setembro!$C$26</f>
        <v>32.4</v>
      </c>
      <c r="X12" s="11">
        <f>[8]Setembro!$C$27</f>
        <v>32.799999999999997</v>
      </c>
      <c r="Y12" s="11">
        <f>[8]Setembro!$C$28</f>
        <v>32.6</v>
      </c>
      <c r="Z12" s="11">
        <f>[8]Setembro!$C$29</f>
        <v>27.9</v>
      </c>
      <c r="AA12" s="11">
        <f>[8]Setembro!$C$30</f>
        <v>29.9</v>
      </c>
      <c r="AB12" s="11">
        <f>[8]Setembro!$C$31</f>
        <v>33.700000000000003</v>
      </c>
      <c r="AC12" s="11">
        <f>[8]Setembro!$C$32</f>
        <v>35.6</v>
      </c>
      <c r="AD12" s="11">
        <f>[8]Setembro!$C$33</f>
        <v>37.1</v>
      </c>
      <c r="AE12" s="11">
        <f>[8]Setembro!$C$34</f>
        <v>37.9</v>
      </c>
      <c r="AF12" s="131">
        <f t="shared" si="1"/>
        <v>40.299999999999997</v>
      </c>
      <c r="AG12" s="94">
        <f t="shared" si="2"/>
        <v>33.383333333333333</v>
      </c>
    </row>
    <row r="13" spans="1:35" x14ac:dyDescent="0.2">
      <c r="A13" s="58" t="s">
        <v>114</v>
      </c>
      <c r="B13" s="11" t="str">
        <f>[9]Setembro!$C$5</f>
        <v>*</v>
      </c>
      <c r="C13" s="11" t="str">
        <f>[9]Setembro!$C$6</f>
        <v>*</v>
      </c>
      <c r="D13" s="11" t="str">
        <f>[9]Setembro!$C$7</f>
        <v>*</v>
      </c>
      <c r="E13" s="11" t="str">
        <f>[9]Setembro!$C$8</f>
        <v>*</v>
      </c>
      <c r="F13" s="11" t="str">
        <f>[9]Setembro!$C$9</f>
        <v>*</v>
      </c>
      <c r="G13" s="11" t="str">
        <f>[9]Setembro!$C$10</f>
        <v>*</v>
      </c>
      <c r="H13" s="11" t="str">
        <f>[9]Setembro!$C$11</f>
        <v>*</v>
      </c>
      <c r="I13" s="11" t="str">
        <f>[9]Setembro!$C$12</f>
        <v>*</v>
      </c>
      <c r="J13" s="11" t="str">
        <f>[9]Setembro!$C$13</f>
        <v>*</v>
      </c>
      <c r="K13" s="11" t="str">
        <f>[9]Setembro!$C$14</f>
        <v>*</v>
      </c>
      <c r="L13" s="11" t="str">
        <f>[9]Setembro!$C$15</f>
        <v>*</v>
      </c>
      <c r="M13" s="11" t="str">
        <f>[9]Setembro!$C$16</f>
        <v>*</v>
      </c>
      <c r="N13" s="11" t="str">
        <f>[9]Setembro!$C$17</f>
        <v>*</v>
      </c>
      <c r="O13" s="11" t="str">
        <f>[9]Setembro!$C$18</f>
        <v>*</v>
      </c>
      <c r="P13" s="11" t="str">
        <f>[9]Setembro!$C$19</f>
        <v>*</v>
      </c>
      <c r="Q13" s="11" t="str">
        <f>[9]Setembro!$C$20</f>
        <v>*</v>
      </c>
      <c r="R13" s="11" t="str">
        <f>[9]Setembro!$C$21</f>
        <v>*</v>
      </c>
      <c r="S13" s="11" t="str">
        <f>[9]Setembro!$C$22</f>
        <v>*</v>
      </c>
      <c r="T13" s="11" t="str">
        <f>[9]Setembro!$C$23</f>
        <v>*</v>
      </c>
      <c r="U13" s="11" t="str">
        <f>[9]Setembro!$C$24</f>
        <v>*</v>
      </c>
      <c r="V13" s="11" t="str">
        <f>[9]Setembro!$C$25</f>
        <v>*</v>
      </c>
      <c r="W13" s="11" t="str">
        <f>[9]Setembro!$C$26</f>
        <v>*</v>
      </c>
      <c r="X13" s="11" t="str">
        <f>[9]Setembro!$C$27</f>
        <v>*</v>
      </c>
      <c r="Y13" s="11" t="str">
        <f>[9]Setembro!$C$28</f>
        <v>*</v>
      </c>
      <c r="Z13" s="11" t="str">
        <f>[9]Setembro!$C$29</f>
        <v>*</v>
      </c>
      <c r="AA13" s="11" t="str">
        <f>[9]Setembro!$C$30</f>
        <v>*</v>
      </c>
      <c r="AB13" s="11" t="str">
        <f>[9]Setembro!$C$31</f>
        <v>*</v>
      </c>
      <c r="AC13" s="11" t="str">
        <f>[9]Setembro!$C$32</f>
        <v>*</v>
      </c>
      <c r="AD13" s="11" t="str">
        <f>[9]Setembro!$C$33</f>
        <v>*</v>
      </c>
      <c r="AE13" s="11" t="str">
        <f>[9]Setembro!$C$34</f>
        <v>*</v>
      </c>
      <c r="AF13" s="137" t="s">
        <v>226</v>
      </c>
      <c r="AG13" s="112" t="s">
        <v>226</v>
      </c>
    </row>
    <row r="14" spans="1:35" x14ac:dyDescent="0.2">
      <c r="A14" s="58" t="s">
        <v>118</v>
      </c>
      <c r="B14" s="11" t="str">
        <f>[10]Setembro!$C$5</f>
        <v>*</v>
      </c>
      <c r="C14" s="11" t="str">
        <f>[10]Setembro!$C$6</f>
        <v>*</v>
      </c>
      <c r="D14" s="11" t="str">
        <f>[10]Setembro!$C$7</f>
        <v>*</v>
      </c>
      <c r="E14" s="11" t="str">
        <f>[10]Setembro!$C$8</f>
        <v>*</v>
      </c>
      <c r="F14" s="11" t="str">
        <f>[10]Setembro!$C$9</f>
        <v>*</v>
      </c>
      <c r="G14" s="11" t="str">
        <f>[10]Setembro!$C$10</f>
        <v>*</v>
      </c>
      <c r="H14" s="11" t="str">
        <f>[10]Setembro!$C$11</f>
        <v>*</v>
      </c>
      <c r="I14" s="11" t="str">
        <f>[10]Setembro!$C$12</f>
        <v>*</v>
      </c>
      <c r="J14" s="11" t="str">
        <f>[10]Setembro!$C$13</f>
        <v>*</v>
      </c>
      <c r="K14" s="11" t="str">
        <f>[10]Setembro!$C$14</f>
        <v>*</v>
      </c>
      <c r="L14" s="11" t="str">
        <f>[10]Setembro!$C$15</f>
        <v>*</v>
      </c>
      <c r="M14" s="11" t="str">
        <f>[10]Setembro!$C$16</f>
        <v>*</v>
      </c>
      <c r="N14" s="11" t="str">
        <f>[10]Setembro!$C$17</f>
        <v>*</v>
      </c>
      <c r="O14" s="11" t="str">
        <f>[10]Setembro!$C$18</f>
        <v>*</v>
      </c>
      <c r="P14" s="11" t="str">
        <f>[10]Setembro!$C$19</f>
        <v>*</v>
      </c>
      <c r="Q14" s="11" t="str">
        <f>[10]Setembro!$C$20</f>
        <v>*</v>
      </c>
      <c r="R14" s="11" t="str">
        <f>[10]Setembro!$C$21</f>
        <v>*</v>
      </c>
      <c r="S14" s="11" t="str">
        <f>[10]Setembro!$C$22</f>
        <v>*</v>
      </c>
      <c r="T14" s="11" t="str">
        <f>[10]Setembro!$C$23</f>
        <v>*</v>
      </c>
      <c r="U14" s="11" t="str">
        <f>[10]Setembro!$C$24</f>
        <v>*</v>
      </c>
      <c r="V14" s="11" t="str">
        <f>[10]Setembro!$C$25</f>
        <v>*</v>
      </c>
      <c r="W14" s="11" t="str">
        <f>[10]Setembro!$C$26</f>
        <v>*</v>
      </c>
      <c r="X14" s="11" t="str">
        <f>[10]Setembro!$C$27</f>
        <v>*</v>
      </c>
      <c r="Y14" s="11" t="str">
        <f>[10]Setembro!$C$28</f>
        <v>*</v>
      </c>
      <c r="Z14" s="11" t="str">
        <f>[10]Setembro!$C$29</f>
        <v>*</v>
      </c>
      <c r="AA14" s="11" t="str">
        <f>[10]Setembro!$C$30</f>
        <v>*</v>
      </c>
      <c r="AB14" s="11" t="str">
        <f>[10]Setembro!$C$31</f>
        <v>*</v>
      </c>
      <c r="AC14" s="11" t="str">
        <f>[10]Setembro!$C$32</f>
        <v>*</v>
      </c>
      <c r="AD14" s="11" t="str">
        <f>[10]Setembro!$C$33</f>
        <v>*</v>
      </c>
      <c r="AE14" s="11" t="str">
        <f>[10]Setembro!$C$34</f>
        <v>*</v>
      </c>
      <c r="AF14" s="137" t="s">
        <v>226</v>
      </c>
      <c r="AG14" s="112" t="s">
        <v>226</v>
      </c>
    </row>
    <row r="15" spans="1:35" x14ac:dyDescent="0.2">
      <c r="A15" s="58" t="s">
        <v>121</v>
      </c>
      <c r="B15" s="11">
        <f>[11]Setembro!$C$5</f>
        <v>19.3</v>
      </c>
      <c r="C15" s="11">
        <f>[11]Setembro!$C$6</f>
        <v>25.5</v>
      </c>
      <c r="D15" s="11">
        <f>[11]Setembro!$C$7</f>
        <v>28</v>
      </c>
      <c r="E15" s="11">
        <f>[11]Setembro!$C$8</f>
        <v>29.6</v>
      </c>
      <c r="F15" s="11">
        <f>[11]Setembro!$C$9</f>
        <v>30.3</v>
      </c>
      <c r="G15" s="11">
        <f>[11]Setembro!$C$10</f>
        <v>31.2</v>
      </c>
      <c r="H15" s="11">
        <f>[11]Setembro!$C$11</f>
        <v>38.1</v>
      </c>
      <c r="I15" s="11">
        <f>[11]Setembro!$C$12</f>
        <v>38.200000000000003</v>
      </c>
      <c r="J15" s="11">
        <f>[11]Setembro!$C$13</f>
        <v>38.299999999999997</v>
      </c>
      <c r="K15" s="11">
        <f>[11]Setembro!$C$14</f>
        <v>37.6</v>
      </c>
      <c r="L15" s="11">
        <f>[11]Setembro!$C$15</f>
        <v>37.799999999999997</v>
      </c>
      <c r="M15" s="11">
        <f>[11]Setembro!$C$16</f>
        <v>21.7</v>
      </c>
      <c r="N15" s="11">
        <f>[11]Setembro!$C$17</f>
        <v>31.3</v>
      </c>
      <c r="O15" s="11">
        <f>[11]Setembro!$C$18</f>
        <v>35.299999999999997</v>
      </c>
      <c r="P15" s="11">
        <f>[11]Setembro!$C$19</f>
        <v>38.9</v>
      </c>
      <c r="Q15" s="11">
        <f>[11]Setembro!$C$20</f>
        <v>40.700000000000003</v>
      </c>
      <c r="R15" s="11">
        <f>[11]Setembro!$C$21</f>
        <v>36.200000000000003</v>
      </c>
      <c r="S15" s="11">
        <f>[11]Setembro!$C$22</f>
        <v>28.1</v>
      </c>
      <c r="T15" s="11">
        <f>[11]Setembro!$C$23</f>
        <v>36.5</v>
      </c>
      <c r="U15" s="11">
        <f>[11]Setembro!$C$24</f>
        <v>31.4</v>
      </c>
      <c r="V15" s="11">
        <f>[11]Setembro!$C$25</f>
        <v>31.2</v>
      </c>
      <c r="W15" s="11">
        <f>[11]Setembro!$C$26</f>
        <v>31.1</v>
      </c>
      <c r="X15" s="11">
        <f>[11]Setembro!$C$27</f>
        <v>29.5</v>
      </c>
      <c r="Y15" s="11">
        <f>[11]Setembro!$C$28</f>
        <v>27.1</v>
      </c>
      <c r="Z15" s="11">
        <f>[11]Setembro!$C$29</f>
        <v>22</v>
      </c>
      <c r="AA15" s="11">
        <f>[11]Setembro!$C$30</f>
        <v>29.5</v>
      </c>
      <c r="AB15" s="11">
        <f>[11]Setembro!$C$31</f>
        <v>31.8</v>
      </c>
      <c r="AC15" s="11">
        <f>[11]Setembro!$C$32</f>
        <v>31.9</v>
      </c>
      <c r="AD15" s="11">
        <f>[11]Setembro!$C$33</f>
        <v>35</v>
      </c>
      <c r="AE15" s="11">
        <f>[11]Setembro!$C$34</f>
        <v>35.799999999999997</v>
      </c>
      <c r="AF15" s="131">
        <f>MAX(B15:AE15)</f>
        <v>40.700000000000003</v>
      </c>
      <c r="AG15" s="94">
        <f>AVERAGE(B15:AE15)</f>
        <v>31.963333333333335</v>
      </c>
    </row>
    <row r="16" spans="1:35" x14ac:dyDescent="0.2">
      <c r="A16" s="58" t="s">
        <v>168</v>
      </c>
      <c r="B16" s="11" t="str">
        <f>[12]Setembro!$C$5</f>
        <v>*</v>
      </c>
      <c r="C16" s="11" t="str">
        <f>[12]Setembro!$C$6</f>
        <v>*</v>
      </c>
      <c r="D16" s="11" t="str">
        <f>[12]Setembro!$C$7</f>
        <v>*</v>
      </c>
      <c r="E16" s="11" t="str">
        <f>[12]Setembro!$C$8</f>
        <v>*</v>
      </c>
      <c r="F16" s="11" t="str">
        <f>[12]Setembro!$C$9</f>
        <v>*</v>
      </c>
      <c r="G16" s="11" t="str">
        <f>[12]Setembro!$C$10</f>
        <v>*</v>
      </c>
      <c r="H16" s="11" t="str">
        <f>[12]Setembro!$C$11</f>
        <v>*</v>
      </c>
      <c r="I16" s="11" t="str">
        <f>[12]Setembro!$C$12</f>
        <v>*</v>
      </c>
      <c r="J16" s="11" t="str">
        <f>[12]Setembro!$C$13</f>
        <v>*</v>
      </c>
      <c r="K16" s="11" t="str">
        <f>[12]Setembro!$C$14</f>
        <v>*</v>
      </c>
      <c r="L16" s="11" t="str">
        <f>[12]Setembro!$C$15</f>
        <v>*</v>
      </c>
      <c r="M16" s="11" t="str">
        <f>[12]Setembro!$C$16</f>
        <v>*</v>
      </c>
      <c r="N16" s="11" t="str">
        <f>[12]Setembro!$C$17</f>
        <v>*</v>
      </c>
      <c r="O16" s="11" t="str">
        <f>[12]Setembro!$C$18</f>
        <v>*</v>
      </c>
      <c r="P16" s="11" t="str">
        <f>[12]Setembro!$C$19</f>
        <v>*</v>
      </c>
      <c r="Q16" s="11" t="str">
        <f>[12]Setembro!$C$20</f>
        <v>*</v>
      </c>
      <c r="R16" s="11" t="str">
        <f>[12]Setembro!$C$21</f>
        <v>*</v>
      </c>
      <c r="S16" s="11" t="str">
        <f>[12]Setembro!$C$22</f>
        <v>*</v>
      </c>
      <c r="T16" s="11" t="str">
        <f>[12]Setembro!$C$23</f>
        <v>*</v>
      </c>
      <c r="U16" s="11" t="str">
        <f>[12]Setembro!$C$24</f>
        <v>*</v>
      </c>
      <c r="V16" s="11" t="str">
        <f>[12]Setembro!$C$25</f>
        <v>*</v>
      </c>
      <c r="W16" s="11" t="str">
        <f>[12]Setembro!$C$26</f>
        <v>*</v>
      </c>
      <c r="X16" s="11" t="str">
        <f>[12]Setembro!$C$27</f>
        <v>*</v>
      </c>
      <c r="Y16" s="11" t="str">
        <f>[12]Setembro!$C$28</f>
        <v>*</v>
      </c>
      <c r="Z16" s="11" t="str">
        <f>[12]Setembro!$C$29</f>
        <v>*</v>
      </c>
      <c r="AA16" s="11" t="str">
        <f>[12]Setembro!$C$30</f>
        <v>*</v>
      </c>
      <c r="AB16" s="11" t="str">
        <f>[12]Setembro!$C$31</f>
        <v>*</v>
      </c>
      <c r="AC16" s="11" t="str">
        <f>[12]Setembro!$C$32</f>
        <v>*</v>
      </c>
      <c r="AD16" s="11" t="str">
        <f>[12]Setembro!$C$33</f>
        <v>*</v>
      </c>
      <c r="AE16" s="11" t="str">
        <f>[12]Setembro!$C$34</f>
        <v>*</v>
      </c>
      <c r="AF16" s="137" t="s">
        <v>226</v>
      </c>
      <c r="AG16" s="112" t="s">
        <v>226</v>
      </c>
      <c r="AI16" s="12" t="s">
        <v>47</v>
      </c>
    </row>
    <row r="17" spans="1:38" x14ac:dyDescent="0.2">
      <c r="A17" s="58" t="s">
        <v>2</v>
      </c>
      <c r="B17" s="11">
        <f>[13]Setembro!$C$5</f>
        <v>26.9</v>
      </c>
      <c r="C17" s="11">
        <f>[13]Setembro!$C$6</f>
        <v>30</v>
      </c>
      <c r="D17" s="11">
        <f>[13]Setembro!$C$7</f>
        <v>31.9</v>
      </c>
      <c r="E17" s="11">
        <f>[13]Setembro!$C$8</f>
        <v>33.9</v>
      </c>
      <c r="F17" s="11">
        <f>[13]Setembro!$C$9</f>
        <v>35.200000000000003</v>
      </c>
      <c r="G17" s="11">
        <f>[13]Setembro!$C$10</f>
        <v>37.200000000000003</v>
      </c>
      <c r="H17" s="11">
        <f>[13]Setembro!$C$11</f>
        <v>37.5</v>
      </c>
      <c r="I17" s="11">
        <f>[13]Setembro!$C$12</f>
        <v>37.799999999999997</v>
      </c>
      <c r="J17" s="11">
        <f>[13]Setembro!$C$13</f>
        <v>37.299999999999997</v>
      </c>
      <c r="K17" s="11">
        <f>[13]Setembro!$C$14</f>
        <v>36.9</v>
      </c>
      <c r="L17" s="11">
        <f>[13]Setembro!$C$15</f>
        <v>36.9</v>
      </c>
      <c r="M17" s="11">
        <f>[13]Setembro!$C$16</f>
        <v>31.2</v>
      </c>
      <c r="N17" s="11">
        <f>[13]Setembro!$C$17</f>
        <v>33.1</v>
      </c>
      <c r="O17" s="11">
        <f>[13]Setembro!$C$18</f>
        <v>39</v>
      </c>
      <c r="P17" s="11">
        <f>[13]Setembro!$C$19</f>
        <v>39.799999999999997</v>
      </c>
      <c r="Q17" s="11">
        <f>[13]Setembro!$C$20</f>
        <v>39.200000000000003</v>
      </c>
      <c r="R17" s="11">
        <f>[13]Setembro!$C$21</f>
        <v>35.9</v>
      </c>
      <c r="S17" s="11">
        <f>[13]Setembro!$C$22</f>
        <v>34.6</v>
      </c>
      <c r="T17" s="11">
        <f>[13]Setembro!$C$23</f>
        <v>36</v>
      </c>
      <c r="U17" s="11">
        <f>[13]Setembro!$C$24</f>
        <v>36.299999999999997</v>
      </c>
      <c r="V17" s="11">
        <f>[13]Setembro!$C$25</f>
        <v>31.9</v>
      </c>
      <c r="W17" s="11">
        <f>[13]Setembro!$C$26</f>
        <v>32.9</v>
      </c>
      <c r="X17" s="11">
        <f>[13]Setembro!$C$27</f>
        <v>33.200000000000003</v>
      </c>
      <c r="Y17" s="11">
        <f>[13]Setembro!$C$28</f>
        <v>32.700000000000003</v>
      </c>
      <c r="Z17" s="11">
        <f>[13]Setembro!$C$29</f>
        <v>27.3</v>
      </c>
      <c r="AA17" s="11">
        <f>[13]Setembro!$C$30</f>
        <v>27.7</v>
      </c>
      <c r="AB17" s="11">
        <f>[13]Setembro!$C$31</f>
        <v>32.5</v>
      </c>
      <c r="AC17" s="11">
        <f>[13]Setembro!$C$32</f>
        <v>33.9</v>
      </c>
      <c r="AD17" s="11">
        <f>[13]Setembro!$C$33</f>
        <v>35.299999999999997</v>
      </c>
      <c r="AE17" s="11">
        <f>[13]Setembro!$C$34</f>
        <v>36.1</v>
      </c>
      <c r="AF17" s="131">
        <f t="shared" si="1"/>
        <v>39.799999999999997</v>
      </c>
      <c r="AG17" s="94">
        <f t="shared" si="2"/>
        <v>34.336666666666666</v>
      </c>
      <c r="AI17" s="12" t="s">
        <v>47</v>
      </c>
    </row>
    <row r="18" spans="1:38" x14ac:dyDescent="0.2">
      <c r="A18" s="58" t="s">
        <v>3</v>
      </c>
      <c r="B18" s="11">
        <f>[14]Setembro!$C$5</f>
        <v>35.5</v>
      </c>
      <c r="C18" s="11">
        <f>[14]Setembro!$C$6</f>
        <v>31.3</v>
      </c>
      <c r="D18" s="11">
        <f>[14]Setembro!$C$7</f>
        <v>34.6</v>
      </c>
      <c r="E18" s="11">
        <f>[14]Setembro!$C$8</f>
        <v>36.299999999999997</v>
      </c>
      <c r="F18" s="11">
        <f>[14]Setembro!$C$9</f>
        <v>34.9</v>
      </c>
      <c r="G18" s="11">
        <f>[14]Setembro!$C$10</f>
        <v>37.200000000000003</v>
      </c>
      <c r="H18" s="11">
        <f>[14]Setembro!$C$11</f>
        <v>36.700000000000003</v>
      </c>
      <c r="I18" s="11">
        <f>[14]Setembro!$C$12</f>
        <v>31.9</v>
      </c>
      <c r="J18" s="11" t="str">
        <f>[14]Setembro!$C$13</f>
        <v>*</v>
      </c>
      <c r="K18" s="11" t="str">
        <f>[14]Setembro!$C$14</f>
        <v>*</v>
      </c>
      <c r="L18" s="11" t="str">
        <f>[14]Setembro!$C$15</f>
        <v>*</v>
      </c>
      <c r="M18" s="11" t="str">
        <f>[14]Setembro!$C$16</f>
        <v>*</v>
      </c>
      <c r="N18" s="11" t="str">
        <f>[14]Setembro!$C$17</f>
        <v>*</v>
      </c>
      <c r="O18" s="11" t="str">
        <f>[14]Setembro!$C$18</f>
        <v>*</v>
      </c>
      <c r="P18" s="11" t="str">
        <f>[14]Setembro!$C$19</f>
        <v>*</v>
      </c>
      <c r="Q18" s="11" t="str">
        <f>[14]Setembro!$C$20</f>
        <v>*</v>
      </c>
      <c r="R18" s="11" t="str">
        <f>[14]Setembro!$C$21</f>
        <v>*</v>
      </c>
      <c r="S18" s="11" t="str">
        <f>[14]Setembro!$C$22</f>
        <v>*</v>
      </c>
      <c r="T18" s="11" t="str">
        <f>[14]Setembro!$C$23</f>
        <v>*</v>
      </c>
      <c r="U18" s="11" t="str">
        <f>[14]Setembro!$C$24</f>
        <v>*</v>
      </c>
      <c r="V18" s="11" t="str">
        <f>[14]Setembro!$C$25</f>
        <v>*</v>
      </c>
      <c r="W18" s="11" t="str">
        <f>[14]Setembro!$C$26</f>
        <v>*</v>
      </c>
      <c r="X18" s="11" t="str">
        <f>[14]Setembro!$C$27</f>
        <v>*</v>
      </c>
      <c r="Y18" s="11" t="str">
        <f>[14]Setembro!$C$28</f>
        <v>*</v>
      </c>
      <c r="Z18" s="11" t="str">
        <f>[14]Setembro!$C$29</f>
        <v>*</v>
      </c>
      <c r="AA18" s="11" t="str">
        <f>[14]Setembro!$C$30</f>
        <v>*</v>
      </c>
      <c r="AB18" s="11" t="str">
        <f>[14]Setembro!$C$31</f>
        <v>*</v>
      </c>
      <c r="AC18" s="11" t="str">
        <f>[14]Setembro!$C$32</f>
        <v>*</v>
      </c>
      <c r="AD18" s="11" t="str">
        <f>[14]Setembro!$C$33</f>
        <v>*</v>
      </c>
      <c r="AE18" s="11" t="str">
        <f>[14]Setembro!$C$34</f>
        <v>*</v>
      </c>
      <c r="AF18" s="131">
        <f t="shared" si="1"/>
        <v>37.200000000000003</v>
      </c>
      <c r="AG18" s="94">
        <f t="shared" si="2"/>
        <v>34.799999999999997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[15]Setembro!$C$5</f>
        <v>35</v>
      </c>
      <c r="C19" s="11">
        <f>[15]Setembro!$C$6</f>
        <v>32.200000000000003</v>
      </c>
      <c r="D19" s="11">
        <f>[15]Setembro!$C$7</f>
        <v>31.9</v>
      </c>
      <c r="E19" s="11">
        <f>[15]Setembro!$C$8</f>
        <v>33.9</v>
      </c>
      <c r="F19" s="11">
        <f>[15]Setembro!$C$9</f>
        <v>34.4</v>
      </c>
      <c r="G19" s="11">
        <f>[15]Setembro!$C$10</f>
        <v>34.799999999999997</v>
      </c>
      <c r="H19" s="11">
        <f>[15]Setembro!$C$11</f>
        <v>34.4</v>
      </c>
      <c r="I19" s="11">
        <f>[15]Setembro!$C$12</f>
        <v>34</v>
      </c>
      <c r="J19" s="11">
        <f>[15]Setembro!$C$13</f>
        <v>34.6</v>
      </c>
      <c r="K19" s="11">
        <f>[15]Setembro!$C$14</f>
        <v>35</v>
      </c>
      <c r="L19" s="11">
        <f>[15]Setembro!$C$15</f>
        <v>35.9</v>
      </c>
      <c r="M19" s="11">
        <f>[15]Setembro!$C$16</f>
        <v>36.6</v>
      </c>
      <c r="N19" s="11">
        <f>[15]Setembro!$C$17</f>
        <v>34.700000000000003</v>
      </c>
      <c r="O19" s="11">
        <f>[15]Setembro!$C$18</f>
        <v>36.1</v>
      </c>
      <c r="P19" s="11">
        <f>[15]Setembro!$C$19</f>
        <v>36.6</v>
      </c>
      <c r="Q19" s="11">
        <f>[15]Setembro!$C$20</f>
        <v>35.9</v>
      </c>
      <c r="R19" s="11">
        <f>[15]Setembro!$C$21</f>
        <v>38.1</v>
      </c>
      <c r="S19" s="11">
        <f>[15]Setembro!$C$22</f>
        <v>37.299999999999997</v>
      </c>
      <c r="T19" s="11">
        <f>[15]Setembro!$C$23</f>
        <v>35.700000000000003</v>
      </c>
      <c r="U19" s="11">
        <f>[15]Setembro!$C$24</f>
        <v>36.5</v>
      </c>
      <c r="V19" s="11">
        <f>[15]Setembro!$C$25</f>
        <v>35.700000000000003</v>
      </c>
      <c r="W19" s="11">
        <f>[15]Setembro!$C$26</f>
        <v>30.2</v>
      </c>
      <c r="X19" s="11">
        <f>[15]Setembro!$C$27</f>
        <v>31.4</v>
      </c>
      <c r="Y19" s="11">
        <f>[15]Setembro!$C$28</f>
        <v>36.700000000000003</v>
      </c>
      <c r="Z19" s="11">
        <f>[15]Setembro!$C$29</f>
        <v>29.9</v>
      </c>
      <c r="AA19" s="11">
        <f>[15]Setembro!$C$30</f>
        <v>24.7</v>
      </c>
      <c r="AB19" s="11">
        <f>[15]Setembro!$C$31</f>
        <v>28.4</v>
      </c>
      <c r="AC19" s="11">
        <f>[15]Setembro!$C$32</f>
        <v>33.1</v>
      </c>
      <c r="AD19" s="11">
        <f>[15]Setembro!$C$33</f>
        <v>32.5</v>
      </c>
      <c r="AE19" s="11">
        <f>[15]Setembro!$C$34</f>
        <v>34.4</v>
      </c>
      <c r="AF19" s="131">
        <f t="shared" si="1"/>
        <v>38.1</v>
      </c>
      <c r="AG19" s="94">
        <f t="shared" si="2"/>
        <v>34.020000000000003</v>
      </c>
    </row>
    <row r="20" spans="1:38" x14ac:dyDescent="0.2">
      <c r="A20" s="58" t="s">
        <v>5</v>
      </c>
      <c r="B20" s="11">
        <f>[16]Setembro!$C$5</f>
        <v>28.1</v>
      </c>
      <c r="C20" s="11">
        <f>[16]Setembro!$C$6</f>
        <v>28.9</v>
      </c>
      <c r="D20" s="11">
        <f>[16]Setembro!$C$7</f>
        <v>32.4</v>
      </c>
      <c r="E20" s="11">
        <f>[16]Setembro!$C$8</f>
        <v>33.9</v>
      </c>
      <c r="F20" s="11">
        <f>[16]Setembro!$C$9</f>
        <v>32.700000000000003</v>
      </c>
      <c r="G20" s="11">
        <f>[16]Setembro!$C$10</f>
        <v>35.4</v>
      </c>
      <c r="H20" s="11">
        <f>[16]Setembro!$C$11</f>
        <v>37</v>
      </c>
      <c r="I20" s="11">
        <f>[16]Setembro!$C$12</f>
        <v>38.200000000000003</v>
      </c>
      <c r="J20" s="11">
        <f>[16]Setembro!$C$13</f>
        <v>38.1</v>
      </c>
      <c r="K20" s="11">
        <f>[16]Setembro!$C$14</f>
        <v>35.6</v>
      </c>
      <c r="L20" s="11">
        <f>[16]Setembro!$C$15</f>
        <v>34.200000000000003</v>
      </c>
      <c r="M20" s="11">
        <f>[16]Setembro!$C$16</f>
        <v>32</v>
      </c>
      <c r="N20" s="11">
        <f>[16]Setembro!$C$17</f>
        <v>30.4</v>
      </c>
      <c r="O20" s="11">
        <f>[16]Setembro!$C$18</f>
        <v>35.5</v>
      </c>
      <c r="P20" s="11">
        <f>[16]Setembro!$C$19</f>
        <v>37.4</v>
      </c>
      <c r="Q20" s="11">
        <f>[16]Setembro!$C$20</f>
        <v>38.299999999999997</v>
      </c>
      <c r="R20" s="11">
        <f>[16]Setembro!$C$21</f>
        <v>33</v>
      </c>
      <c r="S20" s="11">
        <f>[16]Setembro!$C$22</f>
        <v>33.1</v>
      </c>
      <c r="T20" s="11">
        <f>[16]Setembro!$C$23</f>
        <v>37.4</v>
      </c>
      <c r="U20" s="11">
        <f>[16]Setembro!$C$24</f>
        <v>37.5</v>
      </c>
      <c r="V20" s="11">
        <f>[16]Setembro!$C$25</f>
        <v>32.9</v>
      </c>
      <c r="W20" s="11">
        <f>[16]Setembro!$C$26</f>
        <v>34.799999999999997</v>
      </c>
      <c r="X20" s="11">
        <f>[16]Setembro!$C$27</f>
        <v>35.1</v>
      </c>
      <c r="Y20" s="11">
        <f>[16]Setembro!$C$28</f>
        <v>37.6</v>
      </c>
      <c r="Z20" s="11">
        <f>[16]Setembro!$C$29</f>
        <v>33.1</v>
      </c>
      <c r="AA20" s="11">
        <f>[16]Setembro!$C$30</f>
        <v>30.3</v>
      </c>
      <c r="AB20" s="11">
        <f>[16]Setembro!$C$31</f>
        <v>33.200000000000003</v>
      </c>
      <c r="AC20" s="11">
        <f>[16]Setembro!$C$32</f>
        <v>35.799999999999997</v>
      </c>
      <c r="AD20" s="11">
        <f>[16]Setembro!$C$33</f>
        <v>36.799999999999997</v>
      </c>
      <c r="AE20" s="11">
        <f>[16]Setembro!$C$34</f>
        <v>36.799999999999997</v>
      </c>
      <c r="AF20" s="131">
        <f t="shared" si="1"/>
        <v>38.299999999999997</v>
      </c>
      <c r="AG20" s="94">
        <f t="shared" si="2"/>
        <v>34.516666666666666</v>
      </c>
      <c r="AH20" s="12" t="s">
        <v>47</v>
      </c>
      <c r="AI20" t="s">
        <v>47</v>
      </c>
      <c r="AK20" t="s">
        <v>47</v>
      </c>
    </row>
    <row r="21" spans="1:38" x14ac:dyDescent="0.2">
      <c r="A21" s="58" t="s">
        <v>43</v>
      </c>
      <c r="B21" s="11">
        <f>[17]Setembro!$C$5</f>
        <v>34.5</v>
      </c>
      <c r="C21" s="11">
        <f>[17]Setembro!$C$6</f>
        <v>34.200000000000003</v>
      </c>
      <c r="D21" s="11">
        <f>[17]Setembro!$C$7</f>
        <v>34.799999999999997</v>
      </c>
      <c r="E21" s="11">
        <f>[17]Setembro!$C$8</f>
        <v>35.700000000000003</v>
      </c>
      <c r="F21" s="11">
        <f>[17]Setembro!$C$9</f>
        <v>37.299999999999997</v>
      </c>
      <c r="G21" s="11">
        <f>[17]Setembro!$C$10</f>
        <v>36.6</v>
      </c>
      <c r="H21" s="11">
        <f>[17]Setembro!$C$11</f>
        <v>35.799999999999997</v>
      </c>
      <c r="I21" s="11">
        <f>[17]Setembro!$C$12</f>
        <v>35.700000000000003</v>
      </c>
      <c r="J21" s="11">
        <f>[17]Setembro!$C$13</f>
        <v>36.799999999999997</v>
      </c>
      <c r="K21" s="11">
        <f>[17]Setembro!$C$14</f>
        <v>36.6</v>
      </c>
      <c r="L21" s="11">
        <f>[17]Setembro!$C$15</f>
        <v>38.4</v>
      </c>
      <c r="M21" s="11">
        <f>[17]Setembro!$C$16</f>
        <v>37.9</v>
      </c>
      <c r="N21" s="11">
        <f>[17]Setembro!$C$17</f>
        <v>37.299999999999997</v>
      </c>
      <c r="O21" s="11">
        <f>[17]Setembro!$C$18</f>
        <v>38.5</v>
      </c>
      <c r="P21" s="11">
        <f>[17]Setembro!$C$19</f>
        <v>38.5</v>
      </c>
      <c r="Q21" s="11">
        <f>[17]Setembro!$C$20</f>
        <v>37.200000000000003</v>
      </c>
      <c r="R21" s="11">
        <f>[17]Setembro!$C$21</f>
        <v>38.5</v>
      </c>
      <c r="S21" s="11">
        <f>[17]Setembro!$C$22</f>
        <v>37.799999999999997</v>
      </c>
      <c r="T21" s="11">
        <f>[17]Setembro!$C$23</f>
        <v>36.6</v>
      </c>
      <c r="U21" s="11">
        <f>[17]Setembro!$C$24</f>
        <v>36.9</v>
      </c>
      <c r="V21" s="11">
        <f>[17]Setembro!$C$25</f>
        <v>37.200000000000003</v>
      </c>
      <c r="W21" s="11">
        <f>[17]Setembro!$C$26</f>
        <v>33.700000000000003</v>
      </c>
      <c r="X21" s="11">
        <f>[17]Setembro!$C$27</f>
        <v>35.799999999999997</v>
      </c>
      <c r="Y21" s="11">
        <f>[17]Setembro!$C$28</f>
        <v>37.299999999999997</v>
      </c>
      <c r="Z21" s="11">
        <f>[17]Setembro!$C$29</f>
        <v>30.7</v>
      </c>
      <c r="AA21" s="11">
        <f>[17]Setembro!$C$30</f>
        <v>27.9</v>
      </c>
      <c r="AB21" s="11">
        <f>[17]Setembro!$C$31</f>
        <v>31.5</v>
      </c>
      <c r="AC21" s="11">
        <f>[17]Setembro!$C$32</f>
        <v>34.1</v>
      </c>
      <c r="AD21" s="11">
        <f>[17]Setembro!$C$33</f>
        <v>35.200000000000003</v>
      </c>
      <c r="AE21" s="11">
        <f>[17]Setembro!$C$34</f>
        <v>35.700000000000003</v>
      </c>
      <c r="AF21" s="131">
        <f t="shared" si="1"/>
        <v>38.5</v>
      </c>
      <c r="AG21" s="94">
        <f t="shared" si="2"/>
        <v>35.823333333333338</v>
      </c>
      <c r="AI21" t="s">
        <v>229</v>
      </c>
      <c r="AK21" t="s">
        <v>47</v>
      </c>
    </row>
    <row r="22" spans="1:38" x14ac:dyDescent="0.2">
      <c r="A22" s="58" t="s">
        <v>6</v>
      </c>
      <c r="B22" s="11">
        <f>[18]Setembro!$C$5</f>
        <v>32.9</v>
      </c>
      <c r="C22" s="11">
        <f>[18]Setembro!$C$6</f>
        <v>35.299999999999997</v>
      </c>
      <c r="D22" s="11">
        <f>[18]Setembro!$C$7</f>
        <v>36.5</v>
      </c>
      <c r="E22" s="11">
        <f>[18]Setembro!$C$8</f>
        <v>37.6</v>
      </c>
      <c r="F22" s="11">
        <f>[18]Setembro!$C$9</f>
        <v>40.299999999999997</v>
      </c>
      <c r="G22" s="11">
        <f>[18]Setembro!$C$10</f>
        <v>41.7</v>
      </c>
      <c r="H22" s="11">
        <f>[18]Setembro!$C$11</f>
        <v>41</v>
      </c>
      <c r="I22" s="11">
        <f>[18]Setembro!$C$12</f>
        <v>40.200000000000003</v>
      </c>
      <c r="J22" s="11">
        <f>[18]Setembro!$C$13</f>
        <v>40.200000000000003</v>
      </c>
      <c r="K22" s="11">
        <f>[18]Setembro!$C$14</f>
        <v>40.700000000000003</v>
      </c>
      <c r="L22" s="11">
        <f>[18]Setembro!$C$15</f>
        <v>41.2</v>
      </c>
      <c r="M22" s="11">
        <f>[18]Setembro!$C$16</f>
        <v>34.5</v>
      </c>
      <c r="N22" s="11">
        <f>[18]Setembro!$C$17</f>
        <v>37.200000000000003</v>
      </c>
      <c r="O22" s="11">
        <f>[18]Setembro!$C$18</f>
        <v>42.3</v>
      </c>
      <c r="P22" s="11">
        <f>[18]Setembro!$C$19</f>
        <v>42.9</v>
      </c>
      <c r="Q22" s="11">
        <f>[18]Setembro!$C$20</f>
        <v>41.7</v>
      </c>
      <c r="R22" s="11">
        <f>[18]Setembro!$C$21</f>
        <v>36.6</v>
      </c>
      <c r="S22" s="11">
        <f>[18]Setembro!$C$22</f>
        <v>38.700000000000003</v>
      </c>
      <c r="T22" s="11">
        <f>[18]Setembro!$C$23</f>
        <v>38.5</v>
      </c>
      <c r="U22" s="11">
        <f>[18]Setembro!$C$24</f>
        <v>39.700000000000003</v>
      </c>
      <c r="V22" s="11">
        <f>[18]Setembro!$C$25</f>
        <v>38.4</v>
      </c>
      <c r="W22" s="11">
        <f>[18]Setembro!$C$26</f>
        <v>37.5</v>
      </c>
      <c r="X22" s="11">
        <f>[18]Setembro!$C$27</f>
        <v>37</v>
      </c>
      <c r="Y22" s="11">
        <f>[18]Setembro!$C$28</f>
        <v>40</v>
      </c>
      <c r="Z22" s="11">
        <f>[18]Setembro!$C$29</f>
        <v>28.1</v>
      </c>
      <c r="AA22" s="11">
        <f>[18]Setembro!$C$30</f>
        <v>30.7</v>
      </c>
      <c r="AB22" s="11">
        <f>[18]Setembro!$C$31</f>
        <v>35</v>
      </c>
      <c r="AC22" s="11">
        <f>[18]Setembro!$C$32</f>
        <v>37.700000000000003</v>
      </c>
      <c r="AD22" s="11">
        <f>[18]Setembro!$C$33</f>
        <v>38.299999999999997</v>
      </c>
      <c r="AE22" s="11">
        <f>[18]Setembro!$C$34</f>
        <v>39.9</v>
      </c>
      <c r="AF22" s="131">
        <f t="shared" si="1"/>
        <v>42.9</v>
      </c>
      <c r="AG22" s="94">
        <f t="shared" si="2"/>
        <v>38.076666666666675</v>
      </c>
      <c r="AI22" t="s">
        <v>47</v>
      </c>
    </row>
    <row r="23" spans="1:38" x14ac:dyDescent="0.2">
      <c r="A23" s="58" t="s">
        <v>7</v>
      </c>
      <c r="B23" s="11">
        <f>[19]Setembro!$C$5</f>
        <v>19.2</v>
      </c>
      <c r="C23" s="11">
        <f>[19]Setembro!$C$6</f>
        <v>24.4</v>
      </c>
      <c r="D23" s="11">
        <f>[19]Setembro!$C$7</f>
        <v>28.3</v>
      </c>
      <c r="E23" s="11">
        <f>[19]Setembro!$C$8</f>
        <v>31.2</v>
      </c>
      <c r="F23" s="11">
        <f>[19]Setembro!$C$9</f>
        <v>30.7</v>
      </c>
      <c r="G23" s="11">
        <f>[19]Setembro!$C$10</f>
        <v>31.3</v>
      </c>
      <c r="H23" s="11">
        <f>[19]Setembro!$C$11</f>
        <v>38.700000000000003</v>
      </c>
      <c r="I23" s="11">
        <f>[19]Setembro!$C$12</f>
        <v>38.5</v>
      </c>
      <c r="J23" s="11">
        <f>[19]Setembro!$C$13</f>
        <v>39</v>
      </c>
      <c r="K23" s="11">
        <f>[19]Setembro!$C$14</f>
        <v>38.700000000000003</v>
      </c>
      <c r="L23" s="11">
        <f>[19]Setembro!$C$15</f>
        <v>38.200000000000003</v>
      </c>
      <c r="M23" s="11">
        <f>[19]Setembro!$C$16</f>
        <v>31.2</v>
      </c>
      <c r="N23" s="11">
        <f>[19]Setembro!$C$17</f>
        <v>31.1</v>
      </c>
      <c r="O23" s="11">
        <f>[19]Setembro!$C$18</f>
        <v>35.299999999999997</v>
      </c>
      <c r="P23" s="11">
        <f>[19]Setembro!$C$19</f>
        <v>40.5</v>
      </c>
      <c r="Q23" s="11">
        <f>[19]Setembro!$C$20</f>
        <v>41.2</v>
      </c>
      <c r="R23" s="11">
        <f>[19]Setembro!$C$21</f>
        <v>36.200000000000003</v>
      </c>
      <c r="S23" s="11">
        <f>[19]Setembro!$C$22</f>
        <v>29.8</v>
      </c>
      <c r="T23" s="11">
        <f>[19]Setembro!$C$23</f>
        <v>37.1</v>
      </c>
      <c r="U23" s="11">
        <f>[19]Setembro!$C$24</f>
        <v>34</v>
      </c>
      <c r="V23" s="11">
        <f>[19]Setembro!$C$25</f>
        <v>31</v>
      </c>
      <c r="W23" s="11">
        <f>[19]Setembro!$C$26</f>
        <v>30.9</v>
      </c>
      <c r="X23" s="11">
        <f>[19]Setembro!$C$27</f>
        <v>29.8</v>
      </c>
      <c r="Y23" s="11">
        <f>[19]Setembro!$C$28</f>
        <v>28.7</v>
      </c>
      <c r="Z23" s="11">
        <f>[19]Setembro!$C$29</f>
        <v>22.5</v>
      </c>
      <c r="AA23" s="11">
        <f>[19]Setembro!$C$30</f>
        <v>28</v>
      </c>
      <c r="AB23" s="11">
        <f>[19]Setembro!$C$31</f>
        <v>31.4</v>
      </c>
      <c r="AC23" s="11">
        <f>[19]Setembro!$C$32</f>
        <v>32.4</v>
      </c>
      <c r="AD23" s="11">
        <f>[19]Setembro!$C$33</f>
        <v>34.799999999999997</v>
      </c>
      <c r="AE23" s="11">
        <f>[19]Setembro!$C$34</f>
        <v>35.6</v>
      </c>
      <c r="AF23" s="131">
        <f t="shared" si="1"/>
        <v>41.2</v>
      </c>
      <c r="AG23" s="94">
        <f t="shared" si="2"/>
        <v>32.656666666666666</v>
      </c>
      <c r="AI23" t="s">
        <v>47</v>
      </c>
      <c r="AK23" t="s">
        <v>47</v>
      </c>
    </row>
    <row r="24" spans="1:38" x14ac:dyDescent="0.2">
      <c r="A24" s="58" t="s">
        <v>169</v>
      </c>
      <c r="B24" s="11" t="str">
        <f>[20]Setembro!$C$5</f>
        <v>*</v>
      </c>
      <c r="C24" s="11" t="str">
        <f>[20]Setembro!$C$6</f>
        <v>*</v>
      </c>
      <c r="D24" s="11" t="str">
        <f>[20]Setembro!$C$7</f>
        <v>*</v>
      </c>
      <c r="E24" s="11" t="str">
        <f>[20]Setembro!$C$8</f>
        <v>*</v>
      </c>
      <c r="F24" s="11" t="str">
        <f>[20]Setembro!$C$9</f>
        <v>*</v>
      </c>
      <c r="G24" s="11" t="str">
        <f>[20]Setembro!$C$10</f>
        <v>*</v>
      </c>
      <c r="H24" s="11" t="str">
        <f>[20]Setembro!$C$11</f>
        <v>*</v>
      </c>
      <c r="I24" s="11" t="str">
        <f>[20]Setembro!$C$12</f>
        <v>*</v>
      </c>
      <c r="J24" s="11" t="str">
        <f>[20]Setembro!$C$13</f>
        <v>*</v>
      </c>
      <c r="K24" s="11" t="str">
        <f>[20]Setembro!$C$14</f>
        <v>*</v>
      </c>
      <c r="L24" s="11" t="str">
        <f>[20]Setembro!$C$15</f>
        <v>*</v>
      </c>
      <c r="M24" s="11" t="str">
        <f>[20]Setembro!$C$16</f>
        <v>*</v>
      </c>
      <c r="N24" s="11" t="str">
        <f>[20]Setembro!$C$17</f>
        <v>*</v>
      </c>
      <c r="O24" s="11" t="str">
        <f>[20]Setembro!$C$18</f>
        <v>*</v>
      </c>
      <c r="P24" s="11" t="str">
        <f>[20]Setembro!$C$19</f>
        <v>*</v>
      </c>
      <c r="Q24" s="11" t="str">
        <f>[20]Setembro!$C$20</f>
        <v>*</v>
      </c>
      <c r="R24" s="11" t="str">
        <f>[20]Setembro!$C$21</f>
        <v>*</v>
      </c>
      <c r="S24" s="11" t="str">
        <f>[20]Setembro!$C$22</f>
        <v>*</v>
      </c>
      <c r="T24" s="11" t="str">
        <f>[20]Setembro!$C$23</f>
        <v>*</v>
      </c>
      <c r="U24" s="11" t="str">
        <f>[20]Setembro!$C$24</f>
        <v>*</v>
      </c>
      <c r="V24" s="11" t="str">
        <f>[20]Setembro!$C$25</f>
        <v>*</v>
      </c>
      <c r="W24" s="11" t="str">
        <f>[20]Setembro!$C$26</f>
        <v>*</v>
      </c>
      <c r="X24" s="11" t="str">
        <f>[20]Setembro!$C$27</f>
        <v>*</v>
      </c>
      <c r="Y24" s="11" t="str">
        <f>[20]Setembro!$C$28</f>
        <v>*</v>
      </c>
      <c r="Z24" s="11" t="str">
        <f>[20]Setembro!$C$29</f>
        <v>*</v>
      </c>
      <c r="AA24" s="11" t="str">
        <f>[20]Setembro!$C$30</f>
        <v>*</v>
      </c>
      <c r="AB24" s="11" t="str">
        <f>[20]Setembro!$C$31</f>
        <v>*</v>
      </c>
      <c r="AC24" s="11" t="str">
        <f>[20]Setembro!$C$32</f>
        <v>*</v>
      </c>
      <c r="AD24" s="11" t="str">
        <f>[20]Setembro!$C$33</f>
        <v>*</v>
      </c>
      <c r="AE24" s="11" t="str">
        <f>[20]Setembro!$C$34</f>
        <v>*</v>
      </c>
      <c r="AF24" s="137" t="s">
        <v>226</v>
      </c>
      <c r="AG24" s="112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[21]Setembro!$C$5</f>
        <v>22.1</v>
      </c>
      <c r="C25" s="11">
        <f>[21]Setembro!$C$6</f>
        <v>26.9</v>
      </c>
      <c r="D25" s="11">
        <f>[21]Setembro!$C$7</f>
        <v>26.6</v>
      </c>
      <c r="E25" s="11">
        <f>[21]Setembro!$C$8</f>
        <v>27.3</v>
      </c>
      <c r="F25" s="11">
        <f>[21]Setembro!$C$9</f>
        <v>28.7</v>
      </c>
      <c r="G25" s="11">
        <f>[21]Setembro!$C$10</f>
        <v>30.5</v>
      </c>
      <c r="H25" s="11">
        <f>[21]Setembro!$C$11</f>
        <v>38.299999999999997</v>
      </c>
      <c r="I25" s="11">
        <f>[21]Setembro!$C$12</f>
        <v>39.700000000000003</v>
      </c>
      <c r="J25" s="11">
        <f>[21]Setembro!$C$13</f>
        <v>40.1</v>
      </c>
      <c r="K25" s="11">
        <f>[21]Setembro!$C$14</f>
        <v>38.700000000000003</v>
      </c>
      <c r="L25" s="11">
        <f>[21]Setembro!$C$15</f>
        <v>39.799999999999997</v>
      </c>
      <c r="M25" s="11">
        <f>[21]Setembro!$C$16</f>
        <v>29.2</v>
      </c>
      <c r="N25" s="11">
        <f>[21]Setembro!$C$17</f>
        <v>29</v>
      </c>
      <c r="O25" s="11">
        <f>[21]Setembro!$C$18</f>
        <v>35.6</v>
      </c>
      <c r="P25" s="11">
        <f>[21]Setembro!$C$19</f>
        <v>38.9</v>
      </c>
      <c r="Q25" s="11">
        <f>[21]Setembro!$C$20</f>
        <v>41</v>
      </c>
      <c r="R25" s="11">
        <f>[21]Setembro!$C$21</f>
        <v>32.700000000000003</v>
      </c>
      <c r="S25" s="11">
        <f>[21]Setembro!$C$22</f>
        <v>25.4</v>
      </c>
      <c r="T25" s="11">
        <f>[21]Setembro!$C$23</f>
        <v>36.6</v>
      </c>
      <c r="U25" s="11">
        <f>[21]Setembro!$C$24</f>
        <v>27.6</v>
      </c>
      <c r="V25" s="11">
        <f>[21]Setembro!$C$25</f>
        <v>31</v>
      </c>
      <c r="W25" s="11">
        <f>[21]Setembro!$C$26</f>
        <v>31.2</v>
      </c>
      <c r="X25" s="11">
        <f>[21]Setembro!$C$27</f>
        <v>29.3</v>
      </c>
      <c r="Y25" s="11">
        <f>[21]Setembro!$C$28</f>
        <v>28.6</v>
      </c>
      <c r="Z25" s="11">
        <f>[21]Setembro!$C$29</f>
        <v>24.8</v>
      </c>
      <c r="AA25" s="11">
        <f>[21]Setembro!$C$30</f>
        <v>29.1</v>
      </c>
      <c r="AB25" s="11">
        <f>[21]Setembro!$C$31</f>
        <v>32.5</v>
      </c>
      <c r="AC25" s="11">
        <f>[21]Setembro!$C$32</f>
        <v>33</v>
      </c>
      <c r="AD25" s="11">
        <f>[21]Setembro!$C$33</f>
        <v>34.9</v>
      </c>
      <c r="AE25" s="11">
        <f>[21]Setembro!$C$34</f>
        <v>36.799999999999997</v>
      </c>
      <c r="AF25" s="131">
        <f t="shared" ref="AF25:AF26" si="3">MAX(B25:AE25)</f>
        <v>41</v>
      </c>
      <c r="AG25" s="94">
        <f t="shared" ref="AG25:AG26" si="4">AVERAGE(B25:AE25)</f>
        <v>32.196666666666665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58" t="s">
        <v>171</v>
      </c>
      <c r="B26" s="11">
        <f>[22]Setembro!$C$5</f>
        <v>23.2</v>
      </c>
      <c r="C26" s="11">
        <f>[22]Setembro!$C$6</f>
        <v>24.6</v>
      </c>
      <c r="D26" s="11">
        <f>[22]Setembro!$C$7</f>
        <v>30.1</v>
      </c>
      <c r="E26" s="11">
        <f>[22]Setembro!$C$8</f>
        <v>32.4</v>
      </c>
      <c r="F26" s="11">
        <f>[22]Setembro!$C$9</f>
        <v>32.200000000000003</v>
      </c>
      <c r="G26" s="11">
        <f>[22]Setembro!$C$10</f>
        <v>33</v>
      </c>
      <c r="H26" s="11">
        <f>[22]Setembro!$C$11</f>
        <v>38.6</v>
      </c>
      <c r="I26" s="11">
        <f>[22]Setembro!$C$12</f>
        <v>38.6</v>
      </c>
      <c r="J26" s="11">
        <f>[22]Setembro!$C$13</f>
        <v>38.799999999999997</v>
      </c>
      <c r="K26" s="11">
        <f>[22]Setembro!$C$14</f>
        <v>38.4</v>
      </c>
      <c r="L26" s="11">
        <f>[22]Setembro!$C$15</f>
        <v>38.4</v>
      </c>
      <c r="M26" s="11">
        <f>[22]Setembro!$C$16</f>
        <v>29.7</v>
      </c>
      <c r="N26" s="11">
        <f>[22]Setembro!$C$17</f>
        <v>32</v>
      </c>
      <c r="O26" s="11">
        <f>[22]Setembro!$C$18</f>
        <v>36.6</v>
      </c>
      <c r="P26" s="11">
        <f>[22]Setembro!$C$19</f>
        <v>41.2</v>
      </c>
      <c r="Q26" s="11">
        <f>[22]Setembro!$C$20</f>
        <v>40.9</v>
      </c>
      <c r="R26" s="11">
        <f>[22]Setembro!$C$21</f>
        <v>37</v>
      </c>
      <c r="S26" s="11">
        <f>[22]Setembro!$C$22</f>
        <v>30.8</v>
      </c>
      <c r="T26" s="11">
        <f>[22]Setembro!$C$23</f>
        <v>37.799999999999997</v>
      </c>
      <c r="U26" s="11">
        <f>[22]Setembro!$C$24</f>
        <v>36.200000000000003</v>
      </c>
      <c r="V26" s="11">
        <f>[22]Setembro!$C$25</f>
        <v>32.200000000000003</v>
      </c>
      <c r="W26" s="11">
        <f>[22]Setembro!$C$26</f>
        <v>32.1</v>
      </c>
      <c r="X26" s="11">
        <f>[22]Setembro!$C$27</f>
        <v>31</v>
      </c>
      <c r="Y26" s="11">
        <f>[22]Setembro!$C$28</f>
        <v>30.1</v>
      </c>
      <c r="Z26" s="11">
        <f>[22]Setembro!$C$29</f>
        <v>23.8</v>
      </c>
      <c r="AA26" s="11">
        <f>[22]Setembro!$C$30</f>
        <v>29.1</v>
      </c>
      <c r="AB26" s="11">
        <f>[22]Setembro!$C$31</f>
        <v>32.700000000000003</v>
      </c>
      <c r="AC26" s="11">
        <f>[22]Setembro!$C$32</f>
        <v>33.200000000000003</v>
      </c>
      <c r="AD26" s="11">
        <f>[22]Setembro!$C$33</f>
        <v>35.700000000000003</v>
      </c>
      <c r="AE26" s="11">
        <f>[22]Setembro!$C$34</f>
        <v>36.5</v>
      </c>
      <c r="AF26" s="131">
        <f t="shared" si="3"/>
        <v>41.2</v>
      </c>
      <c r="AG26" s="94">
        <f t="shared" si="4"/>
        <v>33.56333333333334</v>
      </c>
      <c r="AI26" t="s">
        <v>47</v>
      </c>
      <c r="AK26" t="s">
        <v>47</v>
      </c>
    </row>
    <row r="27" spans="1:38" x14ac:dyDescent="0.2">
      <c r="A27" s="58" t="s">
        <v>8</v>
      </c>
      <c r="B27" s="11">
        <f>[23]Setembro!$C$5</f>
        <v>20.399999999999999</v>
      </c>
      <c r="C27" s="11">
        <f>[23]Setembro!$C$6</f>
        <v>25.7</v>
      </c>
      <c r="D27" s="11">
        <f>[23]Setembro!$C$7</f>
        <v>25.7</v>
      </c>
      <c r="E27" s="11">
        <f>[23]Setembro!$C$8</f>
        <v>28.9</v>
      </c>
      <c r="F27" s="11">
        <f>[23]Setembro!$C$9</f>
        <v>28.6</v>
      </c>
      <c r="G27" s="11">
        <f>[23]Setembro!$C$10</f>
        <v>29.7</v>
      </c>
      <c r="H27" s="11">
        <f>[23]Setembro!$C$11</f>
        <v>37.700000000000003</v>
      </c>
      <c r="I27" s="11">
        <f>[23]Setembro!$C$12</f>
        <v>38.799999999999997</v>
      </c>
      <c r="J27" s="11">
        <f>[23]Setembro!$C$13</f>
        <v>39.1</v>
      </c>
      <c r="K27" s="11">
        <f>[23]Setembro!$C$14</f>
        <v>38.700000000000003</v>
      </c>
      <c r="L27" s="11">
        <f>[23]Setembro!$C$15</f>
        <v>39.4</v>
      </c>
      <c r="M27" s="11">
        <f>[23]Setembro!$C$16</f>
        <v>29.8</v>
      </c>
      <c r="N27" s="11">
        <f>[23]Setembro!$C$17</f>
        <v>30.8</v>
      </c>
      <c r="O27" s="11">
        <f>[23]Setembro!$C$18</f>
        <v>33.799999999999997</v>
      </c>
      <c r="P27" s="11">
        <f>[23]Setembro!$C$19</f>
        <v>37.299999999999997</v>
      </c>
      <c r="Q27" s="11">
        <f>[23]Setembro!$C$20</f>
        <v>40.299999999999997</v>
      </c>
      <c r="R27" s="11">
        <f>[23]Setembro!$C$21</f>
        <v>37.700000000000003</v>
      </c>
      <c r="S27" s="11">
        <f>[23]Setembro!$C$22</f>
        <v>25.9</v>
      </c>
      <c r="T27" s="11">
        <f>[23]Setembro!$C$23</f>
        <v>31.9</v>
      </c>
      <c r="U27" s="11">
        <f>[23]Setembro!$C$24</f>
        <v>28.3</v>
      </c>
      <c r="V27" s="11">
        <f>[23]Setembro!$C$25</f>
        <v>29.9</v>
      </c>
      <c r="W27" s="11">
        <f>[23]Setembro!$C$26</f>
        <v>29.5</v>
      </c>
      <c r="X27" s="11">
        <f>[23]Setembro!$C$27</f>
        <v>28.7</v>
      </c>
      <c r="Y27" s="11">
        <f>[23]Setembro!$C$28</f>
        <v>27.7</v>
      </c>
      <c r="Z27" s="11">
        <f>[23]Setembro!$C$29</f>
        <v>24.4</v>
      </c>
      <c r="AA27" s="11">
        <f>[23]Setembro!$C$30</f>
        <v>27.7</v>
      </c>
      <c r="AB27" s="11">
        <f>[23]Setembro!$C$31</f>
        <v>31.4</v>
      </c>
      <c r="AC27" s="11">
        <f>[23]Setembro!$C$32</f>
        <v>31.1</v>
      </c>
      <c r="AD27" s="11">
        <f>[23]Setembro!$C$33</f>
        <v>33.1</v>
      </c>
      <c r="AE27" s="11">
        <f>[23]Setembro!$C$34</f>
        <v>34.9</v>
      </c>
      <c r="AF27" s="131">
        <f t="shared" si="1"/>
        <v>40.299999999999997</v>
      </c>
      <c r="AG27" s="94">
        <f t="shared" si="2"/>
        <v>31.563333333333336</v>
      </c>
      <c r="AI27" t="s">
        <v>47</v>
      </c>
    </row>
    <row r="28" spans="1:38" x14ac:dyDescent="0.2">
      <c r="A28" s="58" t="s">
        <v>9</v>
      </c>
      <c r="B28" s="11">
        <f>[24]Setembro!$C$5</f>
        <v>19.8</v>
      </c>
      <c r="C28" s="11">
        <f>[24]Setembro!$C$6</f>
        <v>24.3</v>
      </c>
      <c r="D28" s="11">
        <f>[24]Setembro!$C$7</f>
        <v>29.5</v>
      </c>
      <c r="E28" s="11">
        <f>[24]Setembro!$C$8</f>
        <v>31.6</v>
      </c>
      <c r="F28" s="11">
        <f>[24]Setembro!$C$9</f>
        <v>28.9</v>
      </c>
      <c r="G28" s="11">
        <f>[24]Setembro!$C$10</f>
        <v>32.1</v>
      </c>
      <c r="H28" s="11">
        <f>[24]Setembro!$C$11</f>
        <v>37.799999999999997</v>
      </c>
      <c r="I28" s="11">
        <f>[24]Setembro!$C$12</f>
        <v>38.4</v>
      </c>
      <c r="J28" s="11">
        <f>[24]Setembro!$C$13</f>
        <v>38.5</v>
      </c>
      <c r="K28" s="11">
        <f>[24]Setembro!$C$14</f>
        <v>38.4</v>
      </c>
      <c r="L28" s="11">
        <f>[24]Setembro!$C$15</f>
        <v>38.5</v>
      </c>
      <c r="M28" s="11">
        <f>[24]Setembro!$C$16</f>
        <v>26.9</v>
      </c>
      <c r="N28" s="11">
        <f>[24]Setembro!$C$17</f>
        <v>32.5</v>
      </c>
      <c r="O28" s="11">
        <f>[24]Setembro!$C$18</f>
        <v>36.5</v>
      </c>
      <c r="P28" s="11">
        <f>[24]Setembro!$C$19</f>
        <v>40</v>
      </c>
      <c r="Q28" s="11">
        <f>[24]Setembro!$C$20</f>
        <v>39.799999999999997</v>
      </c>
      <c r="R28" s="11">
        <f>[24]Setembro!$C$21</f>
        <v>38.799999999999997</v>
      </c>
      <c r="S28" s="11">
        <f>[24]Setembro!$C$22</f>
        <v>30.1</v>
      </c>
      <c r="T28" s="11">
        <f>[24]Setembro!$C$23</f>
        <v>37.200000000000003</v>
      </c>
      <c r="U28" s="11">
        <f>[24]Setembro!$C$24</f>
        <v>34.9</v>
      </c>
      <c r="V28" s="11">
        <f>[24]Setembro!$C$25</f>
        <v>30.9</v>
      </c>
      <c r="W28" s="11">
        <f>[24]Setembro!$C$26</f>
        <v>30.9</v>
      </c>
      <c r="X28" s="11">
        <f>[24]Setembro!$C$27</f>
        <v>28.7</v>
      </c>
      <c r="Y28" s="11">
        <f>[24]Setembro!$C$28</f>
        <v>28.5</v>
      </c>
      <c r="Z28" s="11">
        <f>[24]Setembro!$C$29</f>
        <v>20.399999999999999</v>
      </c>
      <c r="AA28" s="11">
        <f>[24]Setembro!$C$30</f>
        <v>27.8</v>
      </c>
      <c r="AB28" s="11">
        <f>[24]Setembro!$C$31</f>
        <v>31.6</v>
      </c>
      <c r="AC28" s="11">
        <f>[24]Setembro!$C$32</f>
        <v>31.6</v>
      </c>
      <c r="AD28" s="11">
        <f>[24]Setembro!$C$33</f>
        <v>34.1</v>
      </c>
      <c r="AE28" s="11">
        <f>[24]Setembro!$C$34</f>
        <v>35.4</v>
      </c>
      <c r="AF28" s="131">
        <f t="shared" si="1"/>
        <v>40</v>
      </c>
      <c r="AG28" s="94">
        <f t="shared" si="2"/>
        <v>32.479999999999997</v>
      </c>
      <c r="AK28" t="s">
        <v>47</v>
      </c>
    </row>
    <row r="29" spans="1:38" x14ac:dyDescent="0.2">
      <c r="A29" s="58" t="s">
        <v>42</v>
      </c>
      <c r="B29" s="11">
        <f>[25]Setembro!$C$5</f>
        <v>23.9</v>
      </c>
      <c r="C29" s="11">
        <f>[25]Setembro!$C$6</f>
        <v>29.4</v>
      </c>
      <c r="D29" s="11">
        <f>[25]Setembro!$C$7</f>
        <v>31.8</v>
      </c>
      <c r="E29" s="11">
        <f>[25]Setembro!$C$8</f>
        <v>33.9</v>
      </c>
      <c r="F29" s="11">
        <f>[25]Setembro!$C$9</f>
        <v>33.9</v>
      </c>
      <c r="G29" s="11">
        <f>[25]Setembro!$C$10</f>
        <v>36.1</v>
      </c>
      <c r="H29" s="11">
        <f>[25]Setembro!$C$11</f>
        <v>38.299999999999997</v>
      </c>
      <c r="I29" s="11">
        <f>[25]Setembro!$C$12</f>
        <v>37.6</v>
      </c>
      <c r="J29" s="11">
        <f>[25]Setembro!$C$13</f>
        <v>38</v>
      </c>
      <c r="K29" s="11">
        <f>[25]Setembro!$C$14</f>
        <v>38</v>
      </c>
      <c r="L29" s="11">
        <f>[25]Setembro!$C$15</f>
        <v>37.700000000000003</v>
      </c>
      <c r="M29" s="11">
        <f>[25]Setembro!$C$16</f>
        <v>30.2</v>
      </c>
      <c r="N29" s="11">
        <f>[25]Setembro!$C$17</f>
        <v>31.7</v>
      </c>
      <c r="O29" s="11">
        <f>[25]Setembro!$C$18</f>
        <v>38.6</v>
      </c>
      <c r="P29" s="11">
        <f>[25]Setembro!$C$19</f>
        <v>40.299999999999997</v>
      </c>
      <c r="Q29" s="11">
        <f>[25]Setembro!$C$20</f>
        <v>40.4</v>
      </c>
      <c r="R29" s="11">
        <f>[25]Setembro!$C$21</f>
        <v>32.9</v>
      </c>
      <c r="S29" s="11">
        <f>[25]Setembro!$C$22</f>
        <v>29.6</v>
      </c>
      <c r="T29" s="11">
        <f>[25]Setembro!$C$23</f>
        <v>38</v>
      </c>
      <c r="U29" s="11">
        <f>[25]Setembro!$C$24</f>
        <v>33.6</v>
      </c>
      <c r="V29" s="11">
        <f>[25]Setembro!$C$25</f>
        <v>32.5</v>
      </c>
      <c r="W29" s="11">
        <f>[25]Setembro!$C$26</f>
        <v>34.9</v>
      </c>
      <c r="X29" s="11">
        <f>[25]Setembro!$C$27</f>
        <v>33.799999999999997</v>
      </c>
      <c r="Y29" s="11">
        <f>[25]Setembro!$C$28</f>
        <v>33.799999999999997</v>
      </c>
      <c r="Z29" s="11">
        <f>[25]Setembro!$C$29</f>
        <v>28</v>
      </c>
      <c r="AA29" s="11">
        <f>[25]Setembro!$C$30</f>
        <v>32</v>
      </c>
      <c r="AB29" s="11">
        <f>[25]Setembro!$C$31</f>
        <v>34.5</v>
      </c>
      <c r="AC29" s="11">
        <f>[25]Setembro!$C$32</f>
        <v>35.9</v>
      </c>
      <c r="AD29" s="11">
        <f>[25]Setembro!$C$33</f>
        <v>38.1</v>
      </c>
      <c r="AE29" s="11">
        <f>[25]Setembro!$C$34</f>
        <v>38</v>
      </c>
      <c r="AF29" s="131">
        <f t="shared" si="1"/>
        <v>40.4</v>
      </c>
      <c r="AG29" s="94">
        <f t="shared" si="2"/>
        <v>34.513333333333328</v>
      </c>
      <c r="AK29" t="s">
        <v>47</v>
      </c>
      <c r="AL29" t="s">
        <v>47</v>
      </c>
    </row>
    <row r="30" spans="1:38" x14ac:dyDescent="0.2">
      <c r="A30" s="58" t="s">
        <v>10</v>
      </c>
      <c r="B30" s="11">
        <f>[26]Setembro!$C$5</f>
        <v>21.7</v>
      </c>
      <c r="C30" s="11">
        <f>[26]Setembro!$C$6</f>
        <v>25.7</v>
      </c>
      <c r="D30" s="11">
        <f>[26]Setembro!$C$7</f>
        <v>27.6</v>
      </c>
      <c r="E30" s="11">
        <f>[26]Setembro!$C$8</f>
        <v>28.9</v>
      </c>
      <c r="F30" s="11">
        <f>[26]Setembro!$C$9</f>
        <v>29.8</v>
      </c>
      <c r="G30" s="11">
        <f>[26]Setembro!$C$10</f>
        <v>31.2</v>
      </c>
      <c r="H30" s="11">
        <f>[26]Setembro!$C$11</f>
        <v>37.5</v>
      </c>
      <c r="I30" s="11">
        <f>[26]Setembro!$C$12</f>
        <v>38.299999999999997</v>
      </c>
      <c r="J30" s="11">
        <f>[26]Setembro!$C$13</f>
        <v>38.799999999999997</v>
      </c>
      <c r="K30" s="11">
        <f>[26]Setembro!$C$14</f>
        <v>37.799999999999997</v>
      </c>
      <c r="L30" s="11">
        <f>[26]Setembro!$C$15</f>
        <v>38.200000000000003</v>
      </c>
      <c r="M30" s="11">
        <f>[26]Setembro!$C$16</f>
        <v>30.3</v>
      </c>
      <c r="N30" s="11">
        <f>[26]Setembro!$C$17</f>
        <v>30.6</v>
      </c>
      <c r="O30" s="11">
        <f>[26]Setembro!$C$18</f>
        <v>35.4</v>
      </c>
      <c r="P30" s="11">
        <f>[26]Setembro!$C$19</f>
        <v>38.700000000000003</v>
      </c>
      <c r="Q30" s="11">
        <f>[26]Setembro!$C$20</f>
        <v>40.1</v>
      </c>
      <c r="R30" s="11">
        <f>[26]Setembro!$C$21</f>
        <v>35</v>
      </c>
      <c r="S30" s="11">
        <f>[26]Setembro!$C$22</f>
        <v>27.2</v>
      </c>
      <c r="T30" s="11">
        <f>[26]Setembro!$C$23</f>
        <v>36.700000000000003</v>
      </c>
      <c r="U30" s="11">
        <f>[26]Setembro!$C$24</f>
        <v>31.9</v>
      </c>
      <c r="V30" s="11">
        <f>[26]Setembro!$C$25</f>
        <v>31</v>
      </c>
      <c r="W30" s="11">
        <f>[26]Setembro!$C$26</f>
        <v>30.5</v>
      </c>
      <c r="X30" s="11">
        <f>[26]Setembro!$C$27</f>
        <v>29</v>
      </c>
      <c r="Y30" s="11">
        <f>[26]Setembro!$C$28</f>
        <v>25.4</v>
      </c>
      <c r="Z30" s="11">
        <f>[26]Setembro!$C$29</f>
        <v>22.6</v>
      </c>
      <c r="AA30" s="11">
        <f>[26]Setembro!$C$30</f>
        <v>28.6</v>
      </c>
      <c r="AB30" s="11">
        <f>[26]Setembro!$C$31</f>
        <v>31.9</v>
      </c>
      <c r="AC30" s="11">
        <f>[26]Setembro!$C$32</f>
        <v>31.7</v>
      </c>
      <c r="AD30" s="11">
        <f>[26]Setembro!$C$33</f>
        <v>34.200000000000003</v>
      </c>
      <c r="AE30" s="11">
        <f>[26]Setembro!$C$34</f>
        <v>35.700000000000003</v>
      </c>
      <c r="AF30" s="131">
        <f t="shared" si="1"/>
        <v>40.1</v>
      </c>
      <c r="AG30" s="94">
        <f t="shared" si="2"/>
        <v>32.066666666666677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[27]Setembro!$C$5</f>
        <v>21.9</v>
      </c>
      <c r="C31" s="11">
        <f>[27]Setembro!$C$6</f>
        <v>25</v>
      </c>
      <c r="D31" s="11">
        <f>[27]Setembro!$C$7</f>
        <v>27.6</v>
      </c>
      <c r="E31" s="11">
        <f>[27]Setembro!$C$8</f>
        <v>28.6</v>
      </c>
      <c r="F31" s="11">
        <f>[27]Setembro!$C$9</f>
        <v>31.1</v>
      </c>
      <c r="G31" s="11">
        <f>[27]Setembro!$C$10</f>
        <v>31.9</v>
      </c>
      <c r="H31" s="11">
        <f>[27]Setembro!$C$11</f>
        <v>37.700000000000003</v>
      </c>
      <c r="I31" s="11">
        <f>[27]Setembro!$C$12</f>
        <v>38</v>
      </c>
      <c r="J31" s="11">
        <f>[27]Setembro!$C$13</f>
        <v>38.700000000000003</v>
      </c>
      <c r="K31" s="11">
        <f>[27]Setembro!$C$14</f>
        <v>37.299999999999997</v>
      </c>
      <c r="L31" s="11">
        <f>[27]Setembro!$C$15</f>
        <v>37.9</v>
      </c>
      <c r="M31" s="11">
        <f>[27]Setembro!$C$16</f>
        <v>28.5</v>
      </c>
      <c r="N31" s="11">
        <f>[27]Setembro!$C$17</f>
        <v>30.2</v>
      </c>
      <c r="O31" s="11">
        <f>[27]Setembro!$C$18</f>
        <v>35.9</v>
      </c>
      <c r="P31" s="11">
        <f>[27]Setembro!$C$19</f>
        <v>39.700000000000003</v>
      </c>
      <c r="Q31" s="11">
        <f>[27]Setembro!$C$20</f>
        <v>39.9</v>
      </c>
      <c r="R31" s="11">
        <f>[27]Setembro!$C$21</f>
        <v>34</v>
      </c>
      <c r="S31" s="11">
        <f>[27]Setembro!$C$22</f>
        <v>27.7</v>
      </c>
      <c r="T31" s="11">
        <f>[27]Setembro!$C$23</f>
        <v>36.200000000000003</v>
      </c>
      <c r="U31" s="11">
        <f>[27]Setembro!$C$24</f>
        <v>30.4</v>
      </c>
      <c r="V31" s="11">
        <f>[27]Setembro!$C$25</f>
        <v>30.6</v>
      </c>
      <c r="W31" s="11">
        <f>[27]Setembro!$C$26</f>
        <v>30.4</v>
      </c>
      <c r="X31" s="11">
        <f>[27]Setembro!$C$27</f>
        <v>29.7</v>
      </c>
      <c r="Y31" s="11">
        <f>[27]Setembro!$C$28</f>
        <v>26.9</v>
      </c>
      <c r="Z31" s="11">
        <f>[27]Setembro!$C$29</f>
        <v>21.4</v>
      </c>
      <c r="AA31" s="11">
        <f>[27]Setembro!$C$30</f>
        <v>29</v>
      </c>
      <c r="AB31" s="11">
        <f>[27]Setembro!$C$31</f>
        <v>31.8</v>
      </c>
      <c r="AC31" s="11">
        <f>[27]Setembro!$C$32</f>
        <v>32.299999999999997</v>
      </c>
      <c r="AD31" s="11">
        <f>[27]Setembro!$C$33</f>
        <v>34.700000000000003</v>
      </c>
      <c r="AE31" s="11">
        <f>[27]Setembro!$C$34</f>
        <v>36.299999999999997</v>
      </c>
      <c r="AF31" s="131">
        <f>MAX(B31:AE31)</f>
        <v>39.9</v>
      </c>
      <c r="AG31" s="94">
        <f>AVERAGE(B31:AE31)</f>
        <v>32.043333333333329</v>
      </c>
      <c r="AH31" s="12" t="s">
        <v>47</v>
      </c>
      <c r="AK31" t="s">
        <v>47</v>
      </c>
    </row>
    <row r="32" spans="1:38" x14ac:dyDescent="0.2">
      <c r="A32" s="58" t="s">
        <v>11</v>
      </c>
      <c r="B32" s="11">
        <f>[28]Setembro!$C$5</f>
        <v>24.8</v>
      </c>
      <c r="C32" s="11">
        <f>[28]Setembro!$C$6</f>
        <v>27.2</v>
      </c>
      <c r="D32" s="11">
        <f>[28]Setembro!$C$7</f>
        <v>30.2</v>
      </c>
      <c r="E32" s="11">
        <f>[28]Setembro!$C$8</f>
        <v>32.4</v>
      </c>
      <c r="F32" s="11">
        <f>[28]Setembro!$C$9</f>
        <v>33.200000000000003</v>
      </c>
      <c r="G32" s="11">
        <f>[28]Setembro!$C$10</f>
        <v>33.200000000000003</v>
      </c>
      <c r="H32" s="11">
        <f>[28]Setembro!$C$11</f>
        <v>39.6</v>
      </c>
      <c r="I32" s="11">
        <f>[28]Setembro!$C$12</f>
        <v>39</v>
      </c>
      <c r="J32" s="11">
        <f>[28]Setembro!$C$13</f>
        <v>39.4</v>
      </c>
      <c r="K32" s="11">
        <f>[28]Setembro!$C$14</f>
        <v>38.299999999999997</v>
      </c>
      <c r="L32" s="11">
        <f>[28]Setembro!$C$15</f>
        <v>38.4</v>
      </c>
      <c r="M32" s="11">
        <f>[28]Setembro!$C$16</f>
        <v>26.6</v>
      </c>
      <c r="N32" s="11">
        <f>[28]Setembro!$C$17</f>
        <v>32.1</v>
      </c>
      <c r="O32" s="11">
        <f>[28]Setembro!$C$18</f>
        <v>37.6</v>
      </c>
      <c r="P32" s="11">
        <f>[28]Setembro!$C$19</f>
        <v>41.4</v>
      </c>
      <c r="Q32" s="11">
        <f>[28]Setembro!$C$20</f>
        <v>41.1</v>
      </c>
      <c r="R32" s="11">
        <f>[28]Setembro!$C$21</f>
        <v>36</v>
      </c>
      <c r="S32" s="11">
        <f>[28]Setembro!$C$22</f>
        <v>30.9</v>
      </c>
      <c r="T32" s="11">
        <f>[28]Setembro!$C$23</f>
        <v>38.1</v>
      </c>
      <c r="U32" s="11">
        <f>[28]Setembro!$C$24</f>
        <v>35.799999999999997</v>
      </c>
      <c r="V32" s="11">
        <f>[28]Setembro!$C$25</f>
        <v>33.200000000000003</v>
      </c>
      <c r="W32" s="11">
        <f>[28]Setembro!$C$26</f>
        <v>32.799999999999997</v>
      </c>
      <c r="X32" s="11">
        <f>[28]Setembro!$C$27</f>
        <v>31.1</v>
      </c>
      <c r="Y32" s="11">
        <f>[28]Setembro!$C$28</f>
        <v>29.9</v>
      </c>
      <c r="Z32" s="11">
        <f>[28]Setembro!$C$29</f>
        <v>25.4</v>
      </c>
      <c r="AA32" s="11">
        <f>[28]Setembro!$C$30</f>
        <v>28.5</v>
      </c>
      <c r="AB32" s="11">
        <f>[28]Setembro!$C$31</f>
        <v>32.5</v>
      </c>
      <c r="AC32" s="11">
        <f>[28]Setembro!$C$32</f>
        <v>33.9</v>
      </c>
      <c r="AD32" s="11">
        <f>[28]Setembro!$C$33</f>
        <v>36.299999999999997</v>
      </c>
      <c r="AE32" s="11">
        <f>[28]Setembro!$C$34</f>
        <v>38.700000000000003</v>
      </c>
      <c r="AF32" s="131">
        <f t="shared" si="1"/>
        <v>41.4</v>
      </c>
      <c r="AG32" s="94">
        <f t="shared" si="2"/>
        <v>33.92</v>
      </c>
      <c r="AL32" t="s">
        <v>47</v>
      </c>
    </row>
    <row r="33" spans="1:38" s="5" customFormat="1" x14ac:dyDescent="0.2">
      <c r="A33" s="58" t="s">
        <v>12</v>
      </c>
      <c r="B33" s="11">
        <f>[29]Setembro!$C$5</f>
        <v>29.4</v>
      </c>
      <c r="C33" s="11">
        <f>[29]Setembro!$C$6</f>
        <v>30.2</v>
      </c>
      <c r="D33" s="11">
        <f>[29]Setembro!$C$7</f>
        <v>33.200000000000003</v>
      </c>
      <c r="E33" s="11">
        <f>[29]Setembro!$C$8</f>
        <v>35.4</v>
      </c>
      <c r="F33" s="11">
        <f>[29]Setembro!$C$9</f>
        <v>35.700000000000003</v>
      </c>
      <c r="G33" s="11">
        <f>[29]Setembro!$C$10</f>
        <v>38.4</v>
      </c>
      <c r="H33" s="11">
        <f>[29]Setembro!$C$11</f>
        <v>39.200000000000003</v>
      </c>
      <c r="I33" s="11">
        <f>[29]Setembro!$C$12</f>
        <v>38</v>
      </c>
      <c r="J33" s="11">
        <f>[29]Setembro!$C$13</f>
        <v>38.9</v>
      </c>
      <c r="K33" s="11">
        <f>[29]Setembro!$C$14</f>
        <v>38.9</v>
      </c>
      <c r="L33" s="11">
        <f>[29]Setembro!$C$15</f>
        <v>37.700000000000003</v>
      </c>
      <c r="M33" s="11">
        <f>[29]Setembro!$C$16</f>
        <v>29.7</v>
      </c>
      <c r="N33" s="11">
        <f>[29]Setembro!$C$17</f>
        <v>33</v>
      </c>
      <c r="O33" s="11">
        <f>[29]Setembro!$C$18</f>
        <v>39.6</v>
      </c>
      <c r="P33" s="11">
        <f>[29]Setembro!$C$19</f>
        <v>40.5</v>
      </c>
      <c r="Q33" s="11">
        <f>[29]Setembro!$C$20</f>
        <v>40</v>
      </c>
      <c r="R33" s="11">
        <f>[29]Setembro!$C$21</f>
        <v>32.6</v>
      </c>
      <c r="S33" s="11">
        <f>[29]Setembro!$C$22</f>
        <v>27.7</v>
      </c>
      <c r="T33" s="11" t="str">
        <f>[29]Setembro!$C$23</f>
        <v>*</v>
      </c>
      <c r="U33" s="11" t="str">
        <f>[29]Setembro!$C$24</f>
        <v>*</v>
      </c>
      <c r="V33" s="11" t="str">
        <f>[29]Setembro!$C$25</f>
        <v>*</v>
      </c>
      <c r="W33" s="11" t="str">
        <f>[29]Setembro!$C$26</f>
        <v>*</v>
      </c>
      <c r="X33" s="11" t="str">
        <f>[29]Setembro!$C$27</f>
        <v>*</v>
      </c>
      <c r="Y33" s="11" t="str">
        <f>[29]Setembro!$C$28</f>
        <v>*</v>
      </c>
      <c r="Z33" s="11" t="str">
        <f>[29]Setembro!$C$29</f>
        <v>*</v>
      </c>
      <c r="AA33" s="11" t="str">
        <f>[29]Setembro!$C$30</f>
        <v>*</v>
      </c>
      <c r="AB33" s="11" t="str">
        <f>[29]Setembro!$C$31</f>
        <v>*</v>
      </c>
      <c r="AC33" s="11" t="str">
        <f>[29]Setembro!$C$32</f>
        <v>*</v>
      </c>
      <c r="AD33" s="11" t="str">
        <f>[29]Setembro!$C$33</f>
        <v>*</v>
      </c>
      <c r="AE33" s="11" t="str">
        <f>[29]Setembro!$C$34</f>
        <v>*</v>
      </c>
      <c r="AF33" s="131">
        <f t="shared" si="1"/>
        <v>40.5</v>
      </c>
      <c r="AG33" s="94">
        <f t="shared" si="2"/>
        <v>35.450000000000003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[30]Setembro!$C$5</f>
        <v>25.1</v>
      </c>
      <c r="C34" s="11">
        <f>[30]Setembro!$C$6</f>
        <v>31.5</v>
      </c>
      <c r="D34" s="11">
        <f>[30]Setembro!$C$7</f>
        <v>33.1</v>
      </c>
      <c r="E34" s="11">
        <f>[30]Setembro!$C$8</f>
        <v>36.200000000000003</v>
      </c>
      <c r="F34" s="11">
        <f>[30]Setembro!$C$9</f>
        <v>34.299999999999997</v>
      </c>
      <c r="G34" s="11">
        <f>[30]Setembro!$C$10</f>
        <v>38.700000000000003</v>
      </c>
      <c r="H34" s="11">
        <f>[30]Setembro!$C$11</f>
        <v>38.5</v>
      </c>
      <c r="I34" s="11">
        <f>[30]Setembro!$C$12</f>
        <v>38.1</v>
      </c>
      <c r="J34" s="11">
        <f>[30]Setembro!$C$13</f>
        <v>38.6</v>
      </c>
      <c r="K34" s="11">
        <f>[30]Setembro!$C$14</f>
        <v>38.6</v>
      </c>
      <c r="L34" s="11">
        <f>[30]Setembro!$C$15</f>
        <v>37.6</v>
      </c>
      <c r="M34" s="11">
        <f>[30]Setembro!$C$16</f>
        <v>27.4</v>
      </c>
      <c r="N34" s="11">
        <f>[30]Setembro!$C$17</f>
        <v>31</v>
      </c>
      <c r="O34" s="11">
        <f>[30]Setembro!$C$18</f>
        <v>38.299999999999997</v>
      </c>
      <c r="P34" s="11">
        <f>[30]Setembro!$C$19</f>
        <v>39.5</v>
      </c>
      <c r="Q34" s="11">
        <f>[30]Setembro!$C$20</f>
        <v>39.5</v>
      </c>
      <c r="R34" s="11">
        <f>[30]Setembro!$C$21</f>
        <v>30.1</v>
      </c>
      <c r="S34" s="11">
        <f>[30]Setembro!$C$22</f>
        <v>34.5</v>
      </c>
      <c r="T34" s="11">
        <f>[30]Setembro!$C$23</f>
        <v>37.799999999999997</v>
      </c>
      <c r="U34" s="11">
        <f>[30]Setembro!$C$24</f>
        <v>39.200000000000003</v>
      </c>
      <c r="V34" s="11">
        <f>[30]Setembro!$C$25</f>
        <v>33.700000000000003</v>
      </c>
      <c r="W34" s="11">
        <f>[30]Setembro!$C$26</f>
        <v>35.6</v>
      </c>
      <c r="X34" s="11">
        <f>[30]Setembro!$C$27</f>
        <v>36.1</v>
      </c>
      <c r="Y34" s="11">
        <f>[30]Setembro!$C$28</f>
        <v>38.799999999999997</v>
      </c>
      <c r="Z34" s="11">
        <f>[30]Setembro!$C$29</f>
        <v>22.8</v>
      </c>
      <c r="AA34" s="11">
        <f>[30]Setembro!$C$30</f>
        <v>30.5</v>
      </c>
      <c r="AB34" s="11">
        <f>[30]Setembro!$C$31</f>
        <v>34</v>
      </c>
      <c r="AC34" s="11">
        <f>[30]Setembro!$C$32</f>
        <v>37</v>
      </c>
      <c r="AD34" s="11">
        <f>[30]Setembro!$C$33</f>
        <v>37.299999999999997</v>
      </c>
      <c r="AE34" s="11">
        <f>[30]Setembro!$C$34</f>
        <v>37.200000000000003</v>
      </c>
      <c r="AF34" s="131">
        <f t="shared" si="1"/>
        <v>39.5</v>
      </c>
      <c r="AG34" s="94">
        <f t="shared" si="2"/>
        <v>35.019999999999996</v>
      </c>
    </row>
    <row r="35" spans="1:38" x14ac:dyDescent="0.2">
      <c r="A35" s="58" t="s">
        <v>173</v>
      </c>
      <c r="B35" s="11">
        <f>[31]Setembro!$C$5</f>
        <v>21.6</v>
      </c>
      <c r="C35" s="11">
        <f>[31]Setembro!$C$6</f>
        <v>28.5</v>
      </c>
      <c r="D35" s="11">
        <f>[31]Setembro!$C$7</f>
        <v>30.2</v>
      </c>
      <c r="E35" s="11">
        <f>[31]Setembro!$C$8</f>
        <v>32.4</v>
      </c>
      <c r="F35" s="11">
        <f>[31]Setembro!$C$9</f>
        <v>32.200000000000003</v>
      </c>
      <c r="G35" s="11">
        <f>[31]Setembro!$C$10</f>
        <v>33</v>
      </c>
      <c r="H35" s="11">
        <f>[31]Setembro!$C$11</f>
        <v>37.700000000000003</v>
      </c>
      <c r="I35" s="11">
        <f>[31]Setembro!$C$12</f>
        <v>37</v>
      </c>
      <c r="J35" s="11">
        <f>[31]Setembro!$C$13</f>
        <v>37.799999999999997</v>
      </c>
      <c r="K35" s="11">
        <f>[31]Setembro!$C$14</f>
        <v>36.799999999999997</v>
      </c>
      <c r="L35" s="11">
        <f>[31]Setembro!$C$15</f>
        <v>37.200000000000003</v>
      </c>
      <c r="M35" s="11">
        <f>[31]Setembro!$C$16</f>
        <v>28</v>
      </c>
      <c r="N35" s="11">
        <f>[31]Setembro!$C$17</f>
        <v>31.6</v>
      </c>
      <c r="O35" s="11">
        <f>[31]Setembro!$C$18</f>
        <v>35.799999999999997</v>
      </c>
      <c r="P35" s="11">
        <f>[31]Setembro!$C$19</f>
        <v>39.1</v>
      </c>
      <c r="Q35" s="11">
        <f>[31]Setembro!$C$20</f>
        <v>38.6</v>
      </c>
      <c r="R35" s="11">
        <f>[31]Setembro!$C$21</f>
        <v>36</v>
      </c>
      <c r="S35" s="11">
        <f>[31]Setembro!$C$22</f>
        <v>30.5</v>
      </c>
      <c r="T35" s="11">
        <f>[31]Setembro!$C$23</f>
        <v>36.200000000000003</v>
      </c>
      <c r="U35" s="11">
        <f>[31]Setembro!$C$24</f>
        <v>35.6</v>
      </c>
      <c r="V35" s="11">
        <f>[31]Setembro!$C$25</f>
        <v>31.2</v>
      </c>
      <c r="W35" s="11">
        <f>[31]Setembro!$C$26</f>
        <v>31.2</v>
      </c>
      <c r="X35" s="11">
        <f>[31]Setembro!$C$27</f>
        <v>30.3</v>
      </c>
      <c r="Y35" s="11">
        <f>[31]Setembro!$C$28</f>
        <v>29.8</v>
      </c>
      <c r="Z35" s="11">
        <f>[31]Setembro!$C$29</f>
        <v>25.3</v>
      </c>
      <c r="AA35" s="11">
        <f>[31]Setembro!$C$30</f>
        <v>27.2</v>
      </c>
      <c r="AB35" s="11">
        <f>[31]Setembro!$C$31</f>
        <v>31.3</v>
      </c>
      <c r="AC35" s="11">
        <f>[31]Setembro!$C$32</f>
        <v>32</v>
      </c>
      <c r="AD35" s="11">
        <f>[31]Setembro!$C$33</f>
        <v>33.200000000000003</v>
      </c>
      <c r="AE35" s="11">
        <f>[31]Setembro!$C$34</f>
        <v>34</v>
      </c>
      <c r="AF35" s="131">
        <f>MAX(B35:AE35)</f>
        <v>39.1</v>
      </c>
      <c r="AG35" s="94">
        <f>AVERAGE(B35:AE35)</f>
        <v>32.71</v>
      </c>
    </row>
    <row r="36" spans="1:38" x14ac:dyDescent="0.2">
      <c r="A36" s="58" t="s">
        <v>144</v>
      </c>
      <c r="B36" s="11" t="str">
        <f>[32]Setembro!$C$5</f>
        <v>*</v>
      </c>
      <c r="C36" s="11" t="str">
        <f>[32]Setembro!$C$6</f>
        <v>*</v>
      </c>
      <c r="D36" s="11" t="str">
        <f>[32]Setembro!$C$7</f>
        <v>*</v>
      </c>
      <c r="E36" s="11" t="str">
        <f>[32]Setembro!$C$8</f>
        <v>*</v>
      </c>
      <c r="F36" s="11" t="str">
        <f>[32]Setembro!$C$9</f>
        <v>*</v>
      </c>
      <c r="G36" s="11" t="str">
        <f>[32]Setembro!$C$10</f>
        <v>*</v>
      </c>
      <c r="H36" s="11" t="str">
        <f>[32]Setembro!$C$11</f>
        <v>*</v>
      </c>
      <c r="I36" s="11" t="str">
        <f>[32]Setembro!$C$12</f>
        <v>*</v>
      </c>
      <c r="J36" s="11" t="str">
        <f>[32]Setembro!$C$13</f>
        <v>*</v>
      </c>
      <c r="K36" s="11" t="str">
        <f>[32]Setembro!$C$14</f>
        <v>*</v>
      </c>
      <c r="L36" s="11" t="str">
        <f>[32]Setembro!$C$15</f>
        <v>*</v>
      </c>
      <c r="M36" s="11" t="str">
        <f>[32]Setembro!$C$16</f>
        <v>*</v>
      </c>
      <c r="N36" s="11" t="str">
        <f>[32]Setembro!$C$17</f>
        <v>*</v>
      </c>
      <c r="O36" s="11" t="str">
        <f>[32]Setembro!$C$18</f>
        <v>*</v>
      </c>
      <c r="P36" s="11" t="str">
        <f>[32]Setembro!$C$19</f>
        <v>*</v>
      </c>
      <c r="Q36" s="11" t="str">
        <f>[32]Setembro!$C$20</f>
        <v>*</v>
      </c>
      <c r="R36" s="11" t="str">
        <f>[32]Setembro!$C$21</f>
        <v>*</v>
      </c>
      <c r="S36" s="11" t="str">
        <f>[32]Setembro!$C$22</f>
        <v>*</v>
      </c>
      <c r="T36" s="11" t="str">
        <f>[32]Setembro!$C$23</f>
        <v>*</v>
      </c>
      <c r="U36" s="11" t="str">
        <f>[32]Setembro!$C$24</f>
        <v>*</v>
      </c>
      <c r="V36" s="11" t="str">
        <f>[32]Setembro!$C$25</f>
        <v>*</v>
      </c>
      <c r="W36" s="11" t="str">
        <f>[32]Setembro!$C$26</f>
        <v>*</v>
      </c>
      <c r="X36" s="11" t="str">
        <f>[32]Setembro!$C$27</f>
        <v>*</v>
      </c>
      <c r="Y36" s="11" t="str">
        <f>[32]Setembro!$C$28</f>
        <v>*</v>
      </c>
      <c r="Z36" s="11" t="str">
        <f>[32]Setembro!$C$29</f>
        <v>*</v>
      </c>
      <c r="AA36" s="11" t="str">
        <f>[32]Setembro!$C$30</f>
        <v>*</v>
      </c>
      <c r="AB36" s="11" t="str">
        <f>[32]Setembro!$C$31</f>
        <v>*</v>
      </c>
      <c r="AC36" s="11" t="str">
        <f>[32]Setembro!$C$32</f>
        <v>*</v>
      </c>
      <c r="AD36" s="11" t="str">
        <f>[32]Setembro!$C$33</f>
        <v>*</v>
      </c>
      <c r="AE36" s="11" t="str">
        <f>[32]Setembro!$C$34</f>
        <v>*</v>
      </c>
      <c r="AF36" s="137" t="s">
        <v>226</v>
      </c>
      <c r="AG36" s="112" t="s">
        <v>226</v>
      </c>
      <c r="AK36" t="s">
        <v>47</v>
      </c>
    </row>
    <row r="37" spans="1:38" x14ac:dyDescent="0.2">
      <c r="A37" s="58" t="s">
        <v>14</v>
      </c>
      <c r="B37" s="11">
        <f>[33]Setembro!$C$5</f>
        <v>34.299999999999997</v>
      </c>
      <c r="C37" s="11">
        <f>[33]Setembro!$C$6</f>
        <v>30.7</v>
      </c>
      <c r="D37" s="11">
        <f>[33]Setembro!$C$7</f>
        <v>34.799999999999997</v>
      </c>
      <c r="E37" s="11">
        <f>[33]Setembro!$C$8</f>
        <v>36.1</v>
      </c>
      <c r="F37" s="11">
        <f>[33]Setembro!$C$9</f>
        <v>33.799999999999997</v>
      </c>
      <c r="G37" s="11">
        <f>[33]Setembro!$C$10</f>
        <v>36.200000000000003</v>
      </c>
      <c r="H37" s="11">
        <f>[33]Setembro!$C$11</f>
        <v>36.200000000000003</v>
      </c>
      <c r="I37" s="11">
        <f>[33]Setembro!$C$12</f>
        <v>36.4</v>
      </c>
      <c r="J37" s="11">
        <f>[33]Setembro!$C$13</f>
        <v>36.9</v>
      </c>
      <c r="K37" s="11">
        <f>[33]Setembro!$C$14</f>
        <v>38</v>
      </c>
      <c r="L37" s="11">
        <f>[33]Setembro!$C$15</f>
        <v>38.799999999999997</v>
      </c>
      <c r="M37" s="11">
        <f>[33]Setembro!$C$16</f>
        <v>39.1</v>
      </c>
      <c r="N37" s="11">
        <f>[33]Setembro!$C$17</f>
        <v>37.1</v>
      </c>
      <c r="O37" s="11">
        <f>[33]Setembro!$C$18</f>
        <v>37.9</v>
      </c>
      <c r="P37" s="11">
        <f>[33]Setembro!$C$19</f>
        <v>38.700000000000003</v>
      </c>
      <c r="Q37" s="11">
        <f>[33]Setembro!$C$20</f>
        <v>37.700000000000003</v>
      </c>
      <c r="R37" s="11">
        <f>[33]Setembro!$C$21</f>
        <v>39</v>
      </c>
      <c r="S37" s="11">
        <f>[33]Setembro!$C$22</f>
        <v>39.799999999999997</v>
      </c>
      <c r="T37" s="11">
        <f>[33]Setembro!$C$23</f>
        <v>38.799999999999997</v>
      </c>
      <c r="U37" s="11">
        <f>[33]Setembro!$C$24</f>
        <v>38.9</v>
      </c>
      <c r="V37" s="11">
        <f>[33]Setembro!$C$25</f>
        <v>35.9</v>
      </c>
      <c r="W37" s="11">
        <f>[33]Setembro!$C$26</f>
        <v>33</v>
      </c>
      <c r="X37" s="11">
        <f>[33]Setembro!$C$27</f>
        <v>32.799999999999997</v>
      </c>
      <c r="Y37" s="11">
        <f>[33]Setembro!$C$28</f>
        <v>36.799999999999997</v>
      </c>
      <c r="Z37" s="11">
        <f>[33]Setembro!$C$29</f>
        <v>30.5</v>
      </c>
      <c r="AA37" s="11">
        <f>[33]Setembro!$C$30</f>
        <v>23.1</v>
      </c>
      <c r="AB37" s="11">
        <f>[33]Setembro!$C$31</f>
        <v>29.8</v>
      </c>
      <c r="AC37" s="11">
        <f>[33]Setembro!$C$32</f>
        <v>32.6</v>
      </c>
      <c r="AD37" s="11">
        <f>[33]Setembro!$C$33</f>
        <v>32.4</v>
      </c>
      <c r="AE37" s="11">
        <f>[33]Setembro!$C$34</f>
        <v>34.700000000000003</v>
      </c>
      <c r="AF37" s="131">
        <f t="shared" si="1"/>
        <v>39.799999999999997</v>
      </c>
      <c r="AG37" s="94">
        <f t="shared" si="2"/>
        <v>35.36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[34]Setembro!$C$5</f>
        <v>32.4</v>
      </c>
      <c r="C38" s="11">
        <f>[34]Setembro!$C$6</f>
        <v>32.4</v>
      </c>
      <c r="D38" s="11">
        <f>[34]Setembro!$C$7</f>
        <v>30.4</v>
      </c>
      <c r="E38" s="11">
        <f>[34]Setembro!$C$8</f>
        <v>35</v>
      </c>
      <c r="F38" s="11">
        <f>[34]Setembro!$C$9</f>
        <v>30.4</v>
      </c>
      <c r="G38" s="11">
        <f>[34]Setembro!$C$10</f>
        <v>30.6</v>
      </c>
      <c r="H38" s="11">
        <f>[34]Setembro!$C$11</f>
        <v>33.700000000000003</v>
      </c>
      <c r="I38" s="11">
        <f>[34]Setembro!$C$12</f>
        <v>37.4</v>
      </c>
      <c r="J38" s="11">
        <f>[34]Setembro!$C$13</f>
        <v>31.7</v>
      </c>
      <c r="K38" s="11">
        <f>[34]Setembro!$C$14</f>
        <v>32.5</v>
      </c>
      <c r="L38" s="11">
        <f>[34]Setembro!$C$15</f>
        <v>32</v>
      </c>
      <c r="M38" s="11">
        <f>[34]Setembro!$C$16</f>
        <v>33.6</v>
      </c>
      <c r="N38" s="11">
        <f>[34]Setembro!$C$17</f>
        <v>28.8</v>
      </c>
      <c r="O38" s="11">
        <f>[34]Setembro!$C$18</f>
        <v>32.4</v>
      </c>
      <c r="P38" s="11">
        <f>[34]Setembro!$C$19</f>
        <v>32.1</v>
      </c>
      <c r="Q38" s="11">
        <f>[34]Setembro!$C$20</f>
        <v>33.200000000000003</v>
      </c>
      <c r="R38" s="11">
        <f>[34]Setembro!$C$21</f>
        <v>31.7</v>
      </c>
      <c r="S38" s="11">
        <f>[34]Setembro!$C$22</f>
        <v>31.2</v>
      </c>
      <c r="T38" s="11">
        <f>[34]Setembro!$C$23</f>
        <v>32.6</v>
      </c>
      <c r="U38" s="11">
        <f>[34]Setembro!$C$24</f>
        <v>34.1</v>
      </c>
      <c r="V38" s="11">
        <f>[34]Setembro!$C$25</f>
        <v>34.200000000000003</v>
      </c>
      <c r="W38" s="11">
        <f>[34]Setembro!$C$26</f>
        <v>30.8</v>
      </c>
      <c r="X38" s="11">
        <f>[34]Setembro!$C$27</f>
        <v>29.6</v>
      </c>
      <c r="Y38" s="11">
        <f>[34]Setembro!$C$28</f>
        <v>33.4</v>
      </c>
      <c r="Z38" s="11">
        <f>[34]Setembro!$C$29</f>
        <v>28.3</v>
      </c>
      <c r="AA38" s="11">
        <f>[34]Setembro!$C$30</f>
        <v>30.2</v>
      </c>
      <c r="AB38" s="11">
        <f>[34]Setembro!$C$31</f>
        <v>31.6</v>
      </c>
      <c r="AC38" s="11">
        <f>[34]Setembro!$C$32</f>
        <v>34.299999999999997</v>
      </c>
      <c r="AD38" s="11">
        <f>[34]Setembro!$C$33</f>
        <v>30.6</v>
      </c>
      <c r="AE38" s="11">
        <f>[34]Setembro!$C$34</f>
        <v>32.200000000000003</v>
      </c>
      <c r="AF38" s="131">
        <f>MAX(B38:AE38)</f>
        <v>37.4</v>
      </c>
      <c r="AG38" s="94">
        <f>AVERAGE(B38:AE38)</f>
        <v>32.113333333333337</v>
      </c>
    </row>
    <row r="39" spans="1:38" x14ac:dyDescent="0.2">
      <c r="A39" s="58" t="s">
        <v>15</v>
      </c>
      <c r="B39" s="11">
        <f>[35]Setembro!$C$5</f>
        <v>20.100000000000001</v>
      </c>
      <c r="C39" s="11">
        <f>[35]Setembro!$C$6</f>
        <v>25.7</v>
      </c>
      <c r="D39" s="11">
        <f>[35]Setembro!$C$7</f>
        <v>26.5</v>
      </c>
      <c r="E39" s="11">
        <f>[35]Setembro!$C$8</f>
        <v>28.2</v>
      </c>
      <c r="F39" s="11">
        <f>[35]Setembro!$C$9</f>
        <v>29.9</v>
      </c>
      <c r="G39" s="11">
        <f>[35]Setembro!$C$10</f>
        <v>30.6</v>
      </c>
      <c r="H39" s="11">
        <f>[35]Setembro!$C$11</f>
        <v>35.1</v>
      </c>
      <c r="I39" s="11">
        <f>[35]Setembro!$C$12</f>
        <v>35.1</v>
      </c>
      <c r="J39" s="11">
        <f>[35]Setembro!$C$13</f>
        <v>35.1</v>
      </c>
      <c r="K39" s="11">
        <f>[35]Setembro!$C$14</f>
        <v>34.6</v>
      </c>
      <c r="L39" s="11">
        <f>[35]Setembro!$C$15</f>
        <v>34.6</v>
      </c>
      <c r="M39" s="11">
        <f>[35]Setembro!$C$16</f>
        <v>28.2</v>
      </c>
      <c r="N39" s="11">
        <f>[35]Setembro!$C$17</f>
        <v>28.4</v>
      </c>
      <c r="O39" s="11">
        <f>[35]Setembro!$C$18</f>
        <v>34.9</v>
      </c>
      <c r="P39" s="11">
        <f>[35]Setembro!$C$19</f>
        <v>37.5</v>
      </c>
      <c r="Q39" s="11">
        <f>[35]Setembro!$C$20</f>
        <v>37.799999999999997</v>
      </c>
      <c r="R39" s="11">
        <f>[35]Setembro!$C$21</f>
        <v>31.9</v>
      </c>
      <c r="S39" s="11">
        <f>[35]Setembro!$C$22</f>
        <v>24.8</v>
      </c>
      <c r="T39" s="11">
        <f>[35]Setembro!$C$23</f>
        <v>34.700000000000003</v>
      </c>
      <c r="U39" s="11">
        <f>[35]Setembro!$C$24</f>
        <v>31</v>
      </c>
      <c r="V39" s="11">
        <f>[35]Setembro!$C$25</f>
        <v>28.8</v>
      </c>
      <c r="W39" s="11">
        <f>[35]Setembro!$C$26</f>
        <v>29.7</v>
      </c>
      <c r="X39" s="11">
        <f>[35]Setembro!$C$27</f>
        <v>28.8</v>
      </c>
      <c r="Y39" s="11">
        <f>[35]Setembro!$C$28</f>
        <v>27.7</v>
      </c>
      <c r="Z39" s="11">
        <f>[35]Setembro!$C$29</f>
        <v>21.6</v>
      </c>
      <c r="AA39" s="11">
        <f>[35]Setembro!$C$30</f>
        <v>27.8</v>
      </c>
      <c r="AB39" s="11">
        <f>[35]Setembro!$C$31</f>
        <v>30.4</v>
      </c>
      <c r="AC39" s="11">
        <f>[35]Setembro!$C$32</f>
        <v>31.9</v>
      </c>
      <c r="AD39" s="11">
        <f>[35]Setembro!$C$33</f>
        <v>34.1</v>
      </c>
      <c r="AE39" s="11">
        <f>[35]Setembro!$C$34</f>
        <v>35.4</v>
      </c>
      <c r="AF39" s="131">
        <f t="shared" si="1"/>
        <v>37.799999999999997</v>
      </c>
      <c r="AG39" s="94">
        <f t="shared" si="2"/>
        <v>30.696666666666665</v>
      </c>
      <c r="AH39" s="12" t="s">
        <v>47</v>
      </c>
      <c r="AK39" t="s">
        <v>47</v>
      </c>
    </row>
    <row r="40" spans="1:38" x14ac:dyDescent="0.2">
      <c r="A40" s="58" t="s">
        <v>16</v>
      </c>
      <c r="B40" s="11">
        <f>[36]Setembro!$C$5</f>
        <v>19.399999999999999</v>
      </c>
      <c r="C40" s="11">
        <f>[36]Setembro!$C$6</f>
        <v>28.2</v>
      </c>
      <c r="D40" s="11">
        <f>[36]Setembro!$C$7</f>
        <v>27.2</v>
      </c>
      <c r="E40" s="11">
        <f>[36]Setembro!$C$8</f>
        <v>29.1</v>
      </c>
      <c r="F40" s="11">
        <f>[36]Setembro!$C$9</f>
        <v>29.4</v>
      </c>
      <c r="G40" s="11">
        <f>[36]Setembro!$C$10</f>
        <v>31.3</v>
      </c>
      <c r="H40" s="11">
        <f>[36]Setembro!$C$11</f>
        <v>39.6</v>
      </c>
      <c r="I40" s="11">
        <f>[36]Setembro!$C$12</f>
        <v>39.5</v>
      </c>
      <c r="J40" s="11">
        <f>[36]Setembro!$C$13</f>
        <v>39.5</v>
      </c>
      <c r="K40" s="11">
        <f>[36]Setembro!$C$14</f>
        <v>38.6</v>
      </c>
      <c r="L40" s="11">
        <f>[36]Setembro!$C$15</f>
        <v>33</v>
      </c>
      <c r="M40" s="11">
        <f>[36]Setembro!$C$16</f>
        <v>27.6</v>
      </c>
      <c r="N40" s="11">
        <f>[36]Setembro!$C$17</f>
        <v>28.4</v>
      </c>
      <c r="O40" s="11">
        <f>[36]Setembro!$C$18</f>
        <v>38.1</v>
      </c>
      <c r="P40" s="11">
        <f>[36]Setembro!$C$19</f>
        <v>40.200000000000003</v>
      </c>
      <c r="Q40" s="11">
        <f>[36]Setembro!$C$20</f>
        <v>41</v>
      </c>
      <c r="R40" s="11">
        <f>[36]Setembro!$C$21</f>
        <v>28.3</v>
      </c>
      <c r="S40" s="11">
        <f>[36]Setembro!$C$22</f>
        <v>28.1</v>
      </c>
      <c r="T40" s="11">
        <f>[36]Setembro!$C$23</f>
        <v>38.1</v>
      </c>
      <c r="U40" s="11">
        <f>[36]Setembro!$C$24</f>
        <v>34.200000000000003</v>
      </c>
      <c r="V40" s="11">
        <f>[36]Setembro!$C$25</f>
        <v>30.1</v>
      </c>
      <c r="W40" s="11">
        <f>[36]Setembro!$C$26</f>
        <v>34.200000000000003</v>
      </c>
      <c r="X40" s="11">
        <f>[36]Setembro!$C$27</f>
        <v>35.9</v>
      </c>
      <c r="Y40" s="11">
        <f>[36]Setembro!$C$28</f>
        <v>37</v>
      </c>
      <c r="Z40" s="11">
        <f>[36]Setembro!$C$29</f>
        <v>29.8</v>
      </c>
      <c r="AA40" s="11">
        <f>[36]Setembro!$C$30</f>
        <v>31</v>
      </c>
      <c r="AB40" s="11">
        <f>[36]Setembro!$C$31</f>
        <v>35.9</v>
      </c>
      <c r="AC40" s="11">
        <f>[36]Setembro!$C$32</f>
        <v>38</v>
      </c>
      <c r="AD40" s="11">
        <f>[36]Setembro!$C$33</f>
        <v>39.6</v>
      </c>
      <c r="AE40" s="11">
        <f>[36]Setembro!$C$34</f>
        <v>39.700000000000003</v>
      </c>
      <c r="AF40" s="131">
        <f t="shared" si="1"/>
        <v>41</v>
      </c>
      <c r="AG40" s="94">
        <f t="shared" si="2"/>
        <v>33.666666666666671</v>
      </c>
      <c r="AJ40" t="s">
        <v>47</v>
      </c>
      <c r="AK40" t="s">
        <v>47</v>
      </c>
      <c r="AL40" t="s">
        <v>47</v>
      </c>
    </row>
    <row r="41" spans="1:38" x14ac:dyDescent="0.2">
      <c r="A41" s="58" t="s">
        <v>175</v>
      </c>
      <c r="B41" s="11">
        <f>[37]Setembro!$C$5</f>
        <v>28.5</v>
      </c>
      <c r="C41" s="11">
        <f>[37]Setembro!$C$6</f>
        <v>30.2</v>
      </c>
      <c r="D41" s="11">
        <f>[37]Setembro!$C$7</f>
        <v>32.700000000000003</v>
      </c>
      <c r="E41" s="11">
        <f>[37]Setembro!$C$8</f>
        <v>33.6</v>
      </c>
      <c r="F41" s="11">
        <f>[37]Setembro!$C$9</f>
        <v>34.6</v>
      </c>
      <c r="G41" s="11">
        <f>[37]Setembro!$C$10</f>
        <v>36.4</v>
      </c>
      <c r="H41" s="11">
        <f>[37]Setembro!$C$11</f>
        <v>38.700000000000003</v>
      </c>
      <c r="I41" s="11">
        <f>[37]Setembro!$C$12</f>
        <v>38.6</v>
      </c>
      <c r="J41" s="11">
        <f>[37]Setembro!$C$13</f>
        <v>39</v>
      </c>
      <c r="K41" s="11">
        <f>[37]Setembro!$C$14</f>
        <v>38.5</v>
      </c>
      <c r="L41" s="11">
        <f>[37]Setembro!$C$15</f>
        <v>39</v>
      </c>
      <c r="M41" s="11">
        <f>[37]Setembro!$C$16</f>
        <v>35.4</v>
      </c>
      <c r="N41" s="11">
        <f>[37]Setembro!$C$17</f>
        <v>33.799999999999997</v>
      </c>
      <c r="O41" s="11">
        <f>[37]Setembro!$C$18</f>
        <v>38.4</v>
      </c>
      <c r="P41" s="11">
        <f>[37]Setembro!$C$19</f>
        <v>41.2</v>
      </c>
      <c r="Q41" s="11">
        <f>[37]Setembro!$C$20</f>
        <v>40.4</v>
      </c>
      <c r="R41" s="11">
        <f>[37]Setembro!$C$21</f>
        <v>40.6</v>
      </c>
      <c r="S41" s="11">
        <f>[37]Setembro!$C$22</f>
        <v>36.6</v>
      </c>
      <c r="T41" s="11">
        <f>[37]Setembro!$C$23</f>
        <v>38.1</v>
      </c>
      <c r="U41" s="11">
        <f>[37]Setembro!$C$24</f>
        <v>38.299999999999997</v>
      </c>
      <c r="V41" s="11">
        <f>[37]Setembro!$C$25</f>
        <v>34.700000000000003</v>
      </c>
      <c r="W41" s="11">
        <f>[37]Setembro!$C$26</f>
        <v>33.700000000000003</v>
      </c>
      <c r="X41" s="11">
        <f>[37]Setembro!$C$27</f>
        <v>32.4</v>
      </c>
      <c r="Y41" s="11">
        <f>[37]Setembro!$C$28</f>
        <v>30.6</v>
      </c>
      <c r="Z41" s="11">
        <f>[37]Setembro!$C$29</f>
        <v>25.6</v>
      </c>
      <c r="AA41" s="11">
        <f>[37]Setembro!$C$30</f>
        <v>28.7</v>
      </c>
      <c r="AB41" s="11">
        <f>[37]Setembro!$C$31</f>
        <v>33</v>
      </c>
      <c r="AC41" s="11">
        <f>[37]Setembro!$C$32</f>
        <v>34.200000000000003</v>
      </c>
      <c r="AD41" s="11">
        <f>[37]Setembro!$C$33</f>
        <v>35.5</v>
      </c>
      <c r="AE41" s="11">
        <f>[37]Setembro!$C$34</f>
        <v>37.200000000000003</v>
      </c>
      <c r="AF41" s="131">
        <f t="shared" si="1"/>
        <v>41.2</v>
      </c>
      <c r="AG41" s="94">
        <f t="shared" si="2"/>
        <v>35.273333333333341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[38]Setembro!$C$5</f>
        <v>23.4</v>
      </c>
      <c r="C42" s="11">
        <f>[38]Setembro!$C$6</f>
        <v>26.9</v>
      </c>
      <c r="D42" s="11">
        <f>[38]Setembro!$C$7</f>
        <v>30</v>
      </c>
      <c r="E42" s="11">
        <f>[38]Setembro!$C$8</f>
        <v>32.9</v>
      </c>
      <c r="F42" s="11">
        <f>[38]Setembro!$C$9</f>
        <v>32.200000000000003</v>
      </c>
      <c r="G42" s="11">
        <f>[38]Setembro!$C$10</f>
        <v>32.1</v>
      </c>
      <c r="H42" s="11">
        <f>[38]Setembro!$C$11</f>
        <v>39.299999999999997</v>
      </c>
      <c r="I42" s="11">
        <f>[38]Setembro!$C$12</f>
        <v>38.9</v>
      </c>
      <c r="J42" s="11">
        <f>[38]Setembro!$C$13</f>
        <v>39.6</v>
      </c>
      <c r="K42" s="11">
        <f>[38]Setembro!$C$14</f>
        <v>39.1</v>
      </c>
      <c r="L42" s="11">
        <f>[38]Setembro!$C$15</f>
        <v>38.799999999999997</v>
      </c>
      <c r="M42" s="11">
        <f>[38]Setembro!$C$16</f>
        <v>27.2</v>
      </c>
      <c r="N42" s="11">
        <f>[38]Setembro!$C$17</f>
        <v>31.9</v>
      </c>
      <c r="O42" s="11">
        <f>[38]Setembro!$C$18</f>
        <v>37</v>
      </c>
      <c r="P42" s="11">
        <f>[38]Setembro!$C$19</f>
        <v>41.1</v>
      </c>
      <c r="Q42" s="11">
        <f>[38]Setembro!$C$20</f>
        <v>40.799999999999997</v>
      </c>
      <c r="R42" s="11">
        <f>[38]Setembro!$C$21</f>
        <v>38.200000000000003</v>
      </c>
      <c r="S42" s="11">
        <f>[38]Setembro!$C$22</f>
        <v>30.2</v>
      </c>
      <c r="T42" s="11">
        <f>[38]Setembro!$C$23</f>
        <v>38.299999999999997</v>
      </c>
      <c r="U42" s="11">
        <f>[38]Setembro!$C$24</f>
        <v>36.700000000000003</v>
      </c>
      <c r="V42" s="11">
        <f>[38]Setembro!$C$25</f>
        <v>32.5</v>
      </c>
      <c r="W42" s="11">
        <f>[38]Setembro!$C$26</f>
        <v>32.6</v>
      </c>
      <c r="X42" s="11">
        <f>[38]Setembro!$C$27</f>
        <v>30.8</v>
      </c>
      <c r="Y42" s="11">
        <f>[38]Setembro!$C$28</f>
        <v>30.5</v>
      </c>
      <c r="Z42" s="11">
        <f>[38]Setembro!$C$29</f>
        <v>24.5</v>
      </c>
      <c r="AA42" s="11">
        <f>[38]Setembro!$C$30</f>
        <v>28</v>
      </c>
      <c r="AB42" s="11">
        <f>[38]Setembro!$C$31</f>
        <v>32.200000000000003</v>
      </c>
      <c r="AC42" s="11">
        <f>[38]Setembro!$C$32</f>
        <v>33.299999999999997</v>
      </c>
      <c r="AD42" s="11">
        <f>[38]Setembro!$C$33</f>
        <v>35.5</v>
      </c>
      <c r="AE42" s="11">
        <f>[38]Setembro!$C$34</f>
        <v>36.799999999999997</v>
      </c>
      <c r="AF42" s="131">
        <f t="shared" si="1"/>
        <v>41.1</v>
      </c>
      <c r="AG42" s="94">
        <f t="shared" si="2"/>
        <v>33.71</v>
      </c>
      <c r="AL42" s="12" t="s">
        <v>47</v>
      </c>
    </row>
    <row r="43" spans="1:38" x14ac:dyDescent="0.2">
      <c r="A43" s="58" t="s">
        <v>157</v>
      </c>
      <c r="B43" s="11">
        <f>[39]Setembro!$C$5</f>
        <v>23.2</v>
      </c>
      <c r="C43" s="11">
        <f>[39]Setembro!$C$6</f>
        <v>28.3</v>
      </c>
      <c r="D43" s="11">
        <f>[39]Setembro!$C$7</f>
        <v>32.299999999999997</v>
      </c>
      <c r="E43" s="11">
        <f>[39]Setembro!$C$8</f>
        <v>33.299999999999997</v>
      </c>
      <c r="F43" s="11">
        <f>[39]Setembro!$C$9</f>
        <v>31.3</v>
      </c>
      <c r="G43" s="11">
        <f>[39]Setembro!$C$10</f>
        <v>33.5</v>
      </c>
      <c r="H43" s="11">
        <f>[39]Setembro!$C$11</f>
        <v>38.4</v>
      </c>
      <c r="I43" s="11">
        <f>[39]Setembro!$C$12</f>
        <v>38.700000000000003</v>
      </c>
      <c r="J43" s="11">
        <f>[39]Setembro!$C$13</f>
        <v>39.200000000000003</v>
      </c>
      <c r="K43" s="11">
        <f>[39]Setembro!$C$14</f>
        <v>39.5</v>
      </c>
      <c r="L43" s="11">
        <f>[39]Setembro!$C$15</f>
        <v>38.700000000000003</v>
      </c>
      <c r="M43" s="11">
        <f>[39]Setembro!$C$16</f>
        <v>36.1</v>
      </c>
      <c r="N43" s="11">
        <f>[39]Setembro!$C$17</f>
        <v>34.5</v>
      </c>
      <c r="O43" s="11">
        <f>[39]Setembro!$C$18</f>
        <v>36.9</v>
      </c>
      <c r="P43" s="11">
        <f>[39]Setembro!$C$19</f>
        <v>40.799999999999997</v>
      </c>
      <c r="Q43" s="11">
        <f>[39]Setembro!$C$20</f>
        <v>39.5</v>
      </c>
      <c r="R43" s="11">
        <f>[39]Setembro!$C$21</f>
        <v>40.5</v>
      </c>
      <c r="S43" s="11">
        <f>[39]Setembro!$C$22</f>
        <v>33</v>
      </c>
      <c r="T43" s="11">
        <f>[39]Setembro!$C$23</f>
        <v>39.299999999999997</v>
      </c>
      <c r="U43" s="11">
        <f>[39]Setembro!$C$24</f>
        <v>37.4</v>
      </c>
      <c r="V43" s="11">
        <f>[39]Setembro!$C$25</f>
        <v>32.1</v>
      </c>
      <c r="W43" s="11">
        <f>[39]Setembro!$C$26</f>
        <v>31.5</v>
      </c>
      <c r="X43" s="11">
        <f>[39]Setembro!$C$27</f>
        <v>30.2</v>
      </c>
      <c r="Y43" s="11">
        <f>[39]Setembro!$C$28</f>
        <v>29.1</v>
      </c>
      <c r="Z43" s="11">
        <f>[39]Setembro!$C$29</f>
        <v>21.8</v>
      </c>
      <c r="AA43" s="11">
        <f>[39]Setembro!$C$30</f>
        <v>24.1</v>
      </c>
      <c r="AB43" s="11">
        <f>[39]Setembro!$C$31</f>
        <v>30.2</v>
      </c>
      <c r="AC43" s="11">
        <f>[39]Setembro!$C$32</f>
        <v>31.4</v>
      </c>
      <c r="AD43" s="11">
        <f>[39]Setembro!$C$33</f>
        <v>33.5</v>
      </c>
      <c r="AE43" s="11">
        <f>[39]Setembro!$C$34</f>
        <v>35.6</v>
      </c>
      <c r="AF43" s="131">
        <f t="shared" si="1"/>
        <v>40.799999999999997</v>
      </c>
      <c r="AG43" s="94">
        <f t="shared" si="2"/>
        <v>33.796666666666667</v>
      </c>
      <c r="AI43" s="12" t="s">
        <v>47</v>
      </c>
      <c r="AK43" t="s">
        <v>47</v>
      </c>
    </row>
    <row r="44" spans="1:38" x14ac:dyDescent="0.2">
      <c r="A44" s="58" t="s">
        <v>18</v>
      </c>
      <c r="B44" s="11">
        <f>[40]Setembro!$C$5</f>
        <v>30.6</v>
      </c>
      <c r="C44" s="11">
        <f>[40]Setembro!$C$6</f>
        <v>32.799999999999997</v>
      </c>
      <c r="D44" s="11">
        <f>[40]Setembro!$C$7</f>
        <v>33.700000000000003</v>
      </c>
      <c r="E44" s="11">
        <f>[40]Setembro!$C$8</f>
        <v>34.4</v>
      </c>
      <c r="F44" s="11">
        <f>[40]Setembro!$C$9</f>
        <v>35.799999999999997</v>
      </c>
      <c r="G44" s="11">
        <f>[40]Setembro!$C$10</f>
        <v>37.299999999999997</v>
      </c>
      <c r="H44" s="11">
        <f>[40]Setembro!$C$11</f>
        <v>37</v>
      </c>
      <c r="I44" s="11">
        <f>[40]Setembro!$C$12</f>
        <v>36</v>
      </c>
      <c r="J44" s="11">
        <f>[40]Setembro!$C$13</f>
        <v>37.1</v>
      </c>
      <c r="K44" s="11">
        <f>[40]Setembro!$C$14</f>
        <v>36.9</v>
      </c>
      <c r="L44" s="11">
        <f>[40]Setembro!$C$15</f>
        <v>37.200000000000003</v>
      </c>
      <c r="M44" s="11">
        <f>[40]Setembro!$C$16</f>
        <v>35.200000000000003</v>
      </c>
      <c r="N44" s="11">
        <f>[40]Setembro!$C$17</f>
        <v>35.1</v>
      </c>
      <c r="O44" s="11">
        <f>[40]Setembro!$C$18</f>
        <v>37.799999999999997</v>
      </c>
      <c r="P44" s="11">
        <f>[40]Setembro!$C$19</f>
        <v>38.6</v>
      </c>
      <c r="Q44" s="11">
        <f>[40]Setembro!$C$20</f>
        <v>38.299999999999997</v>
      </c>
      <c r="R44" s="11">
        <f>[40]Setembro!$C$21</f>
        <v>36.9</v>
      </c>
      <c r="S44" s="11">
        <f>[40]Setembro!$C$22</f>
        <v>35.700000000000003</v>
      </c>
      <c r="T44" s="11">
        <f>[40]Setembro!$C$23</f>
        <v>36.1</v>
      </c>
      <c r="U44" s="11">
        <f>[40]Setembro!$C$24</f>
        <v>36.299999999999997</v>
      </c>
      <c r="V44" s="11">
        <f>[40]Setembro!$C$25</f>
        <v>35.700000000000003</v>
      </c>
      <c r="W44" s="11">
        <f>[40]Setembro!$C$26</f>
        <v>34.4</v>
      </c>
      <c r="X44" s="11">
        <f>[40]Setembro!$C$27</f>
        <v>33.200000000000003</v>
      </c>
      <c r="Y44" s="11">
        <f>[40]Setembro!$C$28</f>
        <v>34.9</v>
      </c>
      <c r="Z44" s="11">
        <f>[40]Setembro!$C$29</f>
        <v>27.9</v>
      </c>
      <c r="AA44" s="11">
        <f>[40]Setembro!$C$30</f>
        <v>28.6</v>
      </c>
      <c r="AB44" s="11">
        <f>[40]Setembro!$C$31</f>
        <v>31.6</v>
      </c>
      <c r="AC44" s="11">
        <f>[40]Setembro!$C$32</f>
        <v>34.5</v>
      </c>
      <c r="AD44" s="11">
        <f>[40]Setembro!$C$33</f>
        <v>35.4</v>
      </c>
      <c r="AE44" s="11">
        <f>[40]Setembro!$C$34</f>
        <v>36</v>
      </c>
      <c r="AF44" s="131">
        <f t="shared" si="1"/>
        <v>38.6</v>
      </c>
      <c r="AG44" s="94">
        <f t="shared" si="2"/>
        <v>35.033333333333331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[41]Setembro!$C$5</f>
        <v>31.7</v>
      </c>
      <c r="C45" s="11">
        <f>[41]Setembro!$C$6</f>
        <v>28.5</v>
      </c>
      <c r="D45" s="11">
        <f>[41]Setembro!$C$7</f>
        <v>36</v>
      </c>
      <c r="E45" s="11">
        <f>[41]Setembro!$C$8</f>
        <v>35.200000000000003</v>
      </c>
      <c r="F45" s="11">
        <f>[41]Setembro!$C$9</f>
        <v>33</v>
      </c>
      <c r="G45" s="11">
        <f>[41]Setembro!$C$10</f>
        <v>36.4</v>
      </c>
      <c r="H45" s="11">
        <f>[41]Setembro!$C$11</f>
        <v>37.5</v>
      </c>
      <c r="I45" s="11">
        <f>[41]Setembro!$C$12</f>
        <v>37.799999999999997</v>
      </c>
      <c r="J45" s="11">
        <f>[41]Setembro!$C$13</f>
        <v>38.700000000000003</v>
      </c>
      <c r="K45" s="11">
        <f>[41]Setembro!$C$14</f>
        <v>39.799999999999997</v>
      </c>
      <c r="L45" s="11">
        <f>[41]Setembro!$C$15</f>
        <v>39.9</v>
      </c>
      <c r="M45" s="11">
        <f>[41]Setembro!$C$16</f>
        <v>39.799999999999997</v>
      </c>
      <c r="N45" s="11">
        <f>[41]Setembro!$C$17</f>
        <v>36</v>
      </c>
      <c r="O45" s="11">
        <f>[41]Setembro!$C$18</f>
        <v>35.299999999999997</v>
      </c>
      <c r="P45" s="11">
        <f>[41]Setembro!$C$19</f>
        <v>39.9</v>
      </c>
      <c r="Q45" s="11">
        <f>[41]Setembro!$C$20</f>
        <v>39</v>
      </c>
      <c r="R45" s="11">
        <f>[41]Setembro!$C$21</f>
        <v>39.4</v>
      </c>
      <c r="S45" s="11">
        <f>[41]Setembro!$C$22</f>
        <v>40.200000000000003</v>
      </c>
      <c r="T45" s="11">
        <f>[41]Setembro!$C$23</f>
        <v>40.4</v>
      </c>
      <c r="U45" s="11">
        <f>[41]Setembro!$C$24</f>
        <v>39.299999999999997</v>
      </c>
      <c r="V45" s="11">
        <f>[41]Setembro!$C$25</f>
        <v>35.9</v>
      </c>
      <c r="W45" s="11">
        <f>[41]Setembro!$C$26</f>
        <v>33.700000000000003</v>
      </c>
      <c r="X45" s="11">
        <f>[41]Setembro!$C$27</f>
        <v>31.9</v>
      </c>
      <c r="Y45" s="11">
        <f>[41]Setembro!$C$28</f>
        <v>35.1</v>
      </c>
      <c r="Z45" s="11">
        <f>[41]Setembro!$C$29</f>
        <v>28.1</v>
      </c>
      <c r="AA45" s="11">
        <f>[41]Setembro!$C$30</f>
        <v>25</v>
      </c>
      <c r="AB45" s="11">
        <f>[41]Setembro!$C$31</f>
        <v>30.1</v>
      </c>
      <c r="AC45" s="11">
        <f>[41]Setembro!$C$32</f>
        <v>32.1</v>
      </c>
      <c r="AD45" s="11">
        <f>[41]Setembro!$C$33</f>
        <v>33.299999999999997</v>
      </c>
      <c r="AE45" s="11">
        <f>[41]Setembro!$C$34</f>
        <v>35.1</v>
      </c>
      <c r="AF45" s="131">
        <f t="shared" si="1"/>
        <v>40.4</v>
      </c>
      <c r="AG45" s="94">
        <f t="shared" si="2"/>
        <v>35.47</v>
      </c>
      <c r="AK45" t="s">
        <v>47</v>
      </c>
    </row>
    <row r="46" spans="1:38" x14ac:dyDescent="0.2">
      <c r="A46" s="58" t="s">
        <v>19</v>
      </c>
      <c r="B46" s="11">
        <f>[42]Setembro!$C$5</f>
        <v>20.7</v>
      </c>
      <c r="C46" s="11">
        <f>[42]Setembro!$C$6</f>
        <v>24.4</v>
      </c>
      <c r="D46" s="11">
        <f>[42]Setembro!$C$7</f>
        <v>25.7</v>
      </c>
      <c r="E46" s="11">
        <f>[42]Setembro!$C$8</f>
        <v>26.5</v>
      </c>
      <c r="F46" s="11">
        <f>[42]Setembro!$C$9</f>
        <v>27.8</v>
      </c>
      <c r="G46" s="11">
        <f>[42]Setembro!$C$10</f>
        <v>28.2</v>
      </c>
      <c r="H46" s="11">
        <f>[42]Setembro!$C$11</f>
        <v>36.4</v>
      </c>
      <c r="I46" s="11">
        <f>[42]Setembro!$C$12</f>
        <v>38.200000000000003</v>
      </c>
      <c r="J46" s="11">
        <f>[42]Setembro!$C$13</f>
        <v>38</v>
      </c>
      <c r="K46" s="11">
        <f>[42]Setembro!$C$14</f>
        <v>36.4</v>
      </c>
      <c r="L46" s="11">
        <f>[42]Setembro!$C$15</f>
        <v>36.9</v>
      </c>
      <c r="M46" s="11">
        <f>[42]Setembro!$C$16</f>
        <v>25.5</v>
      </c>
      <c r="N46" s="11">
        <f>[42]Setembro!$C$17</f>
        <v>26.8</v>
      </c>
      <c r="O46" s="11">
        <f>[42]Setembro!$C$18</f>
        <v>34.700000000000003</v>
      </c>
      <c r="P46" s="11">
        <f>[42]Setembro!$C$19</f>
        <v>38.1</v>
      </c>
      <c r="Q46" s="11">
        <f>[42]Setembro!$C$20</f>
        <v>39.299999999999997</v>
      </c>
      <c r="R46" s="11">
        <f>[42]Setembro!$C$21</f>
        <v>29.4</v>
      </c>
      <c r="S46" s="11">
        <f>[42]Setembro!$C$22</f>
        <v>24.4</v>
      </c>
      <c r="T46" s="11">
        <f>[42]Setembro!$C$23</f>
        <v>34.9</v>
      </c>
      <c r="U46" s="11">
        <f>[42]Setembro!$C$24</f>
        <v>26.4</v>
      </c>
      <c r="V46" s="11">
        <f>[42]Setembro!$C$25</f>
        <v>30.7</v>
      </c>
      <c r="W46" s="11">
        <f>[42]Setembro!$C$26</f>
        <v>31.1</v>
      </c>
      <c r="X46" s="11">
        <f>[42]Setembro!$C$27</f>
        <v>30</v>
      </c>
      <c r="Y46" s="11">
        <f>[42]Setembro!$C$28</f>
        <v>29.4</v>
      </c>
      <c r="Z46" s="11">
        <f>[42]Setembro!$C$29</f>
        <v>24.3</v>
      </c>
      <c r="AA46" s="11">
        <f>[42]Setembro!$C$30</f>
        <v>30.3</v>
      </c>
      <c r="AB46" s="11">
        <f>[42]Setembro!$C$31</f>
        <v>32.1</v>
      </c>
      <c r="AC46" s="11">
        <f>[42]Setembro!$C$32</f>
        <v>31.9</v>
      </c>
      <c r="AD46" s="11">
        <f>[42]Setembro!$C$33</f>
        <v>34.200000000000003</v>
      </c>
      <c r="AE46" s="11">
        <f>[42]Setembro!$C$34</f>
        <v>36.6</v>
      </c>
      <c r="AF46" s="131">
        <f t="shared" si="1"/>
        <v>39.299999999999997</v>
      </c>
      <c r="AG46" s="94">
        <f t="shared" si="2"/>
        <v>30.976666666666667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[43]Setembro!$C$5</f>
        <v>26.5</v>
      </c>
      <c r="C47" s="11">
        <f>[43]Setembro!$C$6</f>
        <v>28.6</v>
      </c>
      <c r="D47" s="11">
        <f>[43]Setembro!$C$7</f>
        <v>30.5</v>
      </c>
      <c r="E47" s="11">
        <f>[43]Setembro!$C$8</f>
        <v>33.5</v>
      </c>
      <c r="F47" s="11">
        <f>[43]Setembro!$C$9</f>
        <v>34.1</v>
      </c>
      <c r="G47" s="11">
        <f>[43]Setembro!$C$10</f>
        <v>36.299999999999997</v>
      </c>
      <c r="H47" s="11">
        <f>[43]Setembro!$C$11</f>
        <v>37.700000000000003</v>
      </c>
      <c r="I47" s="11">
        <f>[43]Setembro!$C$12</f>
        <v>37.5</v>
      </c>
      <c r="J47" s="11">
        <f>[43]Setembro!$C$13</f>
        <v>37.799999999999997</v>
      </c>
      <c r="K47" s="11">
        <f>[43]Setembro!$C$14</f>
        <v>36.9</v>
      </c>
      <c r="L47" s="11">
        <f>[43]Setembro!$C$15</f>
        <v>37</v>
      </c>
      <c r="M47" s="11">
        <f>[43]Setembro!$C$16</f>
        <v>28.4</v>
      </c>
      <c r="N47" s="11">
        <f>[43]Setembro!$C$17</f>
        <v>32.200000000000003</v>
      </c>
      <c r="O47" s="11">
        <f>[43]Setembro!$C$18</f>
        <v>38.1</v>
      </c>
      <c r="P47" s="11">
        <f>[43]Setembro!$C$19</f>
        <v>40.299999999999997</v>
      </c>
      <c r="Q47" s="11">
        <f>[43]Setembro!$C$20</f>
        <v>39.5</v>
      </c>
      <c r="R47" s="11">
        <f>[43]Setembro!$C$21</f>
        <v>36.200000000000003</v>
      </c>
      <c r="S47" s="11">
        <f>[43]Setembro!$C$22</f>
        <v>31.5</v>
      </c>
      <c r="T47" s="11">
        <f>[43]Setembro!$C$23</f>
        <v>37.200000000000003</v>
      </c>
      <c r="U47" s="11">
        <f>[43]Setembro!$C$24</f>
        <v>37.4</v>
      </c>
      <c r="V47" s="11">
        <f>[43]Setembro!$C$25</f>
        <v>31.9</v>
      </c>
      <c r="W47" s="11">
        <f>[43]Setembro!$C$26</f>
        <v>32.799999999999997</v>
      </c>
      <c r="X47" s="11">
        <f>[43]Setembro!$C$27</f>
        <v>32.5</v>
      </c>
      <c r="Y47" s="11">
        <f>[43]Setembro!$C$28</f>
        <v>31</v>
      </c>
      <c r="Z47" s="11">
        <f>[43]Setembro!$C$29</f>
        <v>24.1</v>
      </c>
      <c r="AA47" s="11">
        <f>[43]Setembro!$C$30</f>
        <v>26.3</v>
      </c>
      <c r="AB47" s="11">
        <f>[43]Setembro!$C$31</f>
        <v>32.200000000000003</v>
      </c>
      <c r="AC47" s="11">
        <f>[43]Setembro!$C$32</f>
        <v>33.700000000000003</v>
      </c>
      <c r="AD47" s="11">
        <f>[43]Setembro!$C$33</f>
        <v>34.9</v>
      </c>
      <c r="AE47" s="11">
        <f>[43]Setembro!$C$34</f>
        <v>36.4</v>
      </c>
      <c r="AF47" s="131">
        <f t="shared" si="1"/>
        <v>40.299999999999997</v>
      </c>
      <c r="AG47" s="94">
        <f t="shared" si="2"/>
        <v>33.766666666666666</v>
      </c>
      <c r="AI47" s="12" t="s">
        <v>47</v>
      </c>
      <c r="AJ47" t="s">
        <v>47</v>
      </c>
      <c r="AK47" t="s">
        <v>47</v>
      </c>
    </row>
    <row r="48" spans="1:38" x14ac:dyDescent="0.2">
      <c r="A48" s="58" t="s">
        <v>44</v>
      </c>
      <c r="B48" s="11">
        <f>[44]Setembro!$C$5</f>
        <v>31.4</v>
      </c>
      <c r="C48" s="11">
        <f>[44]Setembro!$C$6</f>
        <v>33.799999999999997</v>
      </c>
      <c r="D48" s="11">
        <f>[44]Setembro!$C$7</f>
        <v>34.9</v>
      </c>
      <c r="E48" s="11">
        <f>[44]Setembro!$C$8</f>
        <v>37.5</v>
      </c>
      <c r="F48" s="11">
        <f>[44]Setembro!$C$9</f>
        <v>37.799999999999997</v>
      </c>
      <c r="G48" s="11">
        <f>[44]Setembro!$C$10</f>
        <v>38.799999999999997</v>
      </c>
      <c r="H48" s="11">
        <f>[44]Setembro!$C$11</f>
        <v>37.700000000000003</v>
      </c>
      <c r="I48" s="11">
        <f>[44]Setembro!$C$12</f>
        <v>36.799999999999997</v>
      </c>
      <c r="J48" s="11">
        <f>[44]Setembro!$C$13</f>
        <v>37.6</v>
      </c>
      <c r="K48" s="11">
        <f>[44]Setembro!$C$14</f>
        <v>38</v>
      </c>
      <c r="L48" s="11">
        <f>[44]Setembro!$C$15</f>
        <v>37.9</v>
      </c>
      <c r="M48" s="11">
        <f>[44]Setembro!$C$16</f>
        <v>33.9</v>
      </c>
      <c r="N48" s="11">
        <f>[44]Setembro!$C$17</f>
        <v>32.9</v>
      </c>
      <c r="O48" s="11">
        <f>[44]Setembro!$C$18</f>
        <v>39.9</v>
      </c>
      <c r="P48" s="11">
        <f>[44]Setembro!$C$19</f>
        <v>39.799999999999997</v>
      </c>
      <c r="Q48" s="11">
        <f>[44]Setembro!$C$20</f>
        <v>39.799999999999997</v>
      </c>
      <c r="R48" s="11">
        <f>[44]Setembro!$C$21</f>
        <v>37.4</v>
      </c>
      <c r="S48" s="11">
        <f>[44]Setembro!$C$22</f>
        <v>37.200000000000003</v>
      </c>
      <c r="T48" s="11">
        <f>[44]Setembro!$C$23</f>
        <v>37.1</v>
      </c>
      <c r="U48" s="11">
        <f>[44]Setembro!$C$24</f>
        <v>37.6</v>
      </c>
      <c r="V48" s="11">
        <f>[44]Setembro!$C$25</f>
        <v>37.200000000000003</v>
      </c>
      <c r="W48" s="11">
        <f>[44]Setembro!$C$26</f>
        <v>33.700000000000003</v>
      </c>
      <c r="X48" s="11">
        <f>[44]Setembro!$C$27</f>
        <v>37</v>
      </c>
      <c r="Y48" s="11">
        <f>[44]Setembro!$C$28</f>
        <v>38.200000000000003</v>
      </c>
      <c r="Z48" s="11">
        <f>[44]Setembro!$C$29</f>
        <v>26.5</v>
      </c>
      <c r="AA48" s="11">
        <f>[44]Setembro!$C$30</f>
        <v>28.1</v>
      </c>
      <c r="AB48" s="11">
        <f>[44]Setembro!$C$31</f>
        <v>33</v>
      </c>
      <c r="AC48" s="11">
        <f>[44]Setembro!$C$32</f>
        <v>36</v>
      </c>
      <c r="AD48" s="11">
        <f>[44]Setembro!$C$33</f>
        <v>36.9</v>
      </c>
      <c r="AE48" s="11">
        <f>[44]Setembro!$C$34</f>
        <v>36.299999999999997</v>
      </c>
      <c r="AF48" s="131">
        <f t="shared" si="1"/>
        <v>39.9</v>
      </c>
      <c r="AG48" s="94">
        <f t="shared" si="2"/>
        <v>36.023333333333333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x14ac:dyDescent="0.2">
      <c r="A49" s="58" t="s">
        <v>20</v>
      </c>
      <c r="B49" s="11">
        <f>[45]Setembro!$C$5</f>
        <v>27</v>
      </c>
      <c r="C49" s="11">
        <f>[45]Setembro!$C$6</f>
        <v>29.5</v>
      </c>
      <c r="D49" s="11">
        <f>[45]Setembro!$C$7</f>
        <v>34.4</v>
      </c>
      <c r="E49" s="11">
        <f>[45]Setembro!$C$8</f>
        <v>35.1</v>
      </c>
      <c r="F49" s="11">
        <f>[45]Setembro!$C$9</f>
        <v>34.200000000000003</v>
      </c>
      <c r="G49" s="11">
        <f>[45]Setembro!$C$10</f>
        <v>35.9</v>
      </c>
      <c r="H49" s="11">
        <f>[45]Setembro!$C$11</f>
        <v>37.700000000000003</v>
      </c>
      <c r="I49" s="11">
        <f>[45]Setembro!$C$12</f>
        <v>38.799999999999997</v>
      </c>
      <c r="J49" s="11">
        <f>[45]Setembro!$C$13</f>
        <v>38.4</v>
      </c>
      <c r="K49" s="11">
        <f>[45]Setembro!$C$14</f>
        <v>40</v>
      </c>
      <c r="L49" s="11">
        <f>[45]Setembro!$C$15</f>
        <v>40.700000000000003</v>
      </c>
      <c r="M49" s="11">
        <f>[45]Setembro!$C$16</f>
        <v>40.200000000000003</v>
      </c>
      <c r="N49" s="11">
        <f>[45]Setembro!$C$17</f>
        <v>35.6</v>
      </c>
      <c r="O49" s="11">
        <f>[45]Setembro!$C$18</f>
        <v>37</v>
      </c>
      <c r="P49" s="11">
        <f>[45]Setembro!$C$19</f>
        <v>40.1</v>
      </c>
      <c r="Q49" s="11">
        <f>[45]Setembro!$C$20</f>
        <v>39.299999999999997</v>
      </c>
      <c r="R49" s="11">
        <f>[45]Setembro!$C$21</f>
        <v>40.6</v>
      </c>
      <c r="S49" s="11">
        <f>[45]Setembro!$C$22</f>
        <v>38.5</v>
      </c>
      <c r="T49" s="11">
        <f>[45]Setembro!$C$23</f>
        <v>40.4</v>
      </c>
      <c r="U49" s="11">
        <f>[45]Setembro!$C$24</f>
        <v>37.5</v>
      </c>
      <c r="V49" s="11">
        <f>[45]Setembro!$C$25</f>
        <v>36</v>
      </c>
      <c r="W49" s="11">
        <f>[45]Setembro!$C$26</f>
        <v>33.1</v>
      </c>
      <c r="X49" s="11">
        <f>[45]Setembro!$C$27</f>
        <v>33.4</v>
      </c>
      <c r="Y49" s="11">
        <f>[45]Setembro!$C$28</f>
        <v>34.5</v>
      </c>
      <c r="Z49" s="11">
        <f>[45]Setembro!$C$29</f>
        <v>27.7</v>
      </c>
      <c r="AA49" s="11">
        <f>[45]Setembro!$C$30</f>
        <v>25.6</v>
      </c>
      <c r="AB49" s="11">
        <f>[45]Setembro!$C$31</f>
        <v>31.6</v>
      </c>
      <c r="AC49" s="11">
        <f>[45]Setembro!$C$32</f>
        <v>33.1</v>
      </c>
      <c r="AD49" s="11">
        <f>[45]Setembro!$C$33</f>
        <v>34.700000000000003</v>
      </c>
      <c r="AE49" s="11">
        <f>[45]Setembro!$C$34</f>
        <v>36.799999999999997</v>
      </c>
      <c r="AF49" s="131">
        <f t="shared" si="1"/>
        <v>40.700000000000003</v>
      </c>
      <c r="AG49" s="94">
        <f t="shared" si="2"/>
        <v>35.580000000000005</v>
      </c>
      <c r="AK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F50" si="5">MAX(B5:B49)</f>
        <v>35.5</v>
      </c>
      <c r="C50" s="13">
        <f t="shared" si="5"/>
        <v>35.299999999999997</v>
      </c>
      <c r="D50" s="13">
        <f t="shared" si="5"/>
        <v>36.5</v>
      </c>
      <c r="E50" s="13">
        <f t="shared" si="5"/>
        <v>37.6</v>
      </c>
      <c r="F50" s="13">
        <f t="shared" si="5"/>
        <v>40.299999999999997</v>
      </c>
      <c r="G50" s="13">
        <f t="shared" si="5"/>
        <v>41.7</v>
      </c>
      <c r="H50" s="13">
        <f t="shared" si="5"/>
        <v>41</v>
      </c>
      <c r="I50" s="13">
        <f t="shared" si="5"/>
        <v>40.200000000000003</v>
      </c>
      <c r="J50" s="13">
        <f t="shared" si="5"/>
        <v>40.200000000000003</v>
      </c>
      <c r="K50" s="13">
        <f t="shared" si="5"/>
        <v>40.700000000000003</v>
      </c>
      <c r="L50" s="13">
        <f t="shared" si="5"/>
        <v>41.2</v>
      </c>
      <c r="M50" s="13">
        <f t="shared" si="5"/>
        <v>40.5</v>
      </c>
      <c r="N50" s="13">
        <f t="shared" si="5"/>
        <v>37.299999999999997</v>
      </c>
      <c r="O50" s="13">
        <f t="shared" si="5"/>
        <v>42.3</v>
      </c>
      <c r="P50" s="13">
        <f t="shared" si="5"/>
        <v>42.9</v>
      </c>
      <c r="Q50" s="13">
        <f t="shared" si="5"/>
        <v>41.7</v>
      </c>
      <c r="R50" s="13">
        <f t="shared" si="5"/>
        <v>41.4</v>
      </c>
      <c r="S50" s="13">
        <f t="shared" si="5"/>
        <v>40.200000000000003</v>
      </c>
      <c r="T50" s="13">
        <f t="shared" si="5"/>
        <v>40.4</v>
      </c>
      <c r="U50" s="13">
        <f t="shared" si="5"/>
        <v>39.700000000000003</v>
      </c>
      <c r="V50" s="13">
        <f t="shared" si="5"/>
        <v>38.4</v>
      </c>
      <c r="W50" s="13">
        <f t="shared" si="5"/>
        <v>37.5</v>
      </c>
      <c r="X50" s="13">
        <f t="shared" si="5"/>
        <v>37</v>
      </c>
      <c r="Y50" s="13">
        <f t="shared" si="5"/>
        <v>40</v>
      </c>
      <c r="Z50" s="13">
        <f t="shared" si="5"/>
        <v>33.1</v>
      </c>
      <c r="AA50" s="13">
        <f t="shared" si="5"/>
        <v>32</v>
      </c>
      <c r="AB50" s="13">
        <f t="shared" si="5"/>
        <v>35.9</v>
      </c>
      <c r="AC50" s="13">
        <f t="shared" si="5"/>
        <v>38</v>
      </c>
      <c r="AD50" s="13">
        <f t="shared" si="5"/>
        <v>39.6</v>
      </c>
      <c r="AE50" s="13">
        <f t="shared" si="5"/>
        <v>39.9</v>
      </c>
      <c r="AF50" s="15">
        <f t="shared" si="5"/>
        <v>42.9</v>
      </c>
      <c r="AG50" s="94">
        <f>AVERAGE(AG5:AG49)</f>
        <v>33.756050382366169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52"/>
      <c r="AG51" s="54"/>
      <c r="AJ51" t="s">
        <v>47</v>
      </c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116"/>
      <c r="AF52" s="52"/>
      <c r="AG52" s="51"/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2"/>
      <c r="AG55" s="54"/>
      <c r="AI55" s="12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2"/>
      <c r="AG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8" x14ac:dyDescent="0.2">
      <c r="AG58" s="1"/>
      <c r="AL58" t="s">
        <v>47</v>
      </c>
    </row>
    <row r="59" spans="1:38" x14ac:dyDescent="0.2">
      <c r="Z59" s="2" t="s">
        <v>47</v>
      </c>
      <c r="AG59" s="1"/>
      <c r="AI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H64" t="s">
        <v>47</v>
      </c>
    </row>
    <row r="66" spans="19:32" x14ac:dyDescent="0.2">
      <c r="S66" s="2" t="s">
        <v>47</v>
      </c>
    </row>
    <row r="67" spans="19:32" x14ac:dyDescent="0.2">
      <c r="U67" s="2" t="s">
        <v>47</v>
      </c>
      <c r="AF67" s="7" t="s">
        <v>47</v>
      </c>
    </row>
  </sheetData>
  <sheetProtection password="C6EC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6" sqref="AK6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50" t="s">
        <v>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5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65"/>
      <c r="AF2" s="148"/>
      <c r="AG2" s="149"/>
    </row>
    <row r="3" spans="1:35" s="5" customFormat="1" ht="20.100000000000001" customHeight="1" x14ac:dyDescent="0.2">
      <c r="A3" s="153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64">
        <f t="shared" si="0"/>
        <v>29</v>
      </c>
      <c r="AE3" s="166">
        <v>30</v>
      </c>
      <c r="AF3" s="46" t="s">
        <v>38</v>
      </c>
      <c r="AG3" s="60" t="s">
        <v>36</v>
      </c>
    </row>
    <row r="4" spans="1:35" s="5" customFormat="1" ht="20.100000000000001" customHeight="1" x14ac:dyDescent="0.2">
      <c r="A4" s="15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64"/>
      <c r="AE4" s="166"/>
      <c r="AF4" s="46" t="s">
        <v>35</v>
      </c>
      <c r="AG4" s="60" t="s">
        <v>35</v>
      </c>
    </row>
    <row r="5" spans="1:35" s="5" customFormat="1" x14ac:dyDescent="0.2">
      <c r="A5" s="58" t="s">
        <v>40</v>
      </c>
      <c r="B5" s="127">
        <f>[1]Setembro!$D$5</f>
        <v>19.7</v>
      </c>
      <c r="C5" s="127">
        <f>[1]Setembro!$D$6</f>
        <v>18.600000000000001</v>
      </c>
      <c r="D5" s="127">
        <f>[1]Setembro!$D$7</f>
        <v>19.7</v>
      </c>
      <c r="E5" s="127">
        <f>[1]Setembro!$D$8</f>
        <v>18.8</v>
      </c>
      <c r="F5" s="127">
        <f>[1]Setembro!$D$9</f>
        <v>20.9</v>
      </c>
      <c r="G5" s="127">
        <f>[1]Setembro!$D$10</f>
        <v>16.8</v>
      </c>
      <c r="H5" s="127">
        <f>[1]Setembro!$D$11</f>
        <v>20.5</v>
      </c>
      <c r="I5" s="127">
        <f>[1]Setembro!$D$12</f>
        <v>19.600000000000001</v>
      </c>
      <c r="J5" s="127">
        <f>[1]Setembro!$D$13</f>
        <v>20.3</v>
      </c>
      <c r="K5" s="127">
        <f>[1]Setembro!$D$14</f>
        <v>20.8</v>
      </c>
      <c r="L5" s="127">
        <f>[1]Setembro!$D$15</f>
        <v>19.3</v>
      </c>
      <c r="M5" s="127">
        <f>[1]Setembro!$D$16</f>
        <v>20.7</v>
      </c>
      <c r="N5" s="127">
        <f>[1]Setembro!$D$17</f>
        <v>16.8</v>
      </c>
      <c r="O5" s="127">
        <f>[1]Setembro!$D$18</f>
        <v>20.100000000000001</v>
      </c>
      <c r="P5" s="127">
        <f>[1]Setembro!$D$19</f>
        <v>21.4</v>
      </c>
      <c r="Q5" s="127">
        <f>[1]Setembro!$D$20</f>
        <v>19.3</v>
      </c>
      <c r="R5" s="127">
        <f>[1]Setembro!$D$21</f>
        <v>17.399999999999999</v>
      </c>
      <c r="S5" s="127">
        <f>[1]Setembro!$D$22</f>
        <v>20.399999999999999</v>
      </c>
      <c r="T5" s="127">
        <f>[1]Setembro!$D$23</f>
        <v>21</v>
      </c>
      <c r="U5" s="127">
        <f>[1]Setembro!$D$24</f>
        <v>25.4</v>
      </c>
      <c r="V5" s="127">
        <f>[1]Setembro!$D$25</f>
        <v>21.1</v>
      </c>
      <c r="W5" s="127">
        <f>[1]Setembro!$D$26</f>
        <v>21.9</v>
      </c>
      <c r="X5" s="127">
        <f>[1]Setembro!$D$27</f>
        <v>18.399999999999999</v>
      </c>
      <c r="Y5" s="127">
        <f>[1]Setembro!$D$28</f>
        <v>18.3</v>
      </c>
      <c r="Z5" s="127">
        <f>[1]Setembro!$D$29</f>
        <v>19.2</v>
      </c>
      <c r="AA5" s="127">
        <f>[1]Setembro!$D$30</f>
        <v>18.7</v>
      </c>
      <c r="AB5" s="127">
        <f>[1]Setembro!$D$31</f>
        <v>15.7</v>
      </c>
      <c r="AC5" s="127">
        <f>[1]Setembro!$D$32</f>
        <v>18.3</v>
      </c>
      <c r="AD5" s="127">
        <f>[1]Setembro!$D$33</f>
        <v>16.7</v>
      </c>
      <c r="AE5" s="127">
        <f>[1]Setembro!$D$34</f>
        <v>15.4</v>
      </c>
      <c r="AF5" s="15">
        <f>MIN(B5:AE5)</f>
        <v>15.4</v>
      </c>
      <c r="AG5" s="94">
        <f>AVERAGE(B5:AE5)</f>
        <v>19.373333333333331</v>
      </c>
    </row>
    <row r="6" spans="1:35" x14ac:dyDescent="0.2">
      <c r="A6" s="58" t="s">
        <v>0</v>
      </c>
      <c r="B6" s="11">
        <f>[2]Setembro!$D$5</f>
        <v>14</v>
      </c>
      <c r="C6" s="11">
        <f>[2]Setembro!$D$6</f>
        <v>8.1</v>
      </c>
      <c r="D6" s="11">
        <f>[2]Setembro!$D$7</f>
        <v>16.600000000000001</v>
      </c>
      <c r="E6" s="11">
        <f>[2]Setembro!$D$8</f>
        <v>14.7</v>
      </c>
      <c r="F6" s="11">
        <f>[2]Setembro!$D$9</f>
        <v>16.7</v>
      </c>
      <c r="G6" s="11">
        <f>[2]Setembro!$D$10</f>
        <v>15.9</v>
      </c>
      <c r="H6" s="11">
        <f>[2]Setembro!$D$11</f>
        <v>17.399999999999999</v>
      </c>
      <c r="I6" s="11">
        <f>[2]Setembro!$D$12</f>
        <v>17.3</v>
      </c>
      <c r="J6" s="11">
        <f>[2]Setembro!$D$13</f>
        <v>16.5</v>
      </c>
      <c r="K6" s="11">
        <f>[2]Setembro!$D$14</f>
        <v>21.1</v>
      </c>
      <c r="L6" s="11">
        <f>[2]Setembro!$D$15</f>
        <v>17.899999999999999</v>
      </c>
      <c r="M6" s="11">
        <f>[2]Setembro!$D$16</f>
        <v>15.2</v>
      </c>
      <c r="N6" s="11">
        <f>[2]Setembro!$D$17</f>
        <v>13.8</v>
      </c>
      <c r="O6" s="11">
        <f>[2]Setembro!$D$18</f>
        <v>13.6</v>
      </c>
      <c r="P6" s="11">
        <f>[2]Setembro!$D$19</f>
        <v>18.100000000000001</v>
      </c>
      <c r="Q6" s="11">
        <f>[2]Setembro!$D$20</f>
        <v>18.399999999999999</v>
      </c>
      <c r="R6" s="11">
        <f>[2]Setembro!$D$21</f>
        <v>19.399999999999999</v>
      </c>
      <c r="S6" s="11">
        <f>[2]Setembro!$D$22</f>
        <v>15.2</v>
      </c>
      <c r="T6" s="11">
        <f>[2]Setembro!$D$23</f>
        <v>15.9</v>
      </c>
      <c r="U6" s="11">
        <f>[2]Setembro!$D$24</f>
        <v>19.100000000000001</v>
      </c>
      <c r="V6" s="11">
        <f>[2]Setembro!$D$25</f>
        <v>16.600000000000001</v>
      </c>
      <c r="W6" s="11">
        <f>[2]Setembro!$D$26</f>
        <v>15.1</v>
      </c>
      <c r="X6" s="11">
        <f>[2]Setembro!$D$27</f>
        <v>14.2</v>
      </c>
      <c r="Y6" s="11">
        <f>[2]Setembro!$D$28</f>
        <v>15.2</v>
      </c>
      <c r="Z6" s="11">
        <f>[2]Setembro!$D$29</f>
        <v>17.600000000000001</v>
      </c>
      <c r="AA6" s="11">
        <f>[2]Setembro!$D$30</f>
        <v>16.5</v>
      </c>
      <c r="AB6" s="11">
        <f>[2]Setembro!$D$31</f>
        <v>12.8</v>
      </c>
      <c r="AC6" s="11">
        <f>[2]Setembro!$D$32</f>
        <v>14.5</v>
      </c>
      <c r="AD6" s="11">
        <f>[2]Setembro!$D$33</f>
        <v>15.5</v>
      </c>
      <c r="AE6" s="11">
        <f>[2]Setembro!$D$34</f>
        <v>16.5</v>
      </c>
      <c r="AF6" s="15">
        <f>MIN(B6:AE6)</f>
        <v>8.1</v>
      </c>
      <c r="AG6" s="94">
        <f>AVERAGE(B6:AE6)</f>
        <v>15.98</v>
      </c>
    </row>
    <row r="7" spans="1:35" x14ac:dyDescent="0.2">
      <c r="A7" s="58" t="s">
        <v>104</v>
      </c>
      <c r="B7" s="11">
        <f>[3]Setembro!$D$5</f>
        <v>16.899999999999999</v>
      </c>
      <c r="C7" s="11">
        <f>[3]Setembro!$D$6</f>
        <v>14.2</v>
      </c>
      <c r="D7" s="11">
        <f>[3]Setembro!$D$7</f>
        <v>19.399999999999999</v>
      </c>
      <c r="E7" s="11">
        <f>[3]Setembro!$D$8</f>
        <v>18.7</v>
      </c>
      <c r="F7" s="11">
        <f>[3]Setembro!$D$9</f>
        <v>20.3</v>
      </c>
      <c r="G7" s="11">
        <f>[3]Setembro!$D$10</f>
        <v>16.100000000000001</v>
      </c>
      <c r="H7" s="11">
        <f>[3]Setembro!$D$11</f>
        <v>20.100000000000001</v>
      </c>
      <c r="I7" s="11">
        <f>[3]Setembro!$D$12</f>
        <v>22.7</v>
      </c>
      <c r="J7" s="11">
        <f>[3]Setembro!$D$13</f>
        <v>21.3</v>
      </c>
      <c r="K7" s="11">
        <f>[3]Setembro!$D$14</f>
        <v>23.6</v>
      </c>
      <c r="L7" s="11">
        <f>[3]Setembro!$D$15</f>
        <v>24.3</v>
      </c>
      <c r="M7" s="11">
        <f>[3]Setembro!$D$16</f>
        <v>20.8</v>
      </c>
      <c r="N7" s="11">
        <f>[3]Setembro!$D$17</f>
        <v>15.6</v>
      </c>
      <c r="O7" s="11">
        <f>[3]Setembro!$D$18</f>
        <v>19.7</v>
      </c>
      <c r="P7" s="11">
        <f>[3]Setembro!$D$19</f>
        <v>23.2</v>
      </c>
      <c r="Q7" s="11">
        <f>[3]Setembro!$D$20</f>
        <v>23.2</v>
      </c>
      <c r="R7" s="11">
        <f>[3]Setembro!$D$21</f>
        <v>23.8</v>
      </c>
      <c r="S7" s="11">
        <f>[3]Setembro!$D$22</f>
        <v>18.8</v>
      </c>
      <c r="T7" s="11">
        <f>[3]Setembro!$D$23</f>
        <v>20.7</v>
      </c>
      <c r="U7" s="11">
        <f>[3]Setembro!$D$24</f>
        <v>22.8</v>
      </c>
      <c r="V7" s="11">
        <f>[3]Setembro!$D$25</f>
        <v>20.6</v>
      </c>
      <c r="W7" s="11">
        <f>[3]Setembro!$D$26</f>
        <v>18.899999999999999</v>
      </c>
      <c r="X7" s="11">
        <f>[3]Setembro!$D$27</f>
        <v>16.600000000000001</v>
      </c>
      <c r="Y7" s="11">
        <f>[3]Setembro!$D$28</f>
        <v>16.899999999999999</v>
      </c>
      <c r="Z7" s="11">
        <f>[3]Setembro!$D$29</f>
        <v>18.399999999999999</v>
      </c>
      <c r="AA7" s="11">
        <f>[3]Setembro!$D$30</f>
        <v>16.899999999999999</v>
      </c>
      <c r="AB7" s="11">
        <f>[3]Setembro!$D$31</f>
        <v>14.6</v>
      </c>
      <c r="AC7" s="11">
        <f>[3]Setembro!$D$32</f>
        <v>19.100000000000001</v>
      </c>
      <c r="AD7" s="11">
        <f>[3]Setembro!$D$33</f>
        <v>20</v>
      </c>
      <c r="AE7" s="11">
        <f>[3]Setembro!$D$34</f>
        <v>22.1</v>
      </c>
      <c r="AF7" s="15">
        <f>MIN(B7:AE7)</f>
        <v>14.2</v>
      </c>
      <c r="AG7" s="94">
        <f>AVERAGE(B7:AE7)</f>
        <v>19.676666666666669</v>
      </c>
    </row>
    <row r="8" spans="1:35" x14ac:dyDescent="0.2">
      <c r="A8" s="58" t="s">
        <v>1</v>
      </c>
      <c r="B8" s="11">
        <f>[4]Setembro!$D$5</f>
        <v>18.8</v>
      </c>
      <c r="C8" s="11">
        <f>[4]Setembro!$D$6</f>
        <v>16.600000000000001</v>
      </c>
      <c r="D8" s="11">
        <f>[4]Setembro!$D$7</f>
        <v>19.5</v>
      </c>
      <c r="E8" s="11">
        <f>[4]Setembro!$D$8</f>
        <v>19.7</v>
      </c>
      <c r="F8" s="11">
        <f>[4]Setembro!$D$9</f>
        <v>26.7</v>
      </c>
      <c r="G8" s="11" t="str">
        <f>[4]Setembro!$D$10</f>
        <v>*</v>
      </c>
      <c r="H8" s="11" t="str">
        <f>[4]Setembro!$D$11</f>
        <v>*</v>
      </c>
      <c r="I8" s="11" t="str">
        <f>[4]Setembro!$D$12</f>
        <v>*</v>
      </c>
      <c r="J8" s="11" t="str">
        <f>[4]Setembro!$D$13</f>
        <v>*</v>
      </c>
      <c r="K8" s="11" t="str">
        <f>[4]Setembro!$D$14</f>
        <v>*</v>
      </c>
      <c r="L8" s="11" t="str">
        <f>[4]Setembro!$D$15</f>
        <v>*</v>
      </c>
      <c r="M8" s="11">
        <f>[4]Setembro!$D$16</f>
        <v>20</v>
      </c>
      <c r="N8" s="11">
        <f>[4]Setembro!$D$17</f>
        <v>16.3</v>
      </c>
      <c r="O8" s="11">
        <f>[4]Setembro!$D$18</f>
        <v>20.2</v>
      </c>
      <c r="P8" s="11">
        <f>[4]Setembro!$D$19</f>
        <v>20.5</v>
      </c>
      <c r="Q8" s="11">
        <f>[4]Setembro!$D$20</f>
        <v>21.2</v>
      </c>
      <c r="R8" s="11">
        <f>[4]Setembro!$D$21</f>
        <v>21.6</v>
      </c>
      <c r="S8" s="11">
        <f>[4]Setembro!$D$22</f>
        <v>19.600000000000001</v>
      </c>
      <c r="T8" s="11">
        <f>[4]Setembro!$D$23</f>
        <v>22.1</v>
      </c>
      <c r="U8" s="11" t="str">
        <f>[4]Setembro!$D$24</f>
        <v>*</v>
      </c>
      <c r="V8" s="11" t="str">
        <f>[4]Setembro!$D$25</f>
        <v>*</v>
      </c>
      <c r="W8" s="11" t="str">
        <f>[4]Setembro!$D$26</f>
        <v>*</v>
      </c>
      <c r="X8" s="11" t="str">
        <f>[4]Setembro!$D$27</f>
        <v>*</v>
      </c>
      <c r="Y8" s="11" t="str">
        <f>[4]Setembro!$D$28</f>
        <v>*</v>
      </c>
      <c r="Z8" s="11">
        <f>[4]Setembro!$D$29</f>
        <v>21</v>
      </c>
      <c r="AA8" s="11">
        <f>[4]Setembro!$D$30</f>
        <v>20.100000000000001</v>
      </c>
      <c r="AB8" s="11">
        <f>[4]Setembro!$D$31</f>
        <v>18</v>
      </c>
      <c r="AC8" s="11">
        <f>[4]Setembro!$D$32</f>
        <v>19.7</v>
      </c>
      <c r="AD8" s="11">
        <f>[4]Setembro!$D$33</f>
        <v>24.3</v>
      </c>
      <c r="AE8" s="11">
        <f>[4]Setembro!$D$34</f>
        <v>24.5</v>
      </c>
      <c r="AF8" s="15">
        <f>MIN(B8:AE8)</f>
        <v>16.3</v>
      </c>
      <c r="AG8" s="94">
        <f>AVERAGE(B8:AE8)</f>
        <v>20.547368421052635</v>
      </c>
    </row>
    <row r="9" spans="1:35" x14ac:dyDescent="0.2">
      <c r="A9" s="58" t="s">
        <v>167</v>
      </c>
      <c r="B9" s="11">
        <f>[5]Setembro!$D$5</f>
        <v>13.2</v>
      </c>
      <c r="C9" s="11">
        <f>[5]Setembro!$D$6</f>
        <v>9.4</v>
      </c>
      <c r="D9" s="11">
        <f>[5]Setembro!$D$7</f>
        <v>16.399999999999999</v>
      </c>
      <c r="E9" s="11">
        <f>[5]Setembro!$D$8</f>
        <v>14.7</v>
      </c>
      <c r="F9" s="11">
        <f>[5]Setembro!$D$9</f>
        <v>15.3</v>
      </c>
      <c r="G9" s="11">
        <f>[5]Setembro!$D$10</f>
        <v>16</v>
      </c>
      <c r="H9" s="11">
        <f>[5]Setembro!$D$11</f>
        <v>17.899999999999999</v>
      </c>
      <c r="I9" s="11">
        <f>[5]Setembro!$D$12</f>
        <v>23.6</v>
      </c>
      <c r="J9" s="11">
        <f>[5]Setembro!$D$13</f>
        <v>20.9</v>
      </c>
      <c r="K9" s="11">
        <f>[5]Setembro!$D$14</f>
        <v>27.1</v>
      </c>
      <c r="L9" s="11">
        <f>[5]Setembro!$D$15</f>
        <v>26.5</v>
      </c>
      <c r="M9" s="11">
        <f>[5]Setembro!$D$16</f>
        <v>13.7</v>
      </c>
      <c r="N9" s="11">
        <f>[5]Setembro!$D$17</f>
        <v>13.5</v>
      </c>
      <c r="O9" s="11">
        <f>[5]Setembro!$D$18</f>
        <v>16.899999999999999</v>
      </c>
      <c r="P9" s="11">
        <f>[5]Setembro!$D$19</f>
        <v>22.1</v>
      </c>
      <c r="Q9" s="11">
        <f>[5]Setembro!$D$20</f>
        <v>25.9</v>
      </c>
      <c r="R9" s="11">
        <f>[5]Setembro!$D$21</f>
        <v>18.100000000000001</v>
      </c>
      <c r="S9" s="11">
        <f>[5]Setembro!$D$22</f>
        <v>15.1</v>
      </c>
      <c r="T9" s="11">
        <f>[5]Setembro!$D$23</f>
        <v>17.5</v>
      </c>
      <c r="U9" s="11">
        <f>[5]Setembro!$D$24</f>
        <v>18.3</v>
      </c>
      <c r="V9" s="11">
        <f>[5]Setembro!$D$25</f>
        <v>16</v>
      </c>
      <c r="W9" s="11">
        <f>[5]Setembro!$D$26</f>
        <v>16</v>
      </c>
      <c r="X9" s="11">
        <f>[5]Setembro!$D$27</f>
        <v>14.4</v>
      </c>
      <c r="Y9" s="11">
        <f>[5]Setembro!$D$28</f>
        <v>16.2</v>
      </c>
      <c r="Z9" s="11">
        <f>[5]Setembro!$D$29</f>
        <v>18.2</v>
      </c>
      <c r="AA9" s="11">
        <f>[5]Setembro!$D$30</f>
        <v>16.7</v>
      </c>
      <c r="AB9" s="11">
        <f>[5]Setembro!$D$31</f>
        <v>18.5</v>
      </c>
      <c r="AC9" s="11">
        <f>[5]Setembro!$D$32</f>
        <v>19.8</v>
      </c>
      <c r="AD9" s="11">
        <f>[5]Setembro!$D$33</f>
        <v>20.5</v>
      </c>
      <c r="AE9" s="11">
        <f>[5]Setembro!$D$34</f>
        <v>20.6</v>
      </c>
      <c r="AF9" s="15">
        <f>MIN(B9:AE9)</f>
        <v>9.4</v>
      </c>
      <c r="AG9" s="94">
        <f>AVERAGE(B9:AE9)</f>
        <v>17.966666666666665</v>
      </c>
    </row>
    <row r="10" spans="1:35" x14ac:dyDescent="0.2">
      <c r="A10" s="58" t="s">
        <v>111</v>
      </c>
      <c r="B10" s="11" t="str">
        <f>[6]Setembro!$D$5</f>
        <v>*</v>
      </c>
      <c r="C10" s="11" t="str">
        <f>[6]Setembro!$D$6</f>
        <v>*</v>
      </c>
      <c r="D10" s="11" t="str">
        <f>[6]Setembro!$D$7</f>
        <v>*</v>
      </c>
      <c r="E10" s="11" t="str">
        <f>[6]Setembro!$D$8</f>
        <v>*</v>
      </c>
      <c r="F10" s="11" t="str">
        <f>[6]Setembro!$D$9</f>
        <v>*</v>
      </c>
      <c r="G10" s="11" t="str">
        <f>[6]Setembro!$D$10</f>
        <v>*</v>
      </c>
      <c r="H10" s="11" t="str">
        <f>[6]Setembro!$D$11</f>
        <v>*</v>
      </c>
      <c r="I10" s="11" t="str">
        <f>[6]Setembro!$D$12</f>
        <v>*</v>
      </c>
      <c r="J10" s="11" t="str">
        <f>[6]Setembro!$D$13</f>
        <v>*</v>
      </c>
      <c r="K10" s="11" t="str">
        <f>[6]Setembro!$D$14</f>
        <v>*</v>
      </c>
      <c r="L10" s="11" t="str">
        <f>[6]Setembro!$D$15</f>
        <v>*</v>
      </c>
      <c r="M10" s="11" t="str">
        <f>[6]Setembro!$D$16</f>
        <v>*</v>
      </c>
      <c r="N10" s="11" t="str">
        <f>[6]Setembro!$D$17</f>
        <v>*</v>
      </c>
      <c r="O10" s="11" t="str">
        <f>[6]Setembro!$D$18</f>
        <v>*</v>
      </c>
      <c r="P10" s="11" t="str">
        <f>[6]Setembro!$D$19</f>
        <v>*</v>
      </c>
      <c r="Q10" s="11" t="str">
        <f>[6]Setembro!$D$20</f>
        <v>*</v>
      </c>
      <c r="R10" s="11" t="str">
        <f>[6]Setembro!$D$21</f>
        <v>*</v>
      </c>
      <c r="S10" s="11" t="str">
        <f>[6]Setembro!$D$22</f>
        <v>*</v>
      </c>
      <c r="T10" s="11" t="str">
        <f>[6]Setembro!$D$23</f>
        <v>*</v>
      </c>
      <c r="U10" s="11" t="str">
        <f>[6]Setembro!$D$24</f>
        <v>*</v>
      </c>
      <c r="V10" s="11" t="str">
        <f>[6]Setembro!$D$25</f>
        <v>*</v>
      </c>
      <c r="W10" s="11" t="str">
        <f>[6]Setembro!$D$26</f>
        <v>*</v>
      </c>
      <c r="X10" s="11" t="str">
        <f>[6]Setembro!$D$27</f>
        <v>*</v>
      </c>
      <c r="Y10" s="11" t="str">
        <f>[6]Setembro!$D$28</f>
        <v>*</v>
      </c>
      <c r="Z10" s="11" t="str">
        <f>[6]Setembro!$D$29</f>
        <v>*</v>
      </c>
      <c r="AA10" s="11" t="str">
        <f>[6]Setembro!$D$30</f>
        <v>*</v>
      </c>
      <c r="AB10" s="11" t="str">
        <f>[6]Setembro!$D$31</f>
        <v>*</v>
      </c>
      <c r="AC10" s="11" t="str">
        <f>[6]Setembro!$D$32</f>
        <v>*</v>
      </c>
      <c r="AD10" s="11" t="str">
        <f>[6]Setembro!$D$33</f>
        <v>*</v>
      </c>
      <c r="AE10" s="11" t="str">
        <f>[6]Setembro!$D$34</f>
        <v>*</v>
      </c>
      <c r="AF10" s="15" t="s">
        <v>226</v>
      </c>
      <c r="AG10" s="94" t="s">
        <v>226</v>
      </c>
    </row>
    <row r="11" spans="1:35" x14ac:dyDescent="0.2">
      <c r="A11" s="58" t="s">
        <v>64</v>
      </c>
      <c r="B11" s="11">
        <f>[7]Setembro!$D$5</f>
        <v>19.600000000000001</v>
      </c>
      <c r="C11" s="11">
        <f>[7]Setembro!$D$6</f>
        <v>16.3</v>
      </c>
      <c r="D11" s="11">
        <f>[7]Setembro!$D$7</f>
        <v>19</v>
      </c>
      <c r="E11" s="11">
        <f>[7]Setembro!$D$8</f>
        <v>19.7</v>
      </c>
      <c r="F11" s="11">
        <f>[7]Setembro!$D$9</f>
        <v>18.7</v>
      </c>
      <c r="G11" s="11">
        <f>[7]Setembro!$D$10</f>
        <v>15.5</v>
      </c>
      <c r="H11" s="11">
        <f>[7]Setembro!$D$11</f>
        <v>20</v>
      </c>
      <c r="I11" s="11">
        <f>[7]Setembro!$D$12</f>
        <v>24</v>
      </c>
      <c r="J11" s="11">
        <f>[7]Setembro!$D$13</f>
        <v>24.4</v>
      </c>
      <c r="K11" s="11">
        <f>[7]Setembro!$D$14</f>
        <v>24.2</v>
      </c>
      <c r="L11" s="11">
        <f>[7]Setembro!$D$15</f>
        <v>24.6</v>
      </c>
      <c r="M11" s="11">
        <f>[7]Setembro!$D$16</f>
        <v>22.8</v>
      </c>
      <c r="N11" s="11">
        <f>[7]Setembro!$D$17</f>
        <v>15.5</v>
      </c>
      <c r="O11" s="11">
        <f>[7]Setembro!$D$18</f>
        <v>18.5</v>
      </c>
      <c r="P11" s="11">
        <f>[7]Setembro!$D$19</f>
        <v>22.3</v>
      </c>
      <c r="Q11" s="11">
        <f>[7]Setembro!$D$20</f>
        <v>24</v>
      </c>
      <c r="R11" s="11">
        <f>[7]Setembro!$D$21</f>
        <v>20</v>
      </c>
      <c r="S11" s="11">
        <f>[7]Setembro!$D$22</f>
        <v>21.1</v>
      </c>
      <c r="T11" s="11">
        <f>[7]Setembro!$D$23</f>
        <v>21.8</v>
      </c>
      <c r="U11" s="11">
        <f>[7]Setembro!$D$24</f>
        <v>20.3</v>
      </c>
      <c r="V11" s="11">
        <f>[7]Setembro!$D$25</f>
        <v>20.3</v>
      </c>
      <c r="W11" s="11">
        <f>[7]Setembro!$D$26</f>
        <v>18.8</v>
      </c>
      <c r="X11" s="11">
        <f>[7]Setembro!$D$27</f>
        <v>15.5</v>
      </c>
      <c r="Y11" s="11">
        <f>[7]Setembro!$D$28</f>
        <v>16.5</v>
      </c>
      <c r="Z11" s="11">
        <f>[7]Setembro!$D$29</f>
        <v>17.3</v>
      </c>
      <c r="AA11" s="11">
        <f>[7]Setembro!$D$30</f>
        <v>18</v>
      </c>
      <c r="AB11" s="11">
        <f>[7]Setembro!$D$31</f>
        <v>16.7</v>
      </c>
      <c r="AC11" s="11">
        <f>[7]Setembro!$D$32</f>
        <v>16.899999999999999</v>
      </c>
      <c r="AD11" s="11">
        <f>[7]Setembro!$D$33</f>
        <v>17.8</v>
      </c>
      <c r="AE11" s="11">
        <f>[7]Setembro!$D$34</f>
        <v>18.3</v>
      </c>
      <c r="AF11" s="15">
        <f t="shared" ref="AF11:AF49" si="1">MIN(B11:AE11)</f>
        <v>15.5</v>
      </c>
      <c r="AG11" s="94">
        <f t="shared" ref="AG11:AG49" si="2">AVERAGE(B11:AE11)</f>
        <v>19.613333333333333</v>
      </c>
    </row>
    <row r="12" spans="1:35" x14ac:dyDescent="0.2">
      <c r="A12" s="58" t="s">
        <v>41</v>
      </c>
      <c r="B12" s="11">
        <f>[8]Setembro!$D$5</f>
        <v>15.8</v>
      </c>
      <c r="C12" s="11">
        <f>[8]Setembro!$D$6</f>
        <v>10</v>
      </c>
      <c r="D12" s="11">
        <f>[8]Setembro!$D$7</f>
        <v>16.5</v>
      </c>
      <c r="E12" s="11">
        <f>[8]Setembro!$D$8</f>
        <v>13.4</v>
      </c>
      <c r="F12" s="11">
        <f>[8]Setembro!$D$9</f>
        <v>16.2</v>
      </c>
      <c r="G12" s="11">
        <f>[8]Setembro!$D$10</f>
        <v>17.899999999999999</v>
      </c>
      <c r="H12" s="11">
        <f>[8]Setembro!$D$11</f>
        <v>18.2</v>
      </c>
      <c r="I12" s="11">
        <f>[8]Setembro!$D$12</f>
        <v>21.8</v>
      </c>
      <c r="J12" s="11">
        <f>[8]Setembro!$D$13</f>
        <v>18.899999999999999</v>
      </c>
      <c r="K12" s="11">
        <f>[8]Setembro!$D$14</f>
        <v>24.3</v>
      </c>
      <c r="L12" s="11">
        <f>[8]Setembro!$D$15</f>
        <v>17.5</v>
      </c>
      <c r="M12" s="11">
        <f>[8]Setembro!$D$16</f>
        <v>16.3</v>
      </c>
      <c r="N12" s="11">
        <f>[8]Setembro!$D$17</f>
        <v>15.2</v>
      </c>
      <c r="O12" s="11">
        <f>[8]Setembro!$D$18</f>
        <v>14.6</v>
      </c>
      <c r="P12" s="11">
        <f>[8]Setembro!$D$19</f>
        <v>17.8</v>
      </c>
      <c r="Q12" s="11">
        <f>[8]Setembro!$D$20</f>
        <v>22.4</v>
      </c>
      <c r="R12" s="11">
        <f>[8]Setembro!$D$21</f>
        <v>20.7</v>
      </c>
      <c r="S12" s="11">
        <f>[8]Setembro!$D$22</f>
        <v>15.9</v>
      </c>
      <c r="T12" s="11">
        <f>[8]Setembro!$D$23</f>
        <v>17.3</v>
      </c>
      <c r="U12" s="11">
        <f>[8]Setembro!$D$24</f>
        <v>20</v>
      </c>
      <c r="V12" s="11">
        <f>[8]Setembro!$D$25</f>
        <v>17</v>
      </c>
      <c r="W12" s="11">
        <f>[8]Setembro!$D$26</f>
        <v>17.5</v>
      </c>
      <c r="X12" s="11">
        <f>[8]Setembro!$D$27</f>
        <v>14</v>
      </c>
      <c r="Y12" s="11">
        <f>[8]Setembro!$D$28</f>
        <v>18</v>
      </c>
      <c r="Z12" s="11">
        <f>[8]Setembro!$D$29</f>
        <v>18.7</v>
      </c>
      <c r="AA12" s="11">
        <f>[8]Setembro!$D$30</f>
        <v>16.8</v>
      </c>
      <c r="AB12" s="11">
        <f>[8]Setembro!$D$31</f>
        <v>13.8</v>
      </c>
      <c r="AC12" s="11">
        <f>[8]Setembro!$D$32</f>
        <v>14.3</v>
      </c>
      <c r="AD12" s="11">
        <f>[8]Setembro!$D$33</f>
        <v>17.600000000000001</v>
      </c>
      <c r="AE12" s="11">
        <f>[8]Setembro!$D$34</f>
        <v>21.9</v>
      </c>
      <c r="AF12" s="15">
        <f t="shared" si="1"/>
        <v>10</v>
      </c>
      <c r="AG12" s="94">
        <f t="shared" si="2"/>
        <v>17.343333333333337</v>
      </c>
    </row>
    <row r="13" spans="1:35" x14ac:dyDescent="0.2">
      <c r="A13" s="58" t="s">
        <v>114</v>
      </c>
      <c r="B13" s="11" t="str">
        <f>[9]Setembro!$D$5</f>
        <v>*</v>
      </c>
      <c r="C13" s="11" t="str">
        <f>[9]Setembro!$D$6</f>
        <v>*</v>
      </c>
      <c r="D13" s="11" t="str">
        <f>[9]Setembro!$D$7</f>
        <v>*</v>
      </c>
      <c r="E13" s="11" t="str">
        <f>[9]Setembro!$D$8</f>
        <v>*</v>
      </c>
      <c r="F13" s="11" t="str">
        <f>[9]Setembro!$D$9</f>
        <v>*</v>
      </c>
      <c r="G13" s="11" t="str">
        <f>[9]Setembro!$D$10</f>
        <v>*</v>
      </c>
      <c r="H13" s="11" t="str">
        <f>[9]Setembro!$D$11</f>
        <v>*</v>
      </c>
      <c r="I13" s="11" t="str">
        <f>[9]Setembro!$D$12</f>
        <v>*</v>
      </c>
      <c r="J13" s="11" t="str">
        <f>[9]Setembro!$D$13</f>
        <v>*</v>
      </c>
      <c r="K13" s="11" t="str">
        <f>[9]Setembro!$D$14</f>
        <v>*</v>
      </c>
      <c r="L13" s="11" t="str">
        <f>[9]Setembro!$D$15</f>
        <v>*</v>
      </c>
      <c r="M13" s="11" t="str">
        <f>[9]Setembro!$D$16</f>
        <v>*</v>
      </c>
      <c r="N13" s="11" t="str">
        <f>[9]Setembro!$D$17</f>
        <v>*</v>
      </c>
      <c r="O13" s="11" t="str">
        <f>[9]Setembro!$D$18</f>
        <v>*</v>
      </c>
      <c r="P13" s="11" t="str">
        <f>[9]Setembro!$D$19</f>
        <v>*</v>
      </c>
      <c r="Q13" s="11" t="str">
        <f>[9]Setembro!$D$20</f>
        <v>*</v>
      </c>
      <c r="R13" s="11" t="str">
        <f>[9]Setembro!$D$21</f>
        <v>*</v>
      </c>
      <c r="S13" s="11" t="str">
        <f>[9]Setembro!$D$22</f>
        <v>*</v>
      </c>
      <c r="T13" s="11" t="str">
        <f>[9]Setembro!$D$23</f>
        <v>*</v>
      </c>
      <c r="U13" s="11" t="str">
        <f>[9]Setembro!$D$24</f>
        <v>*</v>
      </c>
      <c r="V13" s="11" t="str">
        <f>[9]Setembro!$D$25</f>
        <v>*</v>
      </c>
      <c r="W13" s="11" t="str">
        <f>[9]Setembro!$D$26</f>
        <v>*</v>
      </c>
      <c r="X13" s="11" t="str">
        <f>[9]Setembro!$D$27</f>
        <v>*</v>
      </c>
      <c r="Y13" s="11" t="str">
        <f>[9]Setembro!$D$28</f>
        <v>*</v>
      </c>
      <c r="Z13" s="11" t="str">
        <f>[9]Setembro!$D$29</f>
        <v>*</v>
      </c>
      <c r="AA13" s="11" t="str">
        <f>[9]Setembro!$D$30</f>
        <v>*</v>
      </c>
      <c r="AB13" s="11" t="str">
        <f>[9]Setembro!$D$31</f>
        <v>*</v>
      </c>
      <c r="AC13" s="11" t="str">
        <f>[9]Setembro!$D$32</f>
        <v>*</v>
      </c>
      <c r="AD13" s="11" t="str">
        <f>[9]Setembro!$D$33</f>
        <v>*</v>
      </c>
      <c r="AE13" s="11" t="str">
        <f>[9]Setembro!$D$34</f>
        <v>*</v>
      </c>
      <c r="AF13" s="14" t="s">
        <v>226</v>
      </c>
      <c r="AG13" s="112" t="s">
        <v>226</v>
      </c>
    </row>
    <row r="14" spans="1:35" x14ac:dyDescent="0.2">
      <c r="A14" s="58" t="s">
        <v>118</v>
      </c>
      <c r="B14" s="11" t="str">
        <f>[10]Setembro!$D$5</f>
        <v>*</v>
      </c>
      <c r="C14" s="11" t="str">
        <f>[10]Setembro!$D$6</f>
        <v>*</v>
      </c>
      <c r="D14" s="11" t="str">
        <f>[10]Setembro!$D$7</f>
        <v>*</v>
      </c>
      <c r="E14" s="11" t="str">
        <f>[10]Setembro!$D$8</f>
        <v>*</v>
      </c>
      <c r="F14" s="11" t="str">
        <f>[10]Setembro!$D$9</f>
        <v>*</v>
      </c>
      <c r="G14" s="11" t="str">
        <f>[10]Setembro!$D$10</f>
        <v>*</v>
      </c>
      <c r="H14" s="11" t="str">
        <f>[10]Setembro!$D$11</f>
        <v>*</v>
      </c>
      <c r="I14" s="11" t="str">
        <f>[10]Setembro!$D$12</f>
        <v>*</v>
      </c>
      <c r="J14" s="11" t="str">
        <f>[10]Setembro!$D$13</f>
        <v>*</v>
      </c>
      <c r="K14" s="11" t="str">
        <f>[10]Setembro!$D$14</f>
        <v>*</v>
      </c>
      <c r="L14" s="11" t="str">
        <f>[10]Setembro!$D$15</f>
        <v>*</v>
      </c>
      <c r="M14" s="11" t="str">
        <f>[10]Setembro!$D$16</f>
        <v>*</v>
      </c>
      <c r="N14" s="11" t="str">
        <f>[10]Setembro!$D$17</f>
        <v>*</v>
      </c>
      <c r="O14" s="11" t="str">
        <f>[10]Setembro!$D$18</f>
        <v>*</v>
      </c>
      <c r="P14" s="11" t="str">
        <f>[10]Setembro!$D$19</f>
        <v>*</v>
      </c>
      <c r="Q14" s="11" t="str">
        <f>[10]Setembro!$D$20</f>
        <v>*</v>
      </c>
      <c r="R14" s="11" t="str">
        <f>[10]Setembro!$D$21</f>
        <v>*</v>
      </c>
      <c r="S14" s="11" t="str">
        <f>[10]Setembro!$D$22</f>
        <v>*</v>
      </c>
      <c r="T14" s="11" t="str">
        <f>[10]Setembro!$D$23</f>
        <v>*</v>
      </c>
      <c r="U14" s="11" t="str">
        <f>[10]Setembro!$D$24</f>
        <v>*</v>
      </c>
      <c r="V14" s="11" t="str">
        <f>[10]Setembro!$D$25</f>
        <v>*</v>
      </c>
      <c r="W14" s="11" t="str">
        <f>[10]Setembro!$D$26</f>
        <v>*</v>
      </c>
      <c r="X14" s="11" t="str">
        <f>[10]Setembro!$D$27</f>
        <v>*</v>
      </c>
      <c r="Y14" s="11" t="str">
        <f>[10]Setembro!$D$28</f>
        <v>*</v>
      </c>
      <c r="Z14" s="11" t="str">
        <f>[10]Setembro!$D$29</f>
        <v>*</v>
      </c>
      <c r="AA14" s="11" t="str">
        <f>[10]Setembro!$D$30</f>
        <v>*</v>
      </c>
      <c r="AB14" s="11" t="str">
        <f>[10]Setembro!$D$31</f>
        <v>*</v>
      </c>
      <c r="AC14" s="11" t="str">
        <f>[10]Setembro!$D$32</f>
        <v>*</v>
      </c>
      <c r="AD14" s="11" t="str">
        <f>[10]Setembro!$D$33</f>
        <v>*</v>
      </c>
      <c r="AE14" s="11" t="str">
        <f>[10]Setembro!$D$34</f>
        <v>*</v>
      </c>
      <c r="AF14" s="14" t="s">
        <v>226</v>
      </c>
      <c r="AG14" s="112" t="s">
        <v>226</v>
      </c>
      <c r="AI14" t="s">
        <v>47</v>
      </c>
    </row>
    <row r="15" spans="1:35" x14ac:dyDescent="0.2">
      <c r="A15" s="58" t="s">
        <v>121</v>
      </c>
      <c r="B15" s="11">
        <f>[11]Setembro!$D$5</f>
        <v>14.4</v>
      </c>
      <c r="C15" s="11">
        <f>[11]Setembro!$D$6</f>
        <v>10.8</v>
      </c>
      <c r="D15" s="11">
        <f>[11]Setembro!$D$7</f>
        <v>17</v>
      </c>
      <c r="E15" s="11">
        <f>[11]Setembro!$D$8</f>
        <v>15.3</v>
      </c>
      <c r="F15" s="11">
        <f>[11]Setembro!$D$9</f>
        <v>16.100000000000001</v>
      </c>
      <c r="G15" s="11">
        <f>[11]Setembro!$D$10</f>
        <v>16.399999999999999</v>
      </c>
      <c r="H15" s="11">
        <f>[11]Setembro!$D$11</f>
        <v>20.100000000000001</v>
      </c>
      <c r="I15" s="11">
        <f>[11]Setembro!$D$12</f>
        <v>22.6</v>
      </c>
      <c r="J15" s="11">
        <f>[11]Setembro!$D$13</f>
        <v>21.4</v>
      </c>
      <c r="K15" s="11">
        <f>[11]Setembro!$D$14</f>
        <v>23</v>
      </c>
      <c r="L15" s="11">
        <f>[11]Setembro!$D$15</f>
        <v>22.1</v>
      </c>
      <c r="M15" s="11">
        <f>[11]Setembro!$D$16</f>
        <v>17.2</v>
      </c>
      <c r="N15" s="11">
        <f>[11]Setembro!$D$17</f>
        <v>15.1</v>
      </c>
      <c r="O15" s="11">
        <f>[11]Setembro!$D$18</f>
        <v>20.8</v>
      </c>
      <c r="P15" s="11">
        <f>[11]Setembro!$D$19</f>
        <v>26.3</v>
      </c>
      <c r="Q15" s="11">
        <f>[11]Setembro!$D$20</f>
        <v>23.9</v>
      </c>
      <c r="R15" s="11">
        <f>[11]Setembro!$D$21</f>
        <v>23.8</v>
      </c>
      <c r="S15" s="11">
        <f>[11]Setembro!$D$22</f>
        <v>16.600000000000001</v>
      </c>
      <c r="T15" s="11">
        <f>[11]Setembro!$D$23</f>
        <v>18.899999999999999</v>
      </c>
      <c r="U15" s="11">
        <f>[11]Setembro!$D$24</f>
        <v>22.2</v>
      </c>
      <c r="V15" s="11">
        <f>[11]Setembro!$D$25</f>
        <v>17.399999999999999</v>
      </c>
      <c r="W15" s="11">
        <f>[11]Setembro!$D$26</f>
        <v>17.100000000000001</v>
      </c>
      <c r="X15" s="11">
        <f>[11]Setembro!$D$27</f>
        <v>15.8</v>
      </c>
      <c r="Y15" s="11">
        <f>[11]Setembro!$D$28</f>
        <v>15.8</v>
      </c>
      <c r="Z15" s="11">
        <f>[11]Setembro!$D$29</f>
        <v>19.100000000000001</v>
      </c>
      <c r="AA15" s="11">
        <f>[11]Setembro!$D$30</f>
        <v>17.100000000000001</v>
      </c>
      <c r="AB15" s="11">
        <f>[11]Setembro!$D$31</f>
        <v>15</v>
      </c>
      <c r="AC15" s="11">
        <f>[11]Setembro!$D$32</f>
        <v>17.2</v>
      </c>
      <c r="AD15" s="11">
        <f>[11]Setembro!$D$33</f>
        <v>19.399999999999999</v>
      </c>
      <c r="AE15" s="11">
        <f>[11]Setembro!$D$34</f>
        <v>21.2</v>
      </c>
      <c r="AF15" s="15">
        <f>MIN(B15:AE15)</f>
        <v>10.8</v>
      </c>
      <c r="AG15" s="94">
        <f>AVERAGE(B15:AE15)</f>
        <v>18.636666666666667</v>
      </c>
    </row>
    <row r="16" spans="1:35" x14ac:dyDescent="0.2">
      <c r="A16" s="58" t="s">
        <v>168</v>
      </c>
      <c r="B16" s="11" t="str">
        <f>[12]Setembro!$D$5</f>
        <v>*</v>
      </c>
      <c r="C16" s="11" t="str">
        <f>[12]Setembro!$D$6</f>
        <v>*</v>
      </c>
      <c r="D16" s="11" t="str">
        <f>[12]Setembro!$D$7</f>
        <v>*</v>
      </c>
      <c r="E16" s="11" t="str">
        <f>[12]Setembro!$D$8</f>
        <v>*</v>
      </c>
      <c r="F16" s="11" t="str">
        <f>[12]Setembro!$D$9</f>
        <v>*</v>
      </c>
      <c r="G16" s="11" t="str">
        <f>[12]Setembro!$D$10</f>
        <v>*</v>
      </c>
      <c r="H16" s="11" t="str">
        <f>[12]Setembro!$D$11</f>
        <v>*</v>
      </c>
      <c r="I16" s="11" t="str">
        <f>[12]Setembro!$D$12</f>
        <v>*</v>
      </c>
      <c r="J16" s="11" t="str">
        <f>[12]Setembro!$D$13</f>
        <v>*</v>
      </c>
      <c r="K16" s="11" t="str">
        <f>[12]Setembro!$D$14</f>
        <v>*</v>
      </c>
      <c r="L16" s="11" t="str">
        <f>[12]Setembro!$D$15</f>
        <v>*</v>
      </c>
      <c r="M16" s="11" t="str">
        <f>[12]Setembro!$D$16</f>
        <v>*</v>
      </c>
      <c r="N16" s="11" t="str">
        <f>[12]Setembro!$D$17</f>
        <v>*</v>
      </c>
      <c r="O16" s="11" t="str">
        <f>[12]Setembro!$D$18</f>
        <v>*</v>
      </c>
      <c r="P16" s="11" t="str">
        <f>[12]Setembro!$D$19</f>
        <v>*</v>
      </c>
      <c r="Q16" s="11" t="str">
        <f>[12]Setembro!$D$20</f>
        <v>*</v>
      </c>
      <c r="R16" s="11" t="str">
        <f>[12]Setembro!$D$21</f>
        <v>*</v>
      </c>
      <c r="S16" s="11" t="str">
        <f>[12]Setembro!$D$22</f>
        <v>*</v>
      </c>
      <c r="T16" s="11" t="str">
        <f>[12]Setembro!$D$23</f>
        <v>*</v>
      </c>
      <c r="U16" s="11" t="str">
        <f>[12]Setembro!$D$24</f>
        <v>*</v>
      </c>
      <c r="V16" s="11" t="str">
        <f>[12]Setembro!$D$25</f>
        <v>*</v>
      </c>
      <c r="W16" s="11" t="str">
        <f>[12]Setembro!$D$26</f>
        <v>*</v>
      </c>
      <c r="X16" s="11" t="str">
        <f>[12]Setembro!$D$27</f>
        <v>*</v>
      </c>
      <c r="Y16" s="11" t="str">
        <f>[12]Setembro!$D$28</f>
        <v>*</v>
      </c>
      <c r="Z16" s="11" t="str">
        <f>[12]Setembro!$D$29</f>
        <v>*</v>
      </c>
      <c r="AA16" s="11" t="str">
        <f>[12]Setembro!$D$30</f>
        <v>*</v>
      </c>
      <c r="AB16" s="11" t="str">
        <f>[12]Setembro!$D$31</f>
        <v>*</v>
      </c>
      <c r="AC16" s="11" t="str">
        <f>[12]Setembro!$D$32</f>
        <v>*</v>
      </c>
      <c r="AD16" s="11" t="str">
        <f>[12]Setembro!$D$33</f>
        <v>*</v>
      </c>
      <c r="AE16" s="11" t="str">
        <f>[12]Setembro!$D$34</f>
        <v>*</v>
      </c>
      <c r="AF16" s="14" t="s">
        <v>226</v>
      </c>
      <c r="AG16" s="112" t="s">
        <v>226</v>
      </c>
      <c r="AI16" s="12" t="s">
        <v>47</v>
      </c>
    </row>
    <row r="17" spans="1:38" x14ac:dyDescent="0.2">
      <c r="A17" s="58" t="s">
        <v>2</v>
      </c>
      <c r="B17" s="11">
        <f>[13]Setembro!$D$5</f>
        <v>18.5</v>
      </c>
      <c r="C17" s="11">
        <f>[13]Setembro!$D$6</f>
        <v>16.399999999999999</v>
      </c>
      <c r="D17" s="11">
        <f>[13]Setembro!$D$7</f>
        <v>19</v>
      </c>
      <c r="E17" s="11">
        <f>[13]Setembro!$D$8</f>
        <v>19.5</v>
      </c>
      <c r="F17" s="11">
        <f>[13]Setembro!$D$9</f>
        <v>20.8</v>
      </c>
      <c r="G17" s="11">
        <f>[13]Setembro!$D$10</f>
        <v>20</v>
      </c>
      <c r="H17" s="11">
        <f>[13]Setembro!$D$11</f>
        <v>23.7</v>
      </c>
      <c r="I17" s="11">
        <f>[13]Setembro!$D$12</f>
        <v>23.1</v>
      </c>
      <c r="J17" s="11">
        <f>[13]Setembro!$D$13</f>
        <v>23.2</v>
      </c>
      <c r="K17" s="11">
        <f>[13]Setembro!$D$14</f>
        <v>22.7</v>
      </c>
      <c r="L17" s="11">
        <f>[13]Setembro!$D$15</f>
        <v>21.6</v>
      </c>
      <c r="M17" s="11">
        <f>[13]Setembro!$D$16</f>
        <v>20.9</v>
      </c>
      <c r="N17" s="11">
        <f>[13]Setembro!$D$17</f>
        <v>14.7</v>
      </c>
      <c r="O17" s="11">
        <f>[13]Setembro!$D$18</f>
        <v>21.2</v>
      </c>
      <c r="P17" s="11">
        <f>[13]Setembro!$D$19</f>
        <v>22</v>
      </c>
      <c r="Q17" s="11">
        <f>[13]Setembro!$D$20</f>
        <v>24</v>
      </c>
      <c r="R17" s="11">
        <f>[13]Setembro!$D$21</f>
        <v>22.3</v>
      </c>
      <c r="S17" s="11">
        <f>[13]Setembro!$D$22</f>
        <v>19.7</v>
      </c>
      <c r="T17" s="11">
        <f>[13]Setembro!$D$23</f>
        <v>23.3</v>
      </c>
      <c r="U17" s="11">
        <f>[13]Setembro!$D$24</f>
        <v>25.5</v>
      </c>
      <c r="V17" s="11">
        <f>[13]Setembro!$D$25</f>
        <v>20.9</v>
      </c>
      <c r="W17" s="11">
        <f>[13]Setembro!$D$26</f>
        <v>21.4</v>
      </c>
      <c r="X17" s="11">
        <f>[13]Setembro!$D$27</f>
        <v>18.600000000000001</v>
      </c>
      <c r="Y17" s="11">
        <f>[13]Setembro!$D$28</f>
        <v>21</v>
      </c>
      <c r="Z17" s="11">
        <f>[13]Setembro!$D$29</f>
        <v>18.899999999999999</v>
      </c>
      <c r="AA17" s="11">
        <f>[13]Setembro!$D$30</f>
        <v>17.8</v>
      </c>
      <c r="AB17" s="11">
        <f>[13]Setembro!$D$31</f>
        <v>16</v>
      </c>
      <c r="AC17" s="11">
        <f>[13]Setembro!$D$32</f>
        <v>20.5</v>
      </c>
      <c r="AD17" s="11">
        <f>[13]Setembro!$D$33</f>
        <v>22.9</v>
      </c>
      <c r="AE17" s="11">
        <f>[13]Setembro!$D$34</f>
        <v>23.8</v>
      </c>
      <c r="AF17" s="15">
        <f t="shared" si="1"/>
        <v>14.7</v>
      </c>
      <c r="AG17" s="94">
        <f t="shared" si="2"/>
        <v>20.796666666666663</v>
      </c>
      <c r="AI17" s="12" t="s">
        <v>47</v>
      </c>
    </row>
    <row r="18" spans="1:38" x14ac:dyDescent="0.2">
      <c r="A18" s="58" t="s">
        <v>3</v>
      </c>
      <c r="B18" s="11">
        <f>[14]Setembro!$D$5</f>
        <v>17.899999999999999</v>
      </c>
      <c r="C18" s="11">
        <f>[14]Setembro!$D$6</f>
        <v>18.100000000000001</v>
      </c>
      <c r="D18" s="11">
        <f>[14]Setembro!$D$7</f>
        <v>19.8</v>
      </c>
      <c r="E18" s="11">
        <f>[14]Setembro!$D$8</f>
        <v>19.5</v>
      </c>
      <c r="F18" s="11">
        <f>[14]Setembro!$D$9</f>
        <v>20.9</v>
      </c>
      <c r="G18" s="11">
        <f>[14]Setembro!$D$10</f>
        <v>18.7</v>
      </c>
      <c r="H18" s="11">
        <f>[14]Setembro!$D$11</f>
        <v>18.600000000000001</v>
      </c>
      <c r="I18" s="11">
        <f>[14]Setembro!$D$12</f>
        <v>18.600000000000001</v>
      </c>
      <c r="J18" s="11" t="str">
        <f>[14]Setembro!$D$13</f>
        <v>*</v>
      </c>
      <c r="K18" s="11" t="str">
        <f>[14]Setembro!$D$14</f>
        <v>*</v>
      </c>
      <c r="L18" s="11" t="str">
        <f>[14]Setembro!$D$15</f>
        <v>*</v>
      </c>
      <c r="M18" s="11" t="str">
        <f>[14]Setembro!$D$16</f>
        <v>*</v>
      </c>
      <c r="N18" s="11" t="str">
        <f>[14]Setembro!$D$17</f>
        <v>*</v>
      </c>
      <c r="O18" s="11" t="str">
        <f>[14]Setembro!$D$18</f>
        <v>*</v>
      </c>
      <c r="P18" s="11" t="str">
        <f>[14]Setembro!$D$19</f>
        <v>*</v>
      </c>
      <c r="Q18" s="11" t="str">
        <f>[14]Setembro!$D$20</f>
        <v>*</v>
      </c>
      <c r="R18" s="11" t="str">
        <f>[14]Setembro!$D$21</f>
        <v>*</v>
      </c>
      <c r="S18" s="11" t="str">
        <f>[14]Setembro!$D$22</f>
        <v>*</v>
      </c>
      <c r="T18" s="11" t="str">
        <f>[14]Setembro!$D$23</f>
        <v>*</v>
      </c>
      <c r="U18" s="11" t="str">
        <f>[14]Setembro!$D$24</f>
        <v>*</v>
      </c>
      <c r="V18" s="11" t="str">
        <f>[14]Setembro!$D$25</f>
        <v>*</v>
      </c>
      <c r="W18" s="11" t="str">
        <f>[14]Setembro!$D$26</f>
        <v>*</v>
      </c>
      <c r="X18" s="11" t="str">
        <f>[14]Setembro!$D$27</f>
        <v>*</v>
      </c>
      <c r="Y18" s="11" t="str">
        <f>[14]Setembro!$D$28</f>
        <v>*</v>
      </c>
      <c r="Z18" s="11" t="str">
        <f>[14]Setembro!$D$29</f>
        <v>*</v>
      </c>
      <c r="AA18" s="11" t="str">
        <f>[14]Setembro!$D$30</f>
        <v>*</v>
      </c>
      <c r="AB18" s="11" t="str">
        <f>[14]Setembro!$D$31</f>
        <v>*</v>
      </c>
      <c r="AC18" s="11" t="str">
        <f>[14]Setembro!$D$32</f>
        <v>*</v>
      </c>
      <c r="AD18" s="11" t="str">
        <f>[14]Setembro!$D$33</f>
        <v>*</v>
      </c>
      <c r="AE18" s="11" t="str">
        <f>[14]Setembro!$D$34</f>
        <v>*</v>
      </c>
      <c r="AF18" s="15">
        <f t="shared" si="1"/>
        <v>17.899999999999999</v>
      </c>
      <c r="AG18" s="94">
        <f t="shared" si="2"/>
        <v>19.012499999999999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[15]Setembro!$D$5</f>
        <v>19.2</v>
      </c>
      <c r="C19" s="11">
        <f>[15]Setembro!$D$6</f>
        <v>15.7</v>
      </c>
      <c r="D19" s="11">
        <f>[15]Setembro!$D$7</f>
        <v>19.5</v>
      </c>
      <c r="E19" s="11">
        <f>[15]Setembro!$D$8</f>
        <v>19.2</v>
      </c>
      <c r="F19" s="11">
        <f>[15]Setembro!$D$9</f>
        <v>19.600000000000001</v>
      </c>
      <c r="G19" s="11">
        <f>[15]Setembro!$D$10</f>
        <v>18</v>
      </c>
      <c r="H19" s="11">
        <f>[15]Setembro!$D$11</f>
        <v>20.100000000000001</v>
      </c>
      <c r="I19" s="11">
        <f>[15]Setembro!$D$12</f>
        <v>20.7</v>
      </c>
      <c r="J19" s="11">
        <f>[15]Setembro!$D$13</f>
        <v>20.399999999999999</v>
      </c>
      <c r="K19" s="11">
        <f>[15]Setembro!$D$14</f>
        <v>22.4</v>
      </c>
      <c r="L19" s="11">
        <f>[15]Setembro!$D$15</f>
        <v>21.6</v>
      </c>
      <c r="M19" s="11">
        <f>[15]Setembro!$D$16</f>
        <v>19.100000000000001</v>
      </c>
      <c r="N19" s="11">
        <f>[15]Setembro!$D$17</f>
        <v>16.8</v>
      </c>
      <c r="O19" s="11">
        <f>[15]Setembro!$D$18</f>
        <v>21.4</v>
      </c>
      <c r="P19" s="11">
        <f>[15]Setembro!$D$19</f>
        <v>22.3</v>
      </c>
      <c r="Q19" s="11">
        <f>[15]Setembro!$D$20</f>
        <v>21.4</v>
      </c>
      <c r="R19" s="11">
        <f>[15]Setembro!$D$21</f>
        <v>21.3</v>
      </c>
      <c r="S19" s="11">
        <f>[15]Setembro!$D$22</f>
        <v>20.100000000000001</v>
      </c>
      <c r="T19" s="11">
        <f>[15]Setembro!$D$23</f>
        <v>23</v>
      </c>
      <c r="U19" s="11">
        <f>[15]Setembro!$D$24</f>
        <v>23.1</v>
      </c>
      <c r="V19" s="11">
        <f>[15]Setembro!$D$25</f>
        <v>20.5</v>
      </c>
      <c r="W19" s="11">
        <f>[15]Setembro!$D$26</f>
        <v>21.2</v>
      </c>
      <c r="X19" s="11">
        <f>[15]Setembro!$D$27</f>
        <v>17.2</v>
      </c>
      <c r="Y19" s="11">
        <f>[15]Setembro!$D$28</f>
        <v>19.3</v>
      </c>
      <c r="Z19" s="11">
        <f>[15]Setembro!$D$29</f>
        <v>18.5</v>
      </c>
      <c r="AA19" s="11">
        <f>[15]Setembro!$D$30</f>
        <v>17.5</v>
      </c>
      <c r="AB19" s="11">
        <f>[15]Setembro!$D$31</f>
        <v>16.399999999999999</v>
      </c>
      <c r="AC19" s="11">
        <f>[15]Setembro!$D$32</f>
        <v>18</v>
      </c>
      <c r="AD19" s="11">
        <f>[15]Setembro!$D$33</f>
        <v>18.8</v>
      </c>
      <c r="AE19" s="11">
        <f>[15]Setembro!$D$34</f>
        <v>18.899999999999999</v>
      </c>
      <c r="AF19" s="15">
        <f t="shared" si="1"/>
        <v>15.7</v>
      </c>
      <c r="AG19" s="94">
        <f t="shared" si="2"/>
        <v>19.706666666666663</v>
      </c>
    </row>
    <row r="20" spans="1:38" x14ac:dyDescent="0.2">
      <c r="A20" s="58" t="s">
        <v>5</v>
      </c>
      <c r="B20" s="11">
        <f>[16]Setembro!$D$5</f>
        <v>18.3</v>
      </c>
      <c r="C20" s="11">
        <f>[16]Setembro!$D$6</f>
        <v>16.5</v>
      </c>
      <c r="D20" s="11">
        <f>[16]Setembro!$D$7</f>
        <v>22</v>
      </c>
      <c r="E20" s="11">
        <f>[16]Setembro!$D$8</f>
        <v>21.4</v>
      </c>
      <c r="F20" s="11">
        <f>[16]Setembro!$D$9</f>
        <v>20</v>
      </c>
      <c r="G20" s="11">
        <f>[16]Setembro!$D$10</f>
        <v>21.4</v>
      </c>
      <c r="H20" s="11">
        <f>[16]Setembro!$D$11</f>
        <v>26.4</v>
      </c>
      <c r="I20" s="11">
        <f>[16]Setembro!$D$12</f>
        <v>27.1</v>
      </c>
      <c r="J20" s="11">
        <f>[16]Setembro!$D$13</f>
        <v>25.7</v>
      </c>
      <c r="K20" s="11">
        <f>[16]Setembro!$D$14</f>
        <v>26.4</v>
      </c>
      <c r="L20" s="11">
        <f>[16]Setembro!$D$15</f>
        <v>27.3</v>
      </c>
      <c r="M20" s="11">
        <f>[16]Setembro!$D$16</f>
        <v>20.399999999999999</v>
      </c>
      <c r="N20" s="11">
        <f>[16]Setembro!$D$17</f>
        <v>18.100000000000001</v>
      </c>
      <c r="O20" s="11">
        <f>[16]Setembro!$D$18</f>
        <v>21.1</v>
      </c>
      <c r="P20" s="11">
        <f>[16]Setembro!$D$19</f>
        <v>23.4</v>
      </c>
      <c r="Q20" s="11">
        <f>[16]Setembro!$D$20</f>
        <v>24.5</v>
      </c>
      <c r="R20" s="11">
        <f>[16]Setembro!$D$21</f>
        <v>19.600000000000001</v>
      </c>
      <c r="S20" s="11">
        <f>[16]Setembro!$D$22</f>
        <v>21.5</v>
      </c>
      <c r="T20" s="11">
        <f>[16]Setembro!$D$23</f>
        <v>21.2</v>
      </c>
      <c r="U20" s="11">
        <f>[16]Setembro!$D$24</f>
        <v>27.9</v>
      </c>
      <c r="V20" s="11">
        <f>[16]Setembro!$D$25</f>
        <v>22</v>
      </c>
      <c r="W20" s="11">
        <f>[16]Setembro!$D$26</f>
        <v>23.5</v>
      </c>
      <c r="X20" s="11">
        <f>[16]Setembro!$D$27</f>
        <v>24</v>
      </c>
      <c r="Y20" s="11">
        <f>[16]Setembro!$D$28</f>
        <v>26.8</v>
      </c>
      <c r="Z20" s="11">
        <f>[16]Setembro!$D$29</f>
        <v>22.2</v>
      </c>
      <c r="AA20" s="11">
        <f>[16]Setembro!$D$30</f>
        <v>21.6</v>
      </c>
      <c r="AB20" s="11">
        <f>[16]Setembro!$D$31</f>
        <v>22.5</v>
      </c>
      <c r="AC20" s="11">
        <f>[16]Setembro!$D$32</f>
        <v>22.4</v>
      </c>
      <c r="AD20" s="11">
        <f>[16]Setembro!$D$33</f>
        <v>26.7</v>
      </c>
      <c r="AE20" s="11">
        <f>[16]Setembro!$D$34</f>
        <v>27.5</v>
      </c>
      <c r="AF20" s="15">
        <f t="shared" si="1"/>
        <v>16.5</v>
      </c>
      <c r="AG20" s="94">
        <f t="shared" si="2"/>
        <v>22.980000000000004</v>
      </c>
      <c r="AH20" s="12" t="s">
        <v>47</v>
      </c>
      <c r="AK20" t="s">
        <v>47</v>
      </c>
    </row>
    <row r="21" spans="1:38" x14ac:dyDescent="0.2">
      <c r="A21" s="58" t="s">
        <v>43</v>
      </c>
      <c r="B21" s="11">
        <f>[17]Setembro!$D$5</f>
        <v>19.2</v>
      </c>
      <c r="C21" s="11">
        <f>[17]Setembro!$D$6</f>
        <v>17.5</v>
      </c>
      <c r="D21" s="11">
        <f>[17]Setembro!$D$7</f>
        <v>18.2</v>
      </c>
      <c r="E21" s="11">
        <f>[17]Setembro!$D$8</f>
        <v>19.399999999999999</v>
      </c>
      <c r="F21" s="11">
        <f>[17]Setembro!$D$9</f>
        <v>21.5</v>
      </c>
      <c r="G21" s="11">
        <f>[17]Setembro!$D$10</f>
        <v>18.3</v>
      </c>
      <c r="H21" s="11">
        <f>[17]Setembro!$D$11</f>
        <v>18.3</v>
      </c>
      <c r="I21" s="11">
        <f>[17]Setembro!$D$12</f>
        <v>18.899999999999999</v>
      </c>
      <c r="J21" s="11">
        <f>[17]Setembro!$D$13</f>
        <v>20.100000000000001</v>
      </c>
      <c r="K21" s="11">
        <f>[17]Setembro!$D$14</f>
        <v>22.8</v>
      </c>
      <c r="L21" s="11">
        <f>[17]Setembro!$D$15</f>
        <v>22.1</v>
      </c>
      <c r="M21" s="11">
        <f>[17]Setembro!$D$16</f>
        <v>19.5</v>
      </c>
      <c r="N21" s="11">
        <f>[17]Setembro!$D$17</f>
        <v>18</v>
      </c>
      <c r="O21" s="11">
        <f>[17]Setembro!$D$18</f>
        <v>20.2</v>
      </c>
      <c r="P21" s="11">
        <f>[17]Setembro!$D$19</f>
        <v>20.2</v>
      </c>
      <c r="Q21" s="11">
        <f>[17]Setembro!$D$20</f>
        <v>19.8</v>
      </c>
      <c r="R21" s="11">
        <f>[17]Setembro!$D$21</f>
        <v>18.2</v>
      </c>
      <c r="S21" s="11">
        <f>[17]Setembro!$D$22</f>
        <v>19.600000000000001</v>
      </c>
      <c r="T21" s="11">
        <f>[17]Setembro!$D$23</f>
        <v>22.3</v>
      </c>
      <c r="U21" s="11">
        <f>[17]Setembro!$D$24</f>
        <v>23.7</v>
      </c>
      <c r="V21" s="11">
        <f>[17]Setembro!$D$25</f>
        <v>20.9</v>
      </c>
      <c r="W21" s="11">
        <f>[17]Setembro!$D$26</f>
        <v>22.9</v>
      </c>
      <c r="X21" s="11">
        <f>[17]Setembro!$D$27</f>
        <v>19.600000000000001</v>
      </c>
      <c r="Y21" s="11">
        <f>[17]Setembro!$D$28</f>
        <v>20.5</v>
      </c>
      <c r="Z21" s="11">
        <f>[17]Setembro!$D$29</f>
        <v>18.899999999999999</v>
      </c>
      <c r="AA21" s="11">
        <f>[17]Setembro!$D$30</f>
        <v>18.3</v>
      </c>
      <c r="AB21" s="11">
        <f>[17]Setembro!$D$31</f>
        <v>16.399999999999999</v>
      </c>
      <c r="AC21" s="11">
        <f>[17]Setembro!$D$32</f>
        <v>17.399999999999999</v>
      </c>
      <c r="AD21" s="11">
        <f>[17]Setembro!$D$33</f>
        <v>17.8</v>
      </c>
      <c r="AE21" s="11">
        <f>[17]Setembro!$D$34</f>
        <v>18.7</v>
      </c>
      <c r="AF21" s="15">
        <f t="shared" si="1"/>
        <v>16.399999999999999</v>
      </c>
      <c r="AG21" s="94">
        <f t="shared" si="2"/>
        <v>19.639999999999997</v>
      </c>
      <c r="AI21" t="s">
        <v>47</v>
      </c>
    </row>
    <row r="22" spans="1:38" x14ac:dyDescent="0.2">
      <c r="A22" s="58" t="s">
        <v>6</v>
      </c>
      <c r="B22" s="11">
        <f>[18]Setembro!$D$5</f>
        <v>24.7</v>
      </c>
      <c r="C22" s="11">
        <f>[18]Setembro!$D$6</f>
        <v>23</v>
      </c>
      <c r="D22" s="11">
        <f>[18]Setembro!$D$7</f>
        <v>29.2</v>
      </c>
      <c r="E22" s="11">
        <f>[18]Setembro!$D$8</f>
        <v>30.1</v>
      </c>
      <c r="F22" s="11">
        <f>[18]Setembro!$D$9</f>
        <v>31</v>
      </c>
      <c r="G22" s="11">
        <f>[18]Setembro!$D$10</f>
        <v>30.1</v>
      </c>
      <c r="H22" s="11">
        <f>[18]Setembro!$D$11</f>
        <v>25.8</v>
      </c>
      <c r="I22" s="11">
        <f>[18]Setembro!$D$12</f>
        <v>27.7</v>
      </c>
      <c r="J22" s="11">
        <f>[18]Setembro!$D$13</f>
        <v>27.7</v>
      </c>
      <c r="K22" s="11">
        <f>[18]Setembro!$D$14</f>
        <v>26.9</v>
      </c>
      <c r="L22" s="11">
        <f>[18]Setembro!$D$15</f>
        <v>28.2</v>
      </c>
      <c r="M22" s="11">
        <f>[18]Setembro!$D$16</f>
        <v>25.7</v>
      </c>
      <c r="N22" s="11">
        <f>[18]Setembro!$D$17</f>
        <v>20.2</v>
      </c>
      <c r="O22" s="11">
        <f>[18]Setembro!$D$18</f>
        <v>28.1</v>
      </c>
      <c r="P22" s="11">
        <f>[18]Setembro!$D$19</f>
        <v>24.8</v>
      </c>
      <c r="Q22" s="11">
        <f>[18]Setembro!$D$20</f>
        <v>24.8</v>
      </c>
      <c r="R22" s="11">
        <f>[18]Setembro!$D$21</f>
        <v>24.9</v>
      </c>
      <c r="S22" s="11">
        <f>[18]Setembro!$D$22</f>
        <v>25.8</v>
      </c>
      <c r="T22" s="11">
        <f>[18]Setembro!$D$23</f>
        <v>28.3</v>
      </c>
      <c r="U22" s="11">
        <f>[18]Setembro!$D$24</f>
        <v>32</v>
      </c>
      <c r="V22" s="11">
        <f>[18]Setembro!$D$25</f>
        <v>27.3</v>
      </c>
      <c r="W22" s="11">
        <f>[18]Setembro!$D$26</f>
        <v>29.5</v>
      </c>
      <c r="X22" s="11">
        <f>[18]Setembro!$D$27</f>
        <v>26.7</v>
      </c>
      <c r="Y22" s="11">
        <f>[18]Setembro!$D$28</f>
        <v>27.1</v>
      </c>
      <c r="Z22" s="11">
        <f>[18]Setembro!$D$29</f>
        <v>23.8</v>
      </c>
      <c r="AA22" s="11">
        <f>[18]Setembro!$D$30</f>
        <v>21.5</v>
      </c>
      <c r="AB22" s="11">
        <f>[18]Setembro!$D$31</f>
        <v>21.9</v>
      </c>
      <c r="AC22" s="11">
        <f>[18]Setembro!$D$32</f>
        <v>24.3</v>
      </c>
      <c r="AD22" s="11">
        <f>[18]Setembro!$D$33</f>
        <v>26.1</v>
      </c>
      <c r="AE22" s="11">
        <f>[18]Setembro!$D$34</f>
        <v>25.8</v>
      </c>
      <c r="AF22" s="15">
        <f t="shared" si="1"/>
        <v>20.2</v>
      </c>
      <c r="AG22" s="94">
        <f t="shared" si="2"/>
        <v>26.43333333333333</v>
      </c>
      <c r="AI22" t="s">
        <v>47</v>
      </c>
      <c r="AK22" t="s">
        <v>47</v>
      </c>
    </row>
    <row r="23" spans="1:38" x14ac:dyDescent="0.2">
      <c r="A23" s="58" t="s">
        <v>7</v>
      </c>
      <c r="B23" s="11">
        <f>[19]Setembro!$D$5</f>
        <v>17.600000000000001</v>
      </c>
      <c r="C23" s="11">
        <f>[19]Setembro!$D$6</f>
        <v>12.6</v>
      </c>
      <c r="D23" s="11">
        <f>[19]Setembro!$D$7</f>
        <v>17.2</v>
      </c>
      <c r="E23" s="11">
        <f>[19]Setembro!$D$8</f>
        <v>16.399999999999999</v>
      </c>
      <c r="F23" s="11">
        <f>[19]Setembro!$D$9</f>
        <v>17.399999999999999</v>
      </c>
      <c r="G23" s="11">
        <f>[19]Setembro!$D$10</f>
        <v>16.2</v>
      </c>
      <c r="H23" s="11">
        <f>[19]Setembro!$D$11</f>
        <v>20.5</v>
      </c>
      <c r="I23" s="11">
        <f>[19]Setembro!$D$12</f>
        <v>21.6</v>
      </c>
      <c r="J23" s="11">
        <f>[19]Setembro!$D$13</f>
        <v>21.6</v>
      </c>
      <c r="K23" s="11">
        <f>[19]Setembro!$D$14</f>
        <v>22.5</v>
      </c>
      <c r="L23" s="11">
        <f>[19]Setembro!$D$15</f>
        <v>20.8</v>
      </c>
      <c r="M23" s="11">
        <f>[19]Setembro!$D$16</f>
        <v>16.5</v>
      </c>
      <c r="N23" s="11">
        <f>[19]Setembro!$D$17</f>
        <v>15.2</v>
      </c>
      <c r="O23" s="11">
        <f>[19]Setembro!$D$18</f>
        <v>20.399999999999999</v>
      </c>
      <c r="P23" s="11">
        <f>[19]Setembro!$D$19</f>
        <v>23.6</v>
      </c>
      <c r="Q23" s="11">
        <f>[19]Setembro!$D$20</f>
        <v>26.8</v>
      </c>
      <c r="R23" s="11">
        <f>[19]Setembro!$D$21</f>
        <v>25.5</v>
      </c>
      <c r="S23" s="11">
        <f>[19]Setembro!$D$22</f>
        <v>17.5</v>
      </c>
      <c r="T23" s="11">
        <f>[19]Setembro!$D$23</f>
        <v>20.399999999999999</v>
      </c>
      <c r="U23" s="11">
        <f>[19]Setembro!$D$24</f>
        <v>22.5</v>
      </c>
      <c r="V23" s="11">
        <f>[19]Setembro!$D$25</f>
        <v>18.600000000000001</v>
      </c>
      <c r="W23" s="11">
        <f>[19]Setembro!$D$26</f>
        <v>19.3</v>
      </c>
      <c r="X23" s="11">
        <f>[19]Setembro!$D$27</f>
        <v>16.7</v>
      </c>
      <c r="Y23" s="11">
        <f>[19]Setembro!$D$28</f>
        <v>16.899999999999999</v>
      </c>
      <c r="Z23" s="11">
        <f>[19]Setembro!$D$29</f>
        <v>18.399999999999999</v>
      </c>
      <c r="AA23" s="11">
        <f>[19]Setembro!$D$30</f>
        <v>17.3</v>
      </c>
      <c r="AB23" s="11">
        <f>[19]Setembro!$D$31</f>
        <v>15.4</v>
      </c>
      <c r="AC23" s="11">
        <f>[19]Setembro!$D$32</f>
        <v>17.399999999999999</v>
      </c>
      <c r="AD23" s="11">
        <f>[19]Setembro!$D$33</f>
        <v>18.7</v>
      </c>
      <c r="AE23" s="11">
        <f>[19]Setembro!$D$34</f>
        <v>20.7</v>
      </c>
      <c r="AF23" s="15">
        <f t="shared" si="1"/>
        <v>12.6</v>
      </c>
      <c r="AG23" s="94">
        <f t="shared" si="2"/>
        <v>19.073333333333334</v>
      </c>
      <c r="AI23" t="s">
        <v>47</v>
      </c>
      <c r="AJ23" t="s">
        <v>47</v>
      </c>
      <c r="AK23" t="s">
        <v>47</v>
      </c>
    </row>
    <row r="24" spans="1:38" x14ac:dyDescent="0.2">
      <c r="A24" s="58" t="s">
        <v>169</v>
      </c>
      <c r="B24" s="11" t="str">
        <f>[20]Setembro!$D$5</f>
        <v>*</v>
      </c>
      <c r="C24" s="11" t="str">
        <f>[20]Setembro!$D$6</f>
        <v>*</v>
      </c>
      <c r="D24" s="11" t="str">
        <f>[20]Setembro!$D$7</f>
        <v>*</v>
      </c>
      <c r="E24" s="11" t="str">
        <f>[20]Setembro!$D$8</f>
        <v>*</v>
      </c>
      <c r="F24" s="11" t="str">
        <f>[20]Setembro!$D$9</f>
        <v>*</v>
      </c>
      <c r="G24" s="11" t="str">
        <f>[20]Setembro!$D$10</f>
        <v>*</v>
      </c>
      <c r="H24" s="11" t="str">
        <f>[20]Setembro!$D$11</f>
        <v>*</v>
      </c>
      <c r="I24" s="11" t="str">
        <f>[20]Setembro!$D$12</f>
        <v>*</v>
      </c>
      <c r="J24" s="11" t="str">
        <f>[20]Setembro!$D$13</f>
        <v>*</v>
      </c>
      <c r="K24" s="11" t="str">
        <f>[20]Setembro!$D$14</f>
        <v>*</v>
      </c>
      <c r="L24" s="11" t="str">
        <f>[20]Setembro!$D$15</f>
        <v>*</v>
      </c>
      <c r="M24" s="11" t="str">
        <f>[20]Setembro!$D$16</f>
        <v>*</v>
      </c>
      <c r="N24" s="11" t="str">
        <f>[20]Setembro!$D$17</f>
        <v>*</v>
      </c>
      <c r="O24" s="11" t="str">
        <f>[20]Setembro!$D$18</f>
        <v>*</v>
      </c>
      <c r="P24" s="11" t="str">
        <f>[20]Setembro!$D$19</f>
        <v>*</v>
      </c>
      <c r="Q24" s="11" t="str">
        <f>[20]Setembro!$D$20</f>
        <v>*</v>
      </c>
      <c r="R24" s="11" t="str">
        <f>[20]Setembro!$D$21</f>
        <v>*</v>
      </c>
      <c r="S24" s="11" t="str">
        <f>[20]Setembro!$D$22</f>
        <v>*</v>
      </c>
      <c r="T24" s="11" t="str">
        <f>[20]Setembro!$D$23</f>
        <v>*</v>
      </c>
      <c r="U24" s="11" t="str">
        <f>[20]Setembro!$D$24</f>
        <v>*</v>
      </c>
      <c r="V24" s="11" t="str">
        <f>[20]Setembro!$D$25</f>
        <v>*</v>
      </c>
      <c r="W24" s="11" t="str">
        <f>[20]Setembro!$D$26</f>
        <v>*</v>
      </c>
      <c r="X24" s="11" t="str">
        <f>[20]Setembro!$D$27</f>
        <v>*</v>
      </c>
      <c r="Y24" s="11" t="str">
        <f>[20]Setembro!$D$28</f>
        <v>*</v>
      </c>
      <c r="Z24" s="11" t="str">
        <f>[20]Setembro!$D$29</f>
        <v>*</v>
      </c>
      <c r="AA24" s="11" t="str">
        <f>[20]Setembro!$D$30</f>
        <v>*</v>
      </c>
      <c r="AB24" s="11" t="str">
        <f>[20]Setembro!$D$31</f>
        <v>*</v>
      </c>
      <c r="AC24" s="11" t="str">
        <f>[20]Setembro!$D$32</f>
        <v>*</v>
      </c>
      <c r="AD24" s="11" t="str">
        <f>[20]Setembro!$D$33</f>
        <v>*</v>
      </c>
      <c r="AE24" s="11" t="str">
        <f>[20]Setembro!$D$34</f>
        <v>*</v>
      </c>
      <c r="AF24" s="14" t="s">
        <v>226</v>
      </c>
      <c r="AG24" s="112" t="s">
        <v>226</v>
      </c>
      <c r="AI24" t="s">
        <v>47</v>
      </c>
      <c r="AL24" t="s">
        <v>47</v>
      </c>
    </row>
    <row r="25" spans="1:38" x14ac:dyDescent="0.2">
      <c r="A25" s="58" t="s">
        <v>170</v>
      </c>
      <c r="B25" s="11">
        <f>[21]Setembro!$D$5</f>
        <v>15.7</v>
      </c>
      <c r="C25" s="11">
        <f>[21]Setembro!$D$6</f>
        <v>12.2</v>
      </c>
      <c r="D25" s="11">
        <f>[21]Setembro!$D$7</f>
        <v>17.8</v>
      </c>
      <c r="E25" s="11">
        <f>[21]Setembro!$D$8</f>
        <v>17.8</v>
      </c>
      <c r="F25" s="11">
        <f>[21]Setembro!$D$9</f>
        <v>17.600000000000001</v>
      </c>
      <c r="G25" s="11">
        <f>[21]Setembro!$D$10</f>
        <v>17.399999999999999</v>
      </c>
      <c r="H25" s="11">
        <f>[21]Setembro!$D$11</f>
        <v>19.5</v>
      </c>
      <c r="I25" s="11">
        <f>[21]Setembro!$D$12</f>
        <v>21.6</v>
      </c>
      <c r="J25" s="11">
        <f>[21]Setembro!$D$13</f>
        <v>22.9</v>
      </c>
      <c r="K25" s="11">
        <f>[21]Setembro!$D$14</f>
        <v>23.2</v>
      </c>
      <c r="L25" s="11">
        <f>[21]Setembro!$D$15</f>
        <v>24</v>
      </c>
      <c r="M25" s="11">
        <f>[21]Setembro!$D$16</f>
        <v>15.9</v>
      </c>
      <c r="N25" s="11">
        <f>[21]Setembro!$D$17</f>
        <v>15.3</v>
      </c>
      <c r="O25" s="11">
        <f>[21]Setembro!$D$18</f>
        <v>15.6</v>
      </c>
      <c r="P25" s="11">
        <f>[21]Setembro!$D$19</f>
        <v>22.2</v>
      </c>
      <c r="Q25" s="11">
        <f>[21]Setembro!$D$20</f>
        <v>23.2</v>
      </c>
      <c r="R25" s="11">
        <f>[21]Setembro!$D$21</f>
        <v>20.100000000000001</v>
      </c>
      <c r="S25" s="11">
        <f>[21]Setembro!$D$22</f>
        <v>17.7</v>
      </c>
      <c r="T25" s="11">
        <f>[21]Setembro!$D$23</f>
        <v>16.899999999999999</v>
      </c>
      <c r="U25" s="11">
        <f>[21]Setembro!$D$24</f>
        <v>19.8</v>
      </c>
      <c r="V25" s="11">
        <f>[21]Setembro!$D$25</f>
        <v>16.7</v>
      </c>
      <c r="W25" s="11">
        <f>[21]Setembro!$D$26</f>
        <v>14.8</v>
      </c>
      <c r="X25" s="11">
        <f>[21]Setembro!$D$27</f>
        <v>16.3</v>
      </c>
      <c r="Y25" s="11">
        <f>[21]Setembro!$D$28</f>
        <v>16.600000000000001</v>
      </c>
      <c r="Z25" s="11">
        <f>[21]Setembro!$D$29</f>
        <v>19.399999999999999</v>
      </c>
      <c r="AA25" s="11">
        <f>[21]Setembro!$D$30</f>
        <v>17.7</v>
      </c>
      <c r="AB25" s="11">
        <f>[21]Setembro!$D$31</f>
        <v>14.1</v>
      </c>
      <c r="AC25" s="11">
        <f>[21]Setembro!$D$32</f>
        <v>18.100000000000001</v>
      </c>
      <c r="AD25" s="11">
        <f>[21]Setembro!$D$33</f>
        <v>17</v>
      </c>
      <c r="AE25" s="11">
        <f>[21]Setembro!$D$34</f>
        <v>20.100000000000001</v>
      </c>
      <c r="AF25" s="15">
        <f t="shared" ref="AF25:AF26" si="3">MIN(B25:AE25)</f>
        <v>12.2</v>
      </c>
      <c r="AG25" s="94">
        <f t="shared" ref="AG25:AG26" si="4">AVERAGE(B25:AE25)</f>
        <v>18.240000000000002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58" t="s">
        <v>171</v>
      </c>
      <c r="B26" s="11">
        <f>[22]Setembro!$D$5</f>
        <v>18.399999999999999</v>
      </c>
      <c r="C26" s="11">
        <f>[22]Setembro!$D$6</f>
        <v>12.5</v>
      </c>
      <c r="D26" s="11">
        <f>[22]Setembro!$D$7</f>
        <v>19.399999999999999</v>
      </c>
      <c r="E26" s="11">
        <f>[22]Setembro!$D$8</f>
        <v>19.399999999999999</v>
      </c>
      <c r="F26" s="11">
        <f>[22]Setembro!$D$9</f>
        <v>19.600000000000001</v>
      </c>
      <c r="G26" s="11">
        <f>[22]Setembro!$D$10</f>
        <v>16.7</v>
      </c>
      <c r="H26" s="11">
        <f>[22]Setembro!$D$11</f>
        <v>19.7</v>
      </c>
      <c r="I26" s="11">
        <f>[22]Setembro!$D$12</f>
        <v>20.3</v>
      </c>
      <c r="J26" s="11">
        <f>[22]Setembro!$D$13</f>
        <v>20.7</v>
      </c>
      <c r="K26" s="11">
        <f>[22]Setembro!$D$14</f>
        <v>19.8</v>
      </c>
      <c r="L26" s="11">
        <f>[22]Setembro!$D$15</f>
        <v>20.7</v>
      </c>
      <c r="M26" s="11">
        <f>[22]Setembro!$D$16</f>
        <v>17.8</v>
      </c>
      <c r="N26" s="11">
        <f>[22]Setembro!$D$17</f>
        <v>15.8</v>
      </c>
      <c r="O26" s="11">
        <f>[22]Setembro!$D$18</f>
        <v>20.7</v>
      </c>
      <c r="P26" s="11">
        <f>[22]Setembro!$D$19</f>
        <v>22.5</v>
      </c>
      <c r="Q26" s="11">
        <f>[22]Setembro!$D$20</f>
        <v>24.4</v>
      </c>
      <c r="R26" s="11">
        <f>[22]Setembro!$D$21</f>
        <v>23.6</v>
      </c>
      <c r="S26" s="11">
        <f>[22]Setembro!$D$22</f>
        <v>17.3</v>
      </c>
      <c r="T26" s="11">
        <f>[22]Setembro!$D$23</f>
        <v>18.899999999999999</v>
      </c>
      <c r="U26" s="11">
        <f>[22]Setembro!$D$24</f>
        <v>23.4</v>
      </c>
      <c r="V26" s="11">
        <f>[22]Setembro!$D$25</f>
        <v>19.899999999999999</v>
      </c>
      <c r="W26" s="11">
        <f>[22]Setembro!$D$26</f>
        <v>19.5</v>
      </c>
      <c r="X26" s="11">
        <f>[22]Setembro!$D$27</f>
        <v>17.100000000000001</v>
      </c>
      <c r="Y26" s="11">
        <f>[22]Setembro!$D$28</f>
        <v>17.100000000000001</v>
      </c>
      <c r="Z26" s="11">
        <f>[22]Setembro!$D$29</f>
        <v>18.7</v>
      </c>
      <c r="AA26" s="11">
        <f>[22]Setembro!$D$30</f>
        <v>17.7</v>
      </c>
      <c r="AB26" s="11">
        <f>[22]Setembro!$D$31</f>
        <v>20.100000000000001</v>
      </c>
      <c r="AC26" s="11">
        <f>[22]Setembro!$D$32</f>
        <v>17.7</v>
      </c>
      <c r="AD26" s="11">
        <f>[22]Setembro!$D$33</f>
        <v>18.899999999999999</v>
      </c>
      <c r="AE26" s="11">
        <f>[22]Setembro!$D$34</f>
        <v>18.7</v>
      </c>
      <c r="AF26" s="15">
        <f t="shared" si="3"/>
        <v>12.5</v>
      </c>
      <c r="AG26" s="94">
        <f t="shared" si="4"/>
        <v>19.233333333333334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[23]Setembro!$D$5</f>
        <v>15.6</v>
      </c>
      <c r="C27" s="11">
        <f>[23]Setembro!$D$6</f>
        <v>10.6</v>
      </c>
      <c r="D27" s="11">
        <f>[23]Setembro!$D$7</f>
        <v>18.5</v>
      </c>
      <c r="E27" s="11">
        <f>[23]Setembro!$D$8</f>
        <v>17.899999999999999</v>
      </c>
      <c r="F27" s="11">
        <f>[23]Setembro!$D$9</f>
        <v>17.7</v>
      </c>
      <c r="G27" s="11">
        <f>[23]Setembro!$D$10</f>
        <v>16.7</v>
      </c>
      <c r="H27" s="11">
        <f>[23]Setembro!$D$11</f>
        <v>18.600000000000001</v>
      </c>
      <c r="I27" s="11">
        <f>[23]Setembro!$D$12</f>
        <v>20.7</v>
      </c>
      <c r="J27" s="11">
        <f>[23]Setembro!$D$13</f>
        <v>22.6</v>
      </c>
      <c r="K27" s="11">
        <f>[23]Setembro!$D$14</f>
        <v>21.3</v>
      </c>
      <c r="L27" s="11">
        <f>[23]Setembro!$D$15</f>
        <v>22.6</v>
      </c>
      <c r="M27" s="11">
        <f>[23]Setembro!$D$16</f>
        <v>16.3</v>
      </c>
      <c r="N27" s="11">
        <f>[23]Setembro!$D$17</f>
        <v>15.5</v>
      </c>
      <c r="O27" s="11">
        <f>[23]Setembro!$D$18</f>
        <v>17.2</v>
      </c>
      <c r="P27" s="11">
        <f>[23]Setembro!$D$19</f>
        <v>20.8</v>
      </c>
      <c r="Q27" s="11">
        <f>[23]Setembro!$D$20</f>
        <v>22.5</v>
      </c>
      <c r="R27" s="11">
        <f>[23]Setembro!$D$21</f>
        <v>22.3</v>
      </c>
      <c r="S27" s="11">
        <f>[23]Setembro!$D$22</f>
        <v>17.2</v>
      </c>
      <c r="T27" s="11">
        <f>[23]Setembro!$D$23</f>
        <v>18.2</v>
      </c>
      <c r="U27" s="11">
        <f>[23]Setembro!$D$24</f>
        <v>20.7</v>
      </c>
      <c r="V27" s="11">
        <f>[23]Setembro!$D$25</f>
        <v>17.5</v>
      </c>
      <c r="W27" s="11">
        <f>[23]Setembro!$D$26</f>
        <v>17.2</v>
      </c>
      <c r="X27" s="11">
        <f>[23]Setembro!$D$27</f>
        <v>14.7</v>
      </c>
      <c r="Y27" s="11">
        <f>[23]Setembro!$D$28</f>
        <v>15.8</v>
      </c>
      <c r="Z27" s="11">
        <f>[23]Setembro!$D$29</f>
        <v>18.8</v>
      </c>
      <c r="AA27" s="11">
        <f>[23]Setembro!$D$30</f>
        <v>17</v>
      </c>
      <c r="AB27" s="11">
        <f>[23]Setembro!$D$31</f>
        <v>14.3</v>
      </c>
      <c r="AC27" s="11">
        <f>[23]Setembro!$D$32</f>
        <v>16.7</v>
      </c>
      <c r="AD27" s="11">
        <f>[23]Setembro!$D$33</f>
        <v>17</v>
      </c>
      <c r="AE27" s="11">
        <f>[23]Setembro!$D$34</f>
        <v>18.5</v>
      </c>
      <c r="AF27" s="15">
        <f t="shared" si="1"/>
        <v>10.6</v>
      </c>
      <c r="AG27" s="94">
        <f t="shared" si="2"/>
        <v>18.033333333333335</v>
      </c>
      <c r="AI27" t="s">
        <v>47</v>
      </c>
      <c r="AK27" t="s">
        <v>47</v>
      </c>
    </row>
    <row r="28" spans="1:38" x14ac:dyDescent="0.2">
      <c r="A28" s="58" t="s">
        <v>9</v>
      </c>
      <c r="B28" s="11">
        <f>[24]Setembro!$D$5</f>
        <v>18.5</v>
      </c>
      <c r="C28" s="11">
        <f>[24]Setembro!$D$6</f>
        <v>13.7</v>
      </c>
      <c r="D28" s="11">
        <f>[24]Setembro!$D$7</f>
        <v>19</v>
      </c>
      <c r="E28" s="11">
        <f>[24]Setembro!$D$8</f>
        <v>18.7</v>
      </c>
      <c r="F28" s="11">
        <f>[24]Setembro!$D$9</f>
        <v>19.600000000000001</v>
      </c>
      <c r="G28" s="11">
        <f>[24]Setembro!$D$10</f>
        <v>15.6</v>
      </c>
      <c r="H28" s="11">
        <f>[24]Setembro!$D$11</f>
        <v>19.7</v>
      </c>
      <c r="I28" s="11">
        <f>[24]Setembro!$D$12</f>
        <v>22</v>
      </c>
      <c r="J28" s="11">
        <f>[24]Setembro!$D$13</f>
        <v>21.8</v>
      </c>
      <c r="K28" s="11">
        <f>[24]Setembro!$D$14</f>
        <v>22.6</v>
      </c>
      <c r="L28" s="11">
        <f>[24]Setembro!$D$15</f>
        <v>24.6</v>
      </c>
      <c r="M28" s="11">
        <f>[24]Setembro!$D$16</f>
        <v>20.7</v>
      </c>
      <c r="N28" s="11">
        <f>[24]Setembro!$D$17</f>
        <v>16.2</v>
      </c>
      <c r="O28" s="11">
        <f>[24]Setembro!$D$18</f>
        <v>20.100000000000001</v>
      </c>
      <c r="P28" s="11">
        <f>[24]Setembro!$D$19</f>
        <v>23.3</v>
      </c>
      <c r="Q28" s="11">
        <f>[24]Setembro!$D$20</f>
        <v>23.2</v>
      </c>
      <c r="R28" s="11">
        <f>[24]Setembro!$D$21</f>
        <v>25.2</v>
      </c>
      <c r="S28" s="11">
        <f>[24]Setembro!$D$22</f>
        <v>17.899999999999999</v>
      </c>
      <c r="T28" s="11">
        <f>[24]Setembro!$D$23</f>
        <v>21.4</v>
      </c>
      <c r="U28" s="11">
        <f>[24]Setembro!$D$24</f>
        <v>22.9</v>
      </c>
      <c r="V28" s="11">
        <f>[24]Setembro!$D$25</f>
        <v>19.899999999999999</v>
      </c>
      <c r="W28" s="11">
        <f>[24]Setembro!$D$26</f>
        <v>18.3</v>
      </c>
      <c r="X28" s="11">
        <f>[24]Setembro!$D$27</f>
        <v>15.8</v>
      </c>
      <c r="Y28" s="11">
        <f>[24]Setembro!$D$28</f>
        <v>16.3</v>
      </c>
      <c r="Z28" s="11">
        <f>[24]Setembro!$D$29</f>
        <v>18</v>
      </c>
      <c r="AA28" s="11">
        <f>[24]Setembro!$D$30</f>
        <v>16</v>
      </c>
      <c r="AB28" s="11">
        <f>[24]Setembro!$D$31</f>
        <v>16.899999999999999</v>
      </c>
      <c r="AC28" s="11">
        <f>[24]Setembro!$D$32</f>
        <v>17.5</v>
      </c>
      <c r="AD28" s="11">
        <f>[24]Setembro!$D$33</f>
        <v>18.100000000000001</v>
      </c>
      <c r="AE28" s="11">
        <f>[24]Setembro!$D$34</f>
        <v>20.2</v>
      </c>
      <c r="AF28" s="15">
        <f t="shared" si="1"/>
        <v>13.7</v>
      </c>
      <c r="AG28" s="94">
        <f t="shared" si="2"/>
        <v>19.456666666666667</v>
      </c>
      <c r="AK28" t="s">
        <v>47</v>
      </c>
      <c r="AL28" t="s">
        <v>47</v>
      </c>
    </row>
    <row r="29" spans="1:38" x14ac:dyDescent="0.2">
      <c r="A29" s="58" t="s">
        <v>42</v>
      </c>
      <c r="B29" s="11">
        <f>[25]Setembro!$D$5</f>
        <v>15.8</v>
      </c>
      <c r="C29" s="11">
        <f>[25]Setembro!$D$6</f>
        <v>14.1</v>
      </c>
      <c r="D29" s="11">
        <f>[25]Setembro!$D$7</f>
        <v>18.100000000000001</v>
      </c>
      <c r="E29" s="11">
        <f>[25]Setembro!$D$8</f>
        <v>17</v>
      </c>
      <c r="F29" s="11">
        <f>[25]Setembro!$D$9</f>
        <v>18.5</v>
      </c>
      <c r="G29" s="11">
        <f>[25]Setembro!$D$10</f>
        <v>21</v>
      </c>
      <c r="H29" s="11">
        <f>[25]Setembro!$D$11</f>
        <v>20.9</v>
      </c>
      <c r="I29" s="11">
        <f>[25]Setembro!$D$12</f>
        <v>18.3</v>
      </c>
      <c r="J29" s="11">
        <f>[25]Setembro!$D$13</f>
        <v>21.3</v>
      </c>
      <c r="K29" s="11">
        <f>[25]Setembro!$D$14</f>
        <v>21.1</v>
      </c>
      <c r="L29" s="11">
        <f>[25]Setembro!$D$15</f>
        <v>19.399999999999999</v>
      </c>
      <c r="M29" s="11">
        <f>[25]Setembro!$D$16</f>
        <v>17.5</v>
      </c>
      <c r="N29" s="11">
        <f>[25]Setembro!$D$17</f>
        <v>15.3</v>
      </c>
      <c r="O29" s="11">
        <f>[25]Setembro!$D$18</f>
        <v>16.600000000000001</v>
      </c>
      <c r="P29" s="11">
        <f>[25]Setembro!$D$19</f>
        <v>19.600000000000001</v>
      </c>
      <c r="Q29" s="11">
        <f>[25]Setembro!$D$20</f>
        <v>19.2</v>
      </c>
      <c r="R29" s="11">
        <f>[25]Setembro!$D$21</f>
        <v>21.8</v>
      </c>
      <c r="S29" s="11">
        <f>[25]Setembro!$D$22</f>
        <v>17.7</v>
      </c>
      <c r="T29" s="11">
        <f>[25]Setembro!$D$23</f>
        <v>19.5</v>
      </c>
      <c r="U29" s="11">
        <f>[25]Setembro!$D$24</f>
        <v>24</v>
      </c>
      <c r="V29" s="11">
        <f>[25]Setembro!$D$25</f>
        <v>19.2</v>
      </c>
      <c r="W29" s="11">
        <f>[25]Setembro!$D$26</f>
        <v>17</v>
      </c>
      <c r="X29" s="11">
        <f>[25]Setembro!$D$27</f>
        <v>20.8</v>
      </c>
      <c r="Y29" s="11">
        <f>[25]Setembro!$D$28</f>
        <v>21.5</v>
      </c>
      <c r="Z29" s="11">
        <f>[25]Setembro!$D$29</f>
        <v>20.7</v>
      </c>
      <c r="AA29" s="11">
        <f>[25]Setembro!$D$30</f>
        <v>19.399999999999999</v>
      </c>
      <c r="AB29" s="11">
        <f>[25]Setembro!$D$31</f>
        <v>15.7</v>
      </c>
      <c r="AC29" s="11">
        <f>[25]Setembro!$D$32</f>
        <v>16.600000000000001</v>
      </c>
      <c r="AD29" s="11">
        <f>[25]Setembro!$D$33</f>
        <v>19</v>
      </c>
      <c r="AE29" s="11">
        <f>[25]Setembro!$D$34</f>
        <v>21.3</v>
      </c>
      <c r="AF29" s="15">
        <f t="shared" si="1"/>
        <v>14.1</v>
      </c>
      <c r="AG29" s="94">
        <f t="shared" si="2"/>
        <v>18.93</v>
      </c>
      <c r="AL29" t="s">
        <v>47</v>
      </c>
    </row>
    <row r="30" spans="1:38" x14ac:dyDescent="0.2">
      <c r="A30" s="58" t="s">
        <v>10</v>
      </c>
      <c r="B30" s="11">
        <f>[26]Setembro!$D$5</f>
        <v>14.9</v>
      </c>
      <c r="C30" s="11">
        <f>[26]Setembro!$D$6</f>
        <v>11.3</v>
      </c>
      <c r="D30" s="11">
        <f>[26]Setembro!$D$7</f>
        <v>18</v>
      </c>
      <c r="E30" s="11">
        <f>[26]Setembro!$D$8</f>
        <v>16</v>
      </c>
      <c r="F30" s="11">
        <f>[26]Setembro!$D$9</f>
        <v>17.600000000000001</v>
      </c>
      <c r="G30" s="11">
        <f>[26]Setembro!$D$10</f>
        <v>16.5</v>
      </c>
      <c r="H30" s="11">
        <f>[26]Setembro!$D$11</f>
        <v>20.100000000000001</v>
      </c>
      <c r="I30" s="11">
        <f>[26]Setembro!$D$12</f>
        <v>22.6</v>
      </c>
      <c r="J30" s="11">
        <f>[26]Setembro!$D$13</f>
        <v>22.4</v>
      </c>
      <c r="K30" s="11">
        <f>[26]Setembro!$D$14</f>
        <v>21.8</v>
      </c>
      <c r="L30" s="11">
        <f>[26]Setembro!$D$15</f>
        <v>21</v>
      </c>
      <c r="M30" s="11">
        <f>[26]Setembro!$D$16</f>
        <v>16.5</v>
      </c>
      <c r="N30" s="11">
        <f>[26]Setembro!$D$17</f>
        <v>14.8</v>
      </c>
      <c r="O30" s="11">
        <f>[26]Setembro!$D$18</f>
        <v>17.600000000000001</v>
      </c>
      <c r="P30" s="11">
        <f>[26]Setembro!$D$19</f>
        <v>21.1</v>
      </c>
      <c r="Q30" s="11">
        <f>[26]Setembro!$D$20</f>
        <v>24.9</v>
      </c>
      <c r="R30" s="11">
        <f>[26]Setembro!$D$21</f>
        <v>23.8</v>
      </c>
      <c r="S30" s="11">
        <f>[26]Setembro!$D$22</f>
        <v>17.3</v>
      </c>
      <c r="T30" s="11">
        <f>[26]Setembro!$D$23</f>
        <v>17.8</v>
      </c>
      <c r="U30" s="11">
        <f>[26]Setembro!$D$24</f>
        <v>21.6</v>
      </c>
      <c r="V30" s="11">
        <f>[26]Setembro!$D$25</f>
        <v>18</v>
      </c>
      <c r="W30" s="11">
        <f>[26]Setembro!$D$26</f>
        <v>18.3</v>
      </c>
      <c r="X30" s="11">
        <f>[26]Setembro!$D$27</f>
        <v>16.100000000000001</v>
      </c>
      <c r="Y30" s="11">
        <f>[26]Setembro!$D$28</f>
        <v>16.399999999999999</v>
      </c>
      <c r="Z30" s="11">
        <f>[26]Setembro!$D$29</f>
        <v>18.2</v>
      </c>
      <c r="AA30" s="11">
        <f>[26]Setembro!$D$30</f>
        <v>17.100000000000001</v>
      </c>
      <c r="AB30" s="11">
        <f>[26]Setembro!$D$31</f>
        <v>14.7</v>
      </c>
      <c r="AC30" s="11">
        <f>[26]Setembro!$D$32</f>
        <v>17.600000000000001</v>
      </c>
      <c r="AD30" s="11">
        <f>[26]Setembro!$D$33</f>
        <v>17.600000000000001</v>
      </c>
      <c r="AE30" s="11">
        <f>[26]Setembro!$D$34</f>
        <v>21.1</v>
      </c>
      <c r="AF30" s="15">
        <f t="shared" si="1"/>
        <v>11.3</v>
      </c>
      <c r="AG30" s="94">
        <f t="shared" si="2"/>
        <v>18.423333333333339</v>
      </c>
      <c r="AK30" t="s">
        <v>47</v>
      </c>
    </row>
    <row r="31" spans="1:38" x14ac:dyDescent="0.2">
      <c r="A31" s="58" t="s">
        <v>172</v>
      </c>
      <c r="B31" s="11">
        <f>[27]Setembro!$D$5</f>
        <v>13.6</v>
      </c>
      <c r="C31" s="11">
        <f>[27]Setembro!$D$6</f>
        <v>10.7</v>
      </c>
      <c r="D31" s="11">
        <f>[27]Setembro!$D$7</f>
        <v>16.7</v>
      </c>
      <c r="E31" s="11">
        <f>[27]Setembro!$D$8</f>
        <v>15.8</v>
      </c>
      <c r="F31" s="11">
        <f>[27]Setembro!$D$9</f>
        <v>16.399999999999999</v>
      </c>
      <c r="G31" s="11">
        <f>[27]Setembro!$D$10</f>
        <v>16</v>
      </c>
      <c r="H31" s="11">
        <f>[27]Setembro!$D$11</f>
        <v>19.600000000000001</v>
      </c>
      <c r="I31" s="11">
        <f>[27]Setembro!$D$12</f>
        <v>16.8</v>
      </c>
      <c r="J31" s="11">
        <f>[27]Setembro!$D$13</f>
        <v>18.899999999999999</v>
      </c>
      <c r="K31" s="11">
        <f>[27]Setembro!$D$14</f>
        <v>18.899999999999999</v>
      </c>
      <c r="L31" s="11">
        <f>[27]Setembro!$D$15</f>
        <v>17.8</v>
      </c>
      <c r="M31" s="11">
        <f>[27]Setembro!$D$16</f>
        <v>15.3</v>
      </c>
      <c r="N31" s="11">
        <f>[27]Setembro!$D$17</f>
        <v>14.3</v>
      </c>
      <c r="O31" s="11">
        <f>[27]Setembro!$D$18</f>
        <v>17.399999999999999</v>
      </c>
      <c r="P31" s="11">
        <f>[27]Setembro!$D$19</f>
        <v>20.100000000000001</v>
      </c>
      <c r="Q31" s="11">
        <f>[27]Setembro!$D$20</f>
        <v>20.9</v>
      </c>
      <c r="R31" s="11">
        <f>[27]Setembro!$D$21</f>
        <v>21.5</v>
      </c>
      <c r="S31" s="11">
        <f>[27]Setembro!$D$22</f>
        <v>16.2</v>
      </c>
      <c r="T31" s="11">
        <f>[27]Setembro!$D$23</f>
        <v>18.100000000000001</v>
      </c>
      <c r="U31" s="11">
        <f>[27]Setembro!$D$24</f>
        <v>21.7</v>
      </c>
      <c r="V31" s="11">
        <f>[27]Setembro!$D$25</f>
        <v>17.100000000000001</v>
      </c>
      <c r="W31" s="11">
        <f>[27]Setembro!$D$26</f>
        <v>16.5</v>
      </c>
      <c r="X31" s="11">
        <f>[27]Setembro!$D$27</f>
        <v>16.600000000000001</v>
      </c>
      <c r="Y31" s="11">
        <f>[27]Setembro!$D$28</f>
        <v>15.5</v>
      </c>
      <c r="Z31" s="11">
        <f>[27]Setembro!$D$29</f>
        <v>17.899999999999999</v>
      </c>
      <c r="AA31" s="11">
        <f>[27]Setembro!$D$30</f>
        <v>16.8</v>
      </c>
      <c r="AB31" s="11">
        <f>[27]Setembro!$D$31</f>
        <v>14</v>
      </c>
      <c r="AC31" s="11">
        <f>[27]Setembro!$D$32</f>
        <v>15.1</v>
      </c>
      <c r="AD31" s="11">
        <f>[27]Setembro!$D$33</f>
        <v>19.3</v>
      </c>
      <c r="AE31" s="11">
        <f>[27]Setembro!$D$34</f>
        <v>21.4</v>
      </c>
      <c r="AF31" s="15">
        <f>MIN(B31:AE31)</f>
        <v>10.7</v>
      </c>
      <c r="AG31" s="94">
        <f>AVERAGE(B31:AE31)</f>
        <v>17.230000000000004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58" t="s">
        <v>11</v>
      </c>
      <c r="B32" s="11">
        <f>[28]Setembro!$D$5</f>
        <v>15.8</v>
      </c>
      <c r="C32" s="11">
        <f>[28]Setembro!$D$6</f>
        <v>14.5</v>
      </c>
      <c r="D32" s="11">
        <f>[28]Setembro!$D$7</f>
        <v>16.2</v>
      </c>
      <c r="E32" s="11">
        <f>[28]Setembro!$D$8</f>
        <v>17.7</v>
      </c>
      <c r="F32" s="11">
        <f>[28]Setembro!$D$9</f>
        <v>18.2</v>
      </c>
      <c r="G32" s="11">
        <f>[28]Setembro!$D$10</f>
        <v>17.2</v>
      </c>
      <c r="H32" s="11">
        <f>[28]Setembro!$D$11</f>
        <v>16.3</v>
      </c>
      <c r="I32" s="11">
        <f>[28]Setembro!$D$12</f>
        <v>14.8</v>
      </c>
      <c r="J32" s="11">
        <f>[28]Setembro!$D$13</f>
        <v>17.8</v>
      </c>
      <c r="K32" s="11">
        <f>[28]Setembro!$D$14</f>
        <v>16.7</v>
      </c>
      <c r="L32" s="11">
        <f>[28]Setembro!$D$15</f>
        <v>17.8</v>
      </c>
      <c r="M32" s="11">
        <f>[28]Setembro!$D$16</f>
        <v>18.399999999999999</v>
      </c>
      <c r="N32" s="11">
        <f>[28]Setembro!$D$17</f>
        <v>14.7</v>
      </c>
      <c r="O32" s="11">
        <f>[28]Setembro!$D$18</f>
        <v>16.3</v>
      </c>
      <c r="P32" s="11">
        <f>[28]Setembro!$D$19</f>
        <v>18.100000000000001</v>
      </c>
      <c r="Q32" s="11">
        <f>[28]Setembro!$D$20</f>
        <v>19</v>
      </c>
      <c r="R32" s="11">
        <f>[28]Setembro!$D$21</f>
        <v>18.7</v>
      </c>
      <c r="S32" s="11">
        <f>[28]Setembro!$D$22</f>
        <v>17.3</v>
      </c>
      <c r="T32" s="11">
        <f>[28]Setembro!$D$23</f>
        <v>18</v>
      </c>
      <c r="U32" s="11">
        <f>[28]Setembro!$D$24</f>
        <v>24.1</v>
      </c>
      <c r="V32" s="11">
        <f>[28]Setembro!$D$25</f>
        <v>19.899999999999999</v>
      </c>
      <c r="W32" s="11">
        <f>[28]Setembro!$D$26</f>
        <v>19.399999999999999</v>
      </c>
      <c r="X32" s="11">
        <f>[28]Setembro!$D$27</f>
        <v>17.399999999999999</v>
      </c>
      <c r="Y32" s="11">
        <f>[28]Setembro!$D$28</f>
        <v>18.100000000000001</v>
      </c>
      <c r="Z32" s="11">
        <f>[28]Setembro!$D$29</f>
        <v>18.600000000000001</v>
      </c>
      <c r="AA32" s="11">
        <f>[28]Setembro!$D$30</f>
        <v>18.2</v>
      </c>
      <c r="AB32" s="11">
        <f>[28]Setembro!$D$31</f>
        <v>12.9</v>
      </c>
      <c r="AC32" s="11">
        <f>[28]Setembro!$D$32</f>
        <v>14.4</v>
      </c>
      <c r="AD32" s="11">
        <f>[28]Setembro!$D$33</f>
        <v>15.1</v>
      </c>
      <c r="AE32" s="11">
        <f>[28]Setembro!$D$34</f>
        <v>15.6</v>
      </c>
      <c r="AF32" s="15">
        <f t="shared" si="1"/>
        <v>12.9</v>
      </c>
      <c r="AG32" s="94">
        <f t="shared" si="2"/>
        <v>17.239999999999998</v>
      </c>
    </row>
    <row r="33" spans="1:38" s="5" customFormat="1" x14ac:dyDescent="0.2">
      <c r="A33" s="58" t="s">
        <v>12</v>
      </c>
      <c r="B33" s="11">
        <f>[29]Setembro!$D$5</f>
        <v>19.2</v>
      </c>
      <c r="C33" s="11">
        <f>[29]Setembro!$D$6</f>
        <v>15.6</v>
      </c>
      <c r="D33" s="11">
        <f>[29]Setembro!$D$7</f>
        <v>20.100000000000001</v>
      </c>
      <c r="E33" s="11">
        <f>[29]Setembro!$D$8</f>
        <v>20</v>
      </c>
      <c r="F33" s="11">
        <f>[29]Setembro!$D$9</f>
        <v>20.8</v>
      </c>
      <c r="G33" s="11">
        <f>[29]Setembro!$D$10</f>
        <v>23.1</v>
      </c>
      <c r="H33" s="11">
        <f>[29]Setembro!$D$11</f>
        <v>18.8</v>
      </c>
      <c r="I33" s="11">
        <f>[29]Setembro!$D$12</f>
        <v>18.8</v>
      </c>
      <c r="J33" s="11">
        <f>[29]Setembro!$D$13</f>
        <v>18.5</v>
      </c>
      <c r="K33" s="11">
        <f>[29]Setembro!$D$14</f>
        <v>19.100000000000001</v>
      </c>
      <c r="L33" s="11">
        <f>[29]Setembro!$D$15</f>
        <v>18.600000000000001</v>
      </c>
      <c r="M33" s="11">
        <f>[29]Setembro!$D$16</f>
        <v>20.5</v>
      </c>
      <c r="N33" s="11">
        <f>[29]Setembro!$D$17</f>
        <v>17.100000000000001</v>
      </c>
      <c r="O33" s="11">
        <f>[29]Setembro!$D$18</f>
        <v>19.600000000000001</v>
      </c>
      <c r="P33" s="11">
        <f>[29]Setembro!$D$19</f>
        <v>19.600000000000001</v>
      </c>
      <c r="Q33" s="11">
        <f>[29]Setembro!$D$20</f>
        <v>19.600000000000001</v>
      </c>
      <c r="R33" s="11">
        <f>[29]Setembro!$D$21</f>
        <v>21.4</v>
      </c>
      <c r="S33" s="11">
        <f>[29]Setembro!$D$22</f>
        <v>25.1</v>
      </c>
      <c r="T33" s="11" t="str">
        <f>[29]Setembro!$D$23</f>
        <v>*</v>
      </c>
      <c r="U33" s="11" t="str">
        <f>[29]Setembro!$D$24</f>
        <v>*</v>
      </c>
      <c r="V33" s="11" t="str">
        <f>[29]Setembro!$D$25</f>
        <v>*</v>
      </c>
      <c r="W33" s="11" t="str">
        <f>[29]Setembro!$D$26</f>
        <v>*</v>
      </c>
      <c r="X33" s="11" t="str">
        <f>[29]Setembro!$D$27</f>
        <v>*</v>
      </c>
      <c r="Y33" s="11" t="str">
        <f>[29]Setembro!$D$28</f>
        <v>*</v>
      </c>
      <c r="Z33" s="11" t="str">
        <f>[29]Setembro!$D$29</f>
        <v>*</v>
      </c>
      <c r="AA33" s="11" t="str">
        <f>[29]Setembro!$D$30</f>
        <v>*</v>
      </c>
      <c r="AB33" s="11" t="str">
        <f>[29]Setembro!$D$31</f>
        <v>*</v>
      </c>
      <c r="AC33" s="11" t="str">
        <f>[29]Setembro!$D$32</f>
        <v>*</v>
      </c>
      <c r="AD33" s="11" t="str">
        <f>[29]Setembro!$D$33</f>
        <v>*</v>
      </c>
      <c r="AE33" s="11" t="str">
        <f>[29]Setembro!$D$34</f>
        <v>*</v>
      </c>
      <c r="AF33" s="15">
        <f t="shared" si="1"/>
        <v>15.6</v>
      </c>
      <c r="AG33" s="94">
        <f t="shared" si="2"/>
        <v>19.750000000000004</v>
      </c>
      <c r="AK33" s="5" t="s">
        <v>47</v>
      </c>
    </row>
    <row r="34" spans="1:38" x14ac:dyDescent="0.2">
      <c r="A34" s="58" t="s">
        <v>13</v>
      </c>
      <c r="B34" s="11">
        <f>[30]Setembro!$D$5</f>
        <v>17.899999999999999</v>
      </c>
      <c r="C34" s="11">
        <f>[30]Setembro!$D$6</f>
        <v>15.2</v>
      </c>
      <c r="D34" s="11">
        <f>[30]Setembro!$D$7</f>
        <v>20.8</v>
      </c>
      <c r="E34" s="11">
        <f>[30]Setembro!$D$8</f>
        <v>18.2</v>
      </c>
      <c r="F34" s="11">
        <f>[30]Setembro!$D$9</f>
        <v>20.399999999999999</v>
      </c>
      <c r="G34" s="11">
        <f>[30]Setembro!$D$10</f>
        <v>19.2</v>
      </c>
      <c r="H34" s="11">
        <f>[30]Setembro!$D$11</f>
        <v>22.1</v>
      </c>
      <c r="I34" s="11">
        <f>[30]Setembro!$D$12</f>
        <v>23.9</v>
      </c>
      <c r="J34" s="11">
        <f>[30]Setembro!$D$13</f>
        <v>21.6</v>
      </c>
      <c r="K34" s="11">
        <f>[30]Setembro!$D$14</f>
        <v>22.7</v>
      </c>
      <c r="L34" s="11">
        <f>[30]Setembro!$D$15</f>
        <v>21.4</v>
      </c>
      <c r="M34" s="11">
        <f>[30]Setembro!$D$16</f>
        <v>21.3</v>
      </c>
      <c r="N34" s="11">
        <f>[30]Setembro!$D$17</f>
        <v>15.9</v>
      </c>
      <c r="O34" s="11">
        <f>[30]Setembro!$D$18</f>
        <v>19.600000000000001</v>
      </c>
      <c r="P34" s="11">
        <f>[30]Setembro!$D$19</f>
        <v>21.1</v>
      </c>
      <c r="Q34" s="11">
        <f>[30]Setembro!$D$20</f>
        <v>23.2</v>
      </c>
      <c r="R34" s="11">
        <f>[30]Setembro!$D$21</f>
        <v>20.6</v>
      </c>
      <c r="S34" s="11">
        <f>[30]Setembro!$D$22</f>
        <v>21.9</v>
      </c>
      <c r="T34" s="11">
        <f>[30]Setembro!$D$23</f>
        <v>22.7</v>
      </c>
      <c r="U34" s="11">
        <f>[30]Setembro!$D$24</f>
        <v>27.6</v>
      </c>
      <c r="V34" s="11">
        <f>[30]Setembro!$D$25</f>
        <v>21.9</v>
      </c>
      <c r="W34" s="11">
        <f>[30]Setembro!$D$26</f>
        <v>21</v>
      </c>
      <c r="X34" s="11">
        <f>[30]Setembro!$D$27</f>
        <v>23.3</v>
      </c>
      <c r="Y34" s="11">
        <f>[30]Setembro!$D$28</f>
        <v>22.4</v>
      </c>
      <c r="Z34" s="11">
        <f>[30]Setembro!$D$29</f>
        <v>22</v>
      </c>
      <c r="AA34" s="11">
        <f>[30]Setembro!$D$30</f>
        <v>21.7</v>
      </c>
      <c r="AB34" s="11">
        <f>[30]Setembro!$D$31</f>
        <v>19.100000000000001</v>
      </c>
      <c r="AC34" s="11">
        <f>[30]Setembro!$D$32</f>
        <v>22</v>
      </c>
      <c r="AD34" s="11">
        <f>[30]Setembro!$D$33</f>
        <v>24.3</v>
      </c>
      <c r="AE34" s="11">
        <f>[30]Setembro!$D$34</f>
        <v>25.5</v>
      </c>
      <c r="AF34" s="15">
        <f t="shared" si="1"/>
        <v>15.2</v>
      </c>
      <c r="AG34" s="94">
        <f t="shared" si="2"/>
        <v>21.350000000000005</v>
      </c>
      <c r="AI34" t="s">
        <v>47</v>
      </c>
      <c r="AJ34" t="s">
        <v>47</v>
      </c>
    </row>
    <row r="35" spans="1:38" x14ac:dyDescent="0.2">
      <c r="A35" s="58" t="s">
        <v>173</v>
      </c>
      <c r="B35" s="11">
        <f>[31]Setembro!$D$5</f>
        <v>20</v>
      </c>
      <c r="C35" s="11">
        <f>[31]Setembro!$D$6</f>
        <v>17.100000000000001</v>
      </c>
      <c r="D35" s="11">
        <f>[31]Setembro!$D$7</f>
        <v>19.5</v>
      </c>
      <c r="E35" s="11">
        <f>[31]Setembro!$D$8</f>
        <v>18.7</v>
      </c>
      <c r="F35" s="11">
        <f>[31]Setembro!$D$9</f>
        <v>18.5</v>
      </c>
      <c r="G35" s="11">
        <f>[31]Setembro!$D$10</f>
        <v>19.399999999999999</v>
      </c>
      <c r="H35" s="11">
        <f>[31]Setembro!$D$11</f>
        <v>22.9</v>
      </c>
      <c r="I35" s="11">
        <f>[31]Setembro!$D$12</f>
        <v>23.2</v>
      </c>
      <c r="J35" s="11">
        <f>[31]Setembro!$D$13</f>
        <v>23.9</v>
      </c>
      <c r="K35" s="11">
        <f>[31]Setembro!$D$14</f>
        <v>22.6</v>
      </c>
      <c r="L35" s="11">
        <f>[31]Setembro!$D$15</f>
        <v>22.8</v>
      </c>
      <c r="M35" s="11">
        <f>[31]Setembro!$D$16</f>
        <v>21.8</v>
      </c>
      <c r="N35" s="11">
        <f>[31]Setembro!$D$17</f>
        <v>17.2</v>
      </c>
      <c r="O35" s="11">
        <f>[31]Setembro!$D$18</f>
        <v>21.6</v>
      </c>
      <c r="P35" s="11">
        <f>[31]Setembro!$D$19</f>
        <v>25.7</v>
      </c>
      <c r="Q35" s="11">
        <f>[31]Setembro!$D$20</f>
        <v>24.4</v>
      </c>
      <c r="R35" s="11">
        <f>[31]Setembro!$D$21</f>
        <v>24.1</v>
      </c>
      <c r="S35" s="11">
        <f>[31]Setembro!$D$22</f>
        <v>21.2</v>
      </c>
      <c r="T35" s="11">
        <f>[31]Setembro!$D$23</f>
        <v>23</v>
      </c>
      <c r="U35" s="11">
        <f>[31]Setembro!$D$24</f>
        <v>23.4</v>
      </c>
      <c r="V35" s="11">
        <f>[31]Setembro!$D$25</f>
        <v>22</v>
      </c>
      <c r="W35" s="11">
        <f>[31]Setembro!$D$26</f>
        <v>22.6</v>
      </c>
      <c r="X35" s="11">
        <f>[31]Setembro!$D$27</f>
        <v>20</v>
      </c>
      <c r="Y35" s="11">
        <f>[31]Setembro!$D$28</f>
        <v>20.3</v>
      </c>
      <c r="Z35" s="11">
        <f>[31]Setembro!$D$29</f>
        <v>20.8</v>
      </c>
      <c r="AA35" s="11">
        <f>[31]Setembro!$D$30</f>
        <v>21.2</v>
      </c>
      <c r="AB35" s="11">
        <f>[31]Setembro!$D$31</f>
        <v>19.7</v>
      </c>
      <c r="AC35" s="11">
        <f>[31]Setembro!$D$32</f>
        <v>21.8</v>
      </c>
      <c r="AD35" s="11">
        <f>[31]Setembro!$D$33</f>
        <v>22.1</v>
      </c>
      <c r="AE35" s="11">
        <f>[31]Setembro!$D$34</f>
        <v>21.1</v>
      </c>
      <c r="AF35" s="15">
        <f>MIN(B35:AE35)</f>
        <v>17.100000000000001</v>
      </c>
      <c r="AG35" s="94">
        <f>AVERAGE(B35:AE35)</f>
        <v>21.42</v>
      </c>
      <c r="AJ35" t="s">
        <v>47</v>
      </c>
    </row>
    <row r="36" spans="1:38" x14ac:dyDescent="0.2">
      <c r="A36" s="58" t="s">
        <v>144</v>
      </c>
      <c r="B36" s="11" t="str">
        <f>[32]Setembro!$D$5</f>
        <v>*</v>
      </c>
      <c r="C36" s="11" t="str">
        <f>[32]Setembro!$D$6</f>
        <v>*</v>
      </c>
      <c r="D36" s="11" t="str">
        <f>[32]Setembro!$D$7</f>
        <v>*</v>
      </c>
      <c r="E36" s="11" t="str">
        <f>[32]Setembro!$D$8</f>
        <v>*</v>
      </c>
      <c r="F36" s="11" t="str">
        <f>[32]Setembro!$D$9</f>
        <v>*</v>
      </c>
      <c r="G36" s="11" t="str">
        <f>[32]Setembro!$D$10</f>
        <v>*</v>
      </c>
      <c r="H36" s="11" t="str">
        <f>[32]Setembro!$D$11</f>
        <v>*</v>
      </c>
      <c r="I36" s="11" t="str">
        <f>[32]Setembro!$D$12</f>
        <v>*</v>
      </c>
      <c r="J36" s="11" t="str">
        <f>[32]Setembro!$D$13</f>
        <v>*</v>
      </c>
      <c r="K36" s="11" t="str">
        <f>[32]Setembro!$D$14</f>
        <v>*</v>
      </c>
      <c r="L36" s="11" t="str">
        <f>[32]Setembro!$D$15</f>
        <v>*</v>
      </c>
      <c r="M36" s="11" t="str">
        <f>[32]Setembro!$D$16</f>
        <v>*</v>
      </c>
      <c r="N36" s="11" t="str">
        <f>[32]Setembro!$D$17</f>
        <v>*</v>
      </c>
      <c r="O36" s="11" t="str">
        <f>[32]Setembro!$D$18</f>
        <v>*</v>
      </c>
      <c r="P36" s="11" t="str">
        <f>[32]Setembro!$D$19</f>
        <v>*</v>
      </c>
      <c r="Q36" s="11" t="str">
        <f>[32]Setembro!$D$20</f>
        <v>*</v>
      </c>
      <c r="R36" s="11" t="str">
        <f>[32]Setembro!$D$21</f>
        <v>*</v>
      </c>
      <c r="S36" s="11" t="str">
        <f>[32]Setembro!$D$22</f>
        <v>*</v>
      </c>
      <c r="T36" s="11" t="str">
        <f>[32]Setembro!$D$23</f>
        <v>*</v>
      </c>
      <c r="U36" s="11" t="str">
        <f>[32]Setembro!$D$24</f>
        <v>*</v>
      </c>
      <c r="V36" s="11" t="str">
        <f>[32]Setembro!$D$25</f>
        <v>*</v>
      </c>
      <c r="W36" s="11" t="str">
        <f>[32]Setembro!$D$26</f>
        <v>*</v>
      </c>
      <c r="X36" s="11" t="str">
        <f>[32]Setembro!$D$27</f>
        <v>*</v>
      </c>
      <c r="Y36" s="11" t="str">
        <f>[32]Setembro!$D$28</f>
        <v>*</v>
      </c>
      <c r="Z36" s="11" t="str">
        <f>[32]Setembro!$D$29</f>
        <v>*</v>
      </c>
      <c r="AA36" s="11" t="str">
        <f>[32]Setembro!$D$30</f>
        <v>*</v>
      </c>
      <c r="AB36" s="11" t="str">
        <f>[32]Setembro!$D$31</f>
        <v>*</v>
      </c>
      <c r="AC36" s="11" t="str">
        <f>[32]Setembro!$D$32</f>
        <v>*</v>
      </c>
      <c r="AD36" s="11" t="str">
        <f>[32]Setembro!$D$33</f>
        <v>*</v>
      </c>
      <c r="AE36" s="11" t="str">
        <f>[32]Setembro!$D$34</f>
        <v>*</v>
      </c>
      <c r="AF36" s="14" t="s">
        <v>226</v>
      </c>
      <c r="AG36" s="112" t="s">
        <v>226</v>
      </c>
      <c r="AI36" t="s">
        <v>47</v>
      </c>
    </row>
    <row r="37" spans="1:38" x14ac:dyDescent="0.2">
      <c r="A37" s="58" t="s">
        <v>14</v>
      </c>
      <c r="B37" s="11">
        <f>[33]Setembro!$D$5</f>
        <v>19</v>
      </c>
      <c r="C37" s="11">
        <f>[33]Setembro!$D$6</f>
        <v>19.399999999999999</v>
      </c>
      <c r="D37" s="11">
        <f>[33]Setembro!$D$7</f>
        <v>20.6</v>
      </c>
      <c r="E37" s="11">
        <f>[33]Setembro!$D$8</f>
        <v>19.899999999999999</v>
      </c>
      <c r="F37" s="11">
        <f>[33]Setembro!$D$9</f>
        <v>21.7</v>
      </c>
      <c r="G37" s="11">
        <f>[33]Setembro!$D$10</f>
        <v>18</v>
      </c>
      <c r="H37" s="11">
        <f>[33]Setembro!$D$11</f>
        <v>19.100000000000001</v>
      </c>
      <c r="I37" s="11">
        <f>[33]Setembro!$D$12</f>
        <v>23.6</v>
      </c>
      <c r="J37" s="11">
        <f>[33]Setembro!$D$13</f>
        <v>20.5</v>
      </c>
      <c r="K37" s="11">
        <f>[33]Setembro!$D$14</f>
        <v>24.2</v>
      </c>
      <c r="L37" s="11">
        <f>[33]Setembro!$D$15</f>
        <v>20.6</v>
      </c>
      <c r="M37" s="11">
        <f>[33]Setembro!$D$16</f>
        <v>20.9</v>
      </c>
      <c r="N37" s="11">
        <f>[33]Setembro!$D$17</f>
        <v>20</v>
      </c>
      <c r="O37" s="11">
        <f>[33]Setembro!$D$18</f>
        <v>22.5</v>
      </c>
      <c r="P37" s="11">
        <f>[33]Setembro!$D$19</f>
        <v>21.5</v>
      </c>
      <c r="Q37" s="11">
        <f>[33]Setembro!$D$20</f>
        <v>21.8</v>
      </c>
      <c r="R37" s="11">
        <f>[33]Setembro!$D$21</f>
        <v>17.2</v>
      </c>
      <c r="S37" s="11">
        <f>[33]Setembro!$D$22</f>
        <v>20.100000000000001</v>
      </c>
      <c r="T37" s="11">
        <f>[33]Setembro!$D$23</f>
        <v>22.8</v>
      </c>
      <c r="U37" s="11">
        <f>[33]Setembro!$D$24</f>
        <v>23.3</v>
      </c>
      <c r="V37" s="11">
        <f>[33]Setembro!$D$25</f>
        <v>21.9</v>
      </c>
      <c r="W37" s="11">
        <f>[33]Setembro!$D$26</f>
        <v>21.6</v>
      </c>
      <c r="X37" s="11">
        <f>[33]Setembro!$D$27</f>
        <v>18.100000000000001</v>
      </c>
      <c r="Y37" s="11">
        <f>[33]Setembro!$D$28</f>
        <v>19.100000000000001</v>
      </c>
      <c r="Z37" s="11">
        <f>[33]Setembro!$D$29</f>
        <v>19.899999999999999</v>
      </c>
      <c r="AA37" s="11">
        <f>[33]Setembro!$D$30</f>
        <v>19.399999999999999</v>
      </c>
      <c r="AB37" s="11">
        <f>[33]Setembro!$D$31</f>
        <v>16.899999999999999</v>
      </c>
      <c r="AC37" s="11">
        <f>[33]Setembro!$D$32</f>
        <v>18.600000000000001</v>
      </c>
      <c r="AD37" s="11">
        <f>[33]Setembro!$D$33</f>
        <v>18</v>
      </c>
      <c r="AE37" s="11">
        <f>[33]Setembro!$D$34</f>
        <v>15.7</v>
      </c>
      <c r="AF37" s="15">
        <f t="shared" si="1"/>
        <v>15.7</v>
      </c>
      <c r="AG37" s="94">
        <f t="shared" si="2"/>
        <v>20.196666666666669</v>
      </c>
    </row>
    <row r="38" spans="1:38" x14ac:dyDescent="0.2">
      <c r="A38" s="58" t="s">
        <v>174</v>
      </c>
      <c r="B38" s="11">
        <f>[34]Setembro!$D$5</f>
        <v>20.5</v>
      </c>
      <c r="C38" s="11">
        <f>[34]Setembro!$D$6</f>
        <v>18.600000000000001</v>
      </c>
      <c r="D38" s="11">
        <f>[34]Setembro!$D$7</f>
        <v>19.2</v>
      </c>
      <c r="E38" s="11">
        <f>[34]Setembro!$D$8</f>
        <v>21.2</v>
      </c>
      <c r="F38" s="11">
        <f>[34]Setembro!$D$9</f>
        <v>23.5</v>
      </c>
      <c r="G38" s="11">
        <f>[34]Setembro!$D$10</f>
        <v>19.5</v>
      </c>
      <c r="H38" s="11">
        <f>[34]Setembro!$D$11</f>
        <v>14.8</v>
      </c>
      <c r="I38" s="11">
        <f>[34]Setembro!$D$12</f>
        <v>16.8</v>
      </c>
      <c r="J38" s="11">
        <f>[34]Setembro!$D$13</f>
        <v>18.399999999999999</v>
      </c>
      <c r="K38" s="11">
        <f>[34]Setembro!$D$14</f>
        <v>19.399999999999999</v>
      </c>
      <c r="L38" s="11">
        <f>[34]Setembro!$D$15</f>
        <v>19</v>
      </c>
      <c r="M38" s="11">
        <f>[34]Setembro!$D$16</f>
        <v>20.9</v>
      </c>
      <c r="N38" s="11">
        <f>[34]Setembro!$D$17</f>
        <v>21.2</v>
      </c>
      <c r="O38" s="11">
        <f>[34]Setembro!$D$18</f>
        <v>21.2</v>
      </c>
      <c r="P38" s="11">
        <f>[34]Setembro!$D$19</f>
        <v>19.100000000000001</v>
      </c>
      <c r="Q38" s="11">
        <f>[34]Setembro!$D$20</f>
        <v>18</v>
      </c>
      <c r="R38" s="11">
        <f>[34]Setembro!$D$21</f>
        <v>18.5</v>
      </c>
      <c r="S38" s="11">
        <f>[34]Setembro!$D$22</f>
        <v>19.5</v>
      </c>
      <c r="T38" s="11">
        <f>[34]Setembro!$D$23</f>
        <v>21.9</v>
      </c>
      <c r="U38" s="11">
        <f>[34]Setembro!$D$24</f>
        <v>22.6</v>
      </c>
      <c r="V38" s="11">
        <f>[34]Setembro!$D$25</f>
        <v>23.1</v>
      </c>
      <c r="W38" s="11">
        <f>[34]Setembro!$D$26</f>
        <v>26.6</v>
      </c>
      <c r="X38" s="11">
        <f>[34]Setembro!$D$27</f>
        <v>25.8</v>
      </c>
      <c r="Y38" s="11">
        <f>[34]Setembro!$D$28</f>
        <v>27.2</v>
      </c>
      <c r="Z38" s="11">
        <f>[34]Setembro!$D$29</f>
        <v>22.8</v>
      </c>
      <c r="AA38" s="11">
        <f>[34]Setembro!$D$30</f>
        <v>22</v>
      </c>
      <c r="AB38" s="11">
        <f>[34]Setembro!$D$31</f>
        <v>21.1</v>
      </c>
      <c r="AC38" s="11">
        <f>[34]Setembro!$D$32</f>
        <v>19.5</v>
      </c>
      <c r="AD38" s="11">
        <f>[34]Setembro!$D$33</f>
        <v>22.7</v>
      </c>
      <c r="AE38" s="11">
        <f>[34]Setembro!$D$34</f>
        <v>21.5</v>
      </c>
      <c r="AF38" s="15">
        <f>MIN(B38:AE38)</f>
        <v>14.8</v>
      </c>
      <c r="AG38" s="94">
        <f>AVERAGE(B38:AE38)</f>
        <v>20.870000000000005</v>
      </c>
      <c r="AI38" t="s">
        <v>47</v>
      </c>
      <c r="AK38" t="s">
        <v>47</v>
      </c>
    </row>
    <row r="39" spans="1:38" x14ac:dyDescent="0.2">
      <c r="A39" s="58" t="s">
        <v>15</v>
      </c>
      <c r="B39" s="11">
        <f>[35]Setembro!$D$5</f>
        <v>12.8</v>
      </c>
      <c r="C39" s="11">
        <f>[35]Setembro!$D$6</f>
        <v>9.8000000000000007</v>
      </c>
      <c r="D39" s="11">
        <f>[35]Setembro!$D$7</f>
        <v>15.8</v>
      </c>
      <c r="E39" s="11">
        <f>[35]Setembro!$D$8</f>
        <v>16.3</v>
      </c>
      <c r="F39" s="11">
        <f>[35]Setembro!$D$9</f>
        <v>16.600000000000001</v>
      </c>
      <c r="G39" s="11">
        <f>[35]Setembro!$D$10</f>
        <v>15.6</v>
      </c>
      <c r="H39" s="11">
        <f>[35]Setembro!$D$11</f>
        <v>18.100000000000001</v>
      </c>
      <c r="I39" s="11">
        <f>[35]Setembro!$D$12</f>
        <v>20.3</v>
      </c>
      <c r="J39" s="11">
        <f>[35]Setembro!$D$13</f>
        <v>21.4</v>
      </c>
      <c r="K39" s="11">
        <f>[35]Setembro!$D$14</f>
        <v>26.9</v>
      </c>
      <c r="L39" s="11">
        <f>[35]Setembro!$D$15</f>
        <v>26.7</v>
      </c>
      <c r="M39" s="11">
        <f>[35]Setembro!$D$16</f>
        <v>13.4</v>
      </c>
      <c r="N39" s="11">
        <f>[35]Setembro!$D$17</f>
        <v>13.4</v>
      </c>
      <c r="O39" s="11">
        <f>[35]Setembro!$D$18</f>
        <v>16.2</v>
      </c>
      <c r="P39" s="11">
        <f>[35]Setembro!$D$19</f>
        <v>20.8</v>
      </c>
      <c r="Q39" s="11">
        <f>[35]Setembro!$D$20</f>
        <v>22.3</v>
      </c>
      <c r="R39" s="11">
        <f>[35]Setembro!$D$21</f>
        <v>19</v>
      </c>
      <c r="S39" s="11">
        <f>[35]Setembro!$D$22</f>
        <v>15.1</v>
      </c>
      <c r="T39" s="11">
        <f>[35]Setembro!$D$23</f>
        <v>16.899999999999999</v>
      </c>
      <c r="U39" s="11">
        <f>[35]Setembro!$D$24</f>
        <v>19.8</v>
      </c>
      <c r="V39" s="11">
        <f>[35]Setembro!$D$25</f>
        <v>15.5</v>
      </c>
      <c r="W39" s="11">
        <f>[35]Setembro!$D$26</f>
        <v>17.899999999999999</v>
      </c>
      <c r="X39" s="11">
        <f>[35]Setembro!$D$27</f>
        <v>15.1</v>
      </c>
      <c r="Y39" s="11">
        <f>[35]Setembro!$D$28</f>
        <v>15.4</v>
      </c>
      <c r="Z39" s="11">
        <f>[35]Setembro!$D$29</f>
        <v>17.5</v>
      </c>
      <c r="AA39" s="11">
        <f>[35]Setembro!$D$30</f>
        <v>15.9</v>
      </c>
      <c r="AB39" s="11">
        <f>[35]Setembro!$D$31</f>
        <v>16.399999999999999</v>
      </c>
      <c r="AC39" s="11">
        <f>[35]Setembro!$D$32</f>
        <v>16.5</v>
      </c>
      <c r="AD39" s="11">
        <f>[35]Setembro!$D$33</f>
        <v>16.899999999999999</v>
      </c>
      <c r="AE39" s="11">
        <f>[35]Setembro!$D$34</f>
        <v>17.7</v>
      </c>
      <c r="AF39" s="15">
        <f t="shared" si="1"/>
        <v>9.8000000000000007</v>
      </c>
      <c r="AG39" s="94">
        <f t="shared" si="2"/>
        <v>17.399999999999995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[36]Setembro!$D$5</f>
        <v>17.3</v>
      </c>
      <c r="C40" s="11">
        <f>[36]Setembro!$D$6</f>
        <v>12.7</v>
      </c>
      <c r="D40" s="11">
        <f>[36]Setembro!$D$7</f>
        <v>19.2</v>
      </c>
      <c r="E40" s="11">
        <f>[36]Setembro!$D$8</f>
        <v>16.8</v>
      </c>
      <c r="F40" s="11">
        <f>[36]Setembro!$D$9</f>
        <v>16.7</v>
      </c>
      <c r="G40" s="11">
        <f>[36]Setembro!$D$10</f>
        <v>17.7</v>
      </c>
      <c r="H40" s="11">
        <f>[36]Setembro!$D$11</f>
        <v>25.3</v>
      </c>
      <c r="I40" s="11">
        <f>[36]Setembro!$D$12</f>
        <v>25.7</v>
      </c>
      <c r="J40" s="11">
        <f>[36]Setembro!$D$13</f>
        <v>31.1</v>
      </c>
      <c r="K40" s="11">
        <f>[36]Setembro!$D$14</f>
        <v>28.5</v>
      </c>
      <c r="L40" s="11">
        <f>[36]Setembro!$D$15</f>
        <v>21.8</v>
      </c>
      <c r="M40" s="11">
        <f>[36]Setembro!$D$16</f>
        <v>18.100000000000001</v>
      </c>
      <c r="N40" s="11">
        <f>[36]Setembro!$D$17</f>
        <v>17.100000000000001</v>
      </c>
      <c r="O40" s="11">
        <f>[36]Setembro!$D$18</f>
        <v>17.600000000000001</v>
      </c>
      <c r="P40" s="11">
        <f>[36]Setembro!$D$19</f>
        <v>24.9</v>
      </c>
      <c r="Q40" s="11">
        <f>[36]Setembro!$D$20</f>
        <v>29</v>
      </c>
      <c r="R40" s="11">
        <f>[36]Setembro!$D$21</f>
        <v>21.1</v>
      </c>
      <c r="S40" s="11">
        <f>[36]Setembro!$D$22</f>
        <v>18.399999999999999</v>
      </c>
      <c r="T40" s="11">
        <f>[36]Setembro!$D$23</f>
        <v>21.7</v>
      </c>
      <c r="U40" s="11">
        <f>[36]Setembro!$D$24</f>
        <v>22</v>
      </c>
      <c r="V40" s="11">
        <f>[36]Setembro!$D$25</f>
        <v>19.3</v>
      </c>
      <c r="W40" s="11">
        <f>[36]Setembro!$D$26</f>
        <v>20.2</v>
      </c>
      <c r="X40" s="11">
        <f>[36]Setembro!$D$27</f>
        <v>20.7</v>
      </c>
      <c r="Y40" s="11">
        <f>[36]Setembro!$D$28</f>
        <v>23.7</v>
      </c>
      <c r="Z40" s="11">
        <f>[36]Setembro!$D$29</f>
        <v>20.9</v>
      </c>
      <c r="AA40" s="11">
        <f>[36]Setembro!$D$30</f>
        <v>18.5</v>
      </c>
      <c r="AB40" s="11">
        <f>[36]Setembro!$D$31</f>
        <v>19.8</v>
      </c>
      <c r="AC40" s="11">
        <f>[36]Setembro!$D$32</f>
        <v>21.6</v>
      </c>
      <c r="AD40" s="11">
        <f>[36]Setembro!$D$33</f>
        <v>23</v>
      </c>
      <c r="AE40" s="11">
        <f>[36]Setembro!$D$34</f>
        <v>28.8</v>
      </c>
      <c r="AF40" s="15">
        <f t="shared" si="1"/>
        <v>12.7</v>
      </c>
      <c r="AG40" s="94">
        <f t="shared" si="2"/>
        <v>21.306666666666665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[37]Setembro!$D$5</f>
        <v>20.9</v>
      </c>
      <c r="C41" s="11">
        <f>[37]Setembro!$D$6</f>
        <v>17.399999999999999</v>
      </c>
      <c r="D41" s="11">
        <f>[37]Setembro!$D$7</f>
        <v>19.3</v>
      </c>
      <c r="E41" s="11">
        <f>[37]Setembro!$D$8</f>
        <v>19.600000000000001</v>
      </c>
      <c r="F41" s="11">
        <f>[37]Setembro!$D$9</f>
        <v>19.8</v>
      </c>
      <c r="G41" s="11">
        <f>[37]Setembro!$D$10</f>
        <v>17.899999999999999</v>
      </c>
      <c r="H41" s="11">
        <f>[37]Setembro!$D$11</f>
        <v>20.5</v>
      </c>
      <c r="I41" s="11">
        <f>[37]Setembro!$D$12</f>
        <v>19.7</v>
      </c>
      <c r="J41" s="11">
        <f>[37]Setembro!$D$13</f>
        <v>21.4</v>
      </c>
      <c r="K41" s="11">
        <f>[37]Setembro!$D$14</f>
        <v>22</v>
      </c>
      <c r="L41" s="11">
        <f>[37]Setembro!$D$15</f>
        <v>19.399999999999999</v>
      </c>
      <c r="M41" s="11">
        <f>[37]Setembro!$D$16</f>
        <v>19.8</v>
      </c>
      <c r="N41" s="11">
        <f>[37]Setembro!$D$17</f>
        <v>15.3</v>
      </c>
      <c r="O41" s="11">
        <f>[37]Setembro!$D$18</f>
        <v>21.2</v>
      </c>
      <c r="P41" s="11">
        <f>[37]Setembro!$D$19</f>
        <v>21.1</v>
      </c>
      <c r="Q41" s="11">
        <f>[37]Setembro!$D$20</f>
        <v>24.3</v>
      </c>
      <c r="R41" s="11">
        <f>[37]Setembro!$D$21</f>
        <v>18.3</v>
      </c>
      <c r="S41" s="11">
        <f>[37]Setembro!$D$22</f>
        <v>20.5</v>
      </c>
      <c r="T41" s="11">
        <f>[37]Setembro!$D$23</f>
        <v>21.7</v>
      </c>
      <c r="U41" s="11">
        <f>[37]Setembro!$D$24</f>
        <v>24.9</v>
      </c>
      <c r="V41" s="11">
        <f>[37]Setembro!$D$25</f>
        <v>20.6</v>
      </c>
      <c r="W41" s="11">
        <f>[37]Setembro!$D$26</f>
        <v>21.8</v>
      </c>
      <c r="X41" s="11">
        <f>[37]Setembro!$D$27</f>
        <v>17.7</v>
      </c>
      <c r="Y41" s="11">
        <f>[37]Setembro!$D$28</f>
        <v>18.600000000000001</v>
      </c>
      <c r="Z41" s="11">
        <f>[37]Setembro!$D$29</f>
        <v>19.2</v>
      </c>
      <c r="AA41" s="11">
        <f>[37]Setembro!$D$30</f>
        <v>18.5</v>
      </c>
      <c r="AB41" s="11">
        <f>[37]Setembro!$D$31</f>
        <v>14.7</v>
      </c>
      <c r="AC41" s="11">
        <f>[37]Setembro!$D$32</f>
        <v>17.7</v>
      </c>
      <c r="AD41" s="11">
        <f>[37]Setembro!$D$33</f>
        <v>18.399999999999999</v>
      </c>
      <c r="AE41" s="11">
        <f>[37]Setembro!$D$34</f>
        <v>19.600000000000001</v>
      </c>
      <c r="AF41" s="15">
        <f t="shared" si="1"/>
        <v>14.7</v>
      </c>
      <c r="AG41" s="94">
        <f t="shared" si="2"/>
        <v>19.726666666666674</v>
      </c>
      <c r="AK41" t="s">
        <v>47</v>
      </c>
    </row>
    <row r="42" spans="1:38" x14ac:dyDescent="0.2">
      <c r="A42" s="58" t="s">
        <v>17</v>
      </c>
      <c r="B42" s="11">
        <f>[38]Setembro!$D$5</f>
        <v>16.399999999999999</v>
      </c>
      <c r="C42" s="11">
        <f>[38]Setembro!$D$6</f>
        <v>14.9</v>
      </c>
      <c r="D42" s="11">
        <f>[38]Setembro!$D$7</f>
        <v>18</v>
      </c>
      <c r="E42" s="11">
        <f>[38]Setembro!$D$8</f>
        <v>16.899999999999999</v>
      </c>
      <c r="F42" s="11">
        <f>[38]Setembro!$D$9</f>
        <v>17.399999999999999</v>
      </c>
      <c r="G42" s="11">
        <f>[38]Setembro!$D$10</f>
        <v>17.2</v>
      </c>
      <c r="H42" s="11">
        <f>[38]Setembro!$D$11</f>
        <v>21</v>
      </c>
      <c r="I42" s="11">
        <f>[38]Setembro!$D$12</f>
        <v>16.7</v>
      </c>
      <c r="J42" s="11">
        <f>[38]Setembro!$D$13</f>
        <v>18.600000000000001</v>
      </c>
      <c r="K42" s="11">
        <f>[38]Setembro!$D$14</f>
        <v>19.100000000000001</v>
      </c>
      <c r="L42" s="11">
        <f>[38]Setembro!$D$15</f>
        <v>17.399999999999999</v>
      </c>
      <c r="M42" s="11">
        <f>[38]Setembro!$D$16</f>
        <v>19.3</v>
      </c>
      <c r="N42" s="11">
        <f>[38]Setembro!$D$17</f>
        <v>13.8</v>
      </c>
      <c r="O42" s="11">
        <f>[38]Setembro!$D$18</f>
        <v>16.399999999999999</v>
      </c>
      <c r="P42" s="11">
        <f>[38]Setembro!$D$19</f>
        <v>20.5</v>
      </c>
      <c r="Q42" s="11">
        <f>[38]Setembro!$D$20</f>
        <v>20.6</v>
      </c>
      <c r="R42" s="11">
        <f>[38]Setembro!$D$21</f>
        <v>19.100000000000001</v>
      </c>
      <c r="S42" s="11">
        <f>[38]Setembro!$D$22</f>
        <v>18.2</v>
      </c>
      <c r="T42" s="11">
        <f>[38]Setembro!$D$23</f>
        <v>18.399999999999999</v>
      </c>
      <c r="U42" s="11">
        <f>[38]Setembro!$D$24</f>
        <v>23.8</v>
      </c>
      <c r="V42" s="11">
        <f>[38]Setembro!$D$25</f>
        <v>19.8</v>
      </c>
      <c r="W42" s="11">
        <f>[38]Setembro!$D$26</f>
        <v>19.3</v>
      </c>
      <c r="X42" s="11">
        <f>[38]Setembro!$D$27</f>
        <v>17.7</v>
      </c>
      <c r="Y42" s="11">
        <f>[38]Setembro!$D$28</f>
        <v>16.8</v>
      </c>
      <c r="Z42" s="11">
        <f>[38]Setembro!$D$29</f>
        <v>18</v>
      </c>
      <c r="AA42" s="11">
        <f>[38]Setembro!$D$30</f>
        <v>17.399999999999999</v>
      </c>
      <c r="AB42" s="11">
        <f>[38]Setembro!$D$31</f>
        <v>12</v>
      </c>
      <c r="AC42" s="11">
        <f>[38]Setembro!$D$32</f>
        <v>18.2</v>
      </c>
      <c r="AD42" s="11">
        <f>[38]Setembro!$D$33</f>
        <v>16.8</v>
      </c>
      <c r="AE42" s="11">
        <f>[38]Setembro!$D$34</f>
        <v>18.100000000000001</v>
      </c>
      <c r="AF42" s="15">
        <f t="shared" si="1"/>
        <v>12</v>
      </c>
      <c r="AG42" s="94">
        <f t="shared" si="2"/>
        <v>17.926666666666669</v>
      </c>
      <c r="AI42" t="s">
        <v>47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[39]Setembro!$D$5</f>
        <v>19.8</v>
      </c>
      <c r="C43" s="11">
        <f>[39]Setembro!$D$6</f>
        <v>16.5</v>
      </c>
      <c r="D43" s="11">
        <f>[39]Setembro!$D$7</f>
        <v>18.7</v>
      </c>
      <c r="E43" s="11">
        <f>[39]Setembro!$D$8</f>
        <v>18.899999999999999</v>
      </c>
      <c r="F43" s="11">
        <f>[39]Setembro!$D$9</f>
        <v>20.6</v>
      </c>
      <c r="G43" s="11">
        <f>[39]Setembro!$D$10</f>
        <v>15.6</v>
      </c>
      <c r="H43" s="11">
        <f>[39]Setembro!$D$11</f>
        <v>20</v>
      </c>
      <c r="I43" s="11">
        <f>[39]Setembro!$D$12</f>
        <v>23.3</v>
      </c>
      <c r="J43" s="11">
        <f>[39]Setembro!$D$13</f>
        <v>22.1</v>
      </c>
      <c r="K43" s="11">
        <f>[39]Setembro!$D$14</f>
        <v>21.9</v>
      </c>
      <c r="L43" s="11">
        <f>[39]Setembro!$D$15</f>
        <v>18.100000000000001</v>
      </c>
      <c r="M43" s="11">
        <f>[39]Setembro!$D$16</f>
        <v>18</v>
      </c>
      <c r="N43" s="11">
        <f>[39]Setembro!$D$17</f>
        <v>15</v>
      </c>
      <c r="O43" s="11">
        <f>[39]Setembro!$D$18</f>
        <v>19.2</v>
      </c>
      <c r="P43" s="11">
        <f>[39]Setembro!$D$19</f>
        <v>23.6</v>
      </c>
      <c r="Q43" s="11">
        <f>[39]Setembro!$D$20</f>
        <v>22.2</v>
      </c>
      <c r="R43" s="11">
        <f>[39]Setembro!$D$21</f>
        <v>16</v>
      </c>
      <c r="S43" s="11">
        <f>[39]Setembro!$D$22</f>
        <v>17.7</v>
      </c>
      <c r="T43" s="11">
        <f>[39]Setembro!$D$23</f>
        <v>19.899999999999999</v>
      </c>
      <c r="U43" s="11">
        <f>[39]Setembro!$D$24</f>
        <v>23.7</v>
      </c>
      <c r="V43" s="11">
        <f>[39]Setembro!$D$25</f>
        <v>19.7</v>
      </c>
      <c r="W43" s="11">
        <f>[39]Setembro!$D$26</f>
        <v>19.100000000000001</v>
      </c>
      <c r="X43" s="11">
        <f>[39]Setembro!$D$27</f>
        <v>16</v>
      </c>
      <c r="Y43" s="11">
        <f>[39]Setembro!$D$28</f>
        <v>16.8</v>
      </c>
      <c r="Z43" s="11">
        <f>[39]Setembro!$D$29</f>
        <v>17.899999999999999</v>
      </c>
      <c r="AA43" s="11">
        <f>[39]Setembro!$D$30</f>
        <v>18.100000000000001</v>
      </c>
      <c r="AB43" s="11">
        <f>[39]Setembro!$D$31</f>
        <v>12</v>
      </c>
      <c r="AC43" s="11">
        <f>[39]Setembro!$D$32</f>
        <v>17</v>
      </c>
      <c r="AD43" s="11">
        <f>[39]Setembro!$D$33</f>
        <v>18.3</v>
      </c>
      <c r="AE43" s="11">
        <f>[39]Setembro!$D$34</f>
        <v>18.899999999999999</v>
      </c>
      <c r="AF43" s="15">
        <f t="shared" si="1"/>
        <v>12</v>
      </c>
      <c r="AG43" s="94">
        <f t="shared" si="2"/>
        <v>18.819999999999997</v>
      </c>
      <c r="AI43" t="s">
        <v>47</v>
      </c>
    </row>
    <row r="44" spans="1:38" x14ac:dyDescent="0.2">
      <c r="A44" s="58" t="s">
        <v>18</v>
      </c>
      <c r="B44" s="11">
        <f>[40]Setembro!$D$5</f>
        <v>18.600000000000001</v>
      </c>
      <c r="C44" s="11">
        <f>[40]Setembro!$D$6</f>
        <v>17</v>
      </c>
      <c r="D44" s="11">
        <f>[40]Setembro!$D$7</f>
        <v>17.2</v>
      </c>
      <c r="E44" s="11">
        <f>[40]Setembro!$D$8</f>
        <v>19.8</v>
      </c>
      <c r="F44" s="11">
        <f>[40]Setembro!$D$9</f>
        <v>20.399999999999999</v>
      </c>
      <c r="G44" s="11">
        <f>[40]Setembro!$D$10</f>
        <v>19.100000000000001</v>
      </c>
      <c r="H44" s="11">
        <f>[40]Setembro!$D$11</f>
        <v>20.399999999999999</v>
      </c>
      <c r="I44" s="11">
        <f>[40]Setembro!$D$12</f>
        <v>20.100000000000001</v>
      </c>
      <c r="J44" s="11">
        <f>[40]Setembro!$D$13</f>
        <v>19.8</v>
      </c>
      <c r="K44" s="11">
        <f>[40]Setembro!$D$14</f>
        <v>20.5</v>
      </c>
      <c r="L44" s="11">
        <f>[40]Setembro!$D$15</f>
        <v>20.3</v>
      </c>
      <c r="M44" s="11">
        <f>[40]Setembro!$D$16</f>
        <v>19.399999999999999</v>
      </c>
      <c r="N44" s="11">
        <f>[40]Setembro!$D$17</f>
        <v>13.9</v>
      </c>
      <c r="O44" s="11">
        <f>[40]Setembro!$D$18</f>
        <v>22.1</v>
      </c>
      <c r="P44" s="11">
        <f>[40]Setembro!$D$19</f>
        <v>18.899999999999999</v>
      </c>
      <c r="Q44" s="11">
        <f>[40]Setembro!$D$20</f>
        <v>21.7</v>
      </c>
      <c r="R44" s="11">
        <f>[40]Setembro!$D$21</f>
        <v>18.399999999999999</v>
      </c>
      <c r="S44" s="11">
        <f>[40]Setembro!$D$22</f>
        <v>17.7</v>
      </c>
      <c r="T44" s="11">
        <f>[40]Setembro!$D$23</f>
        <v>22.7</v>
      </c>
      <c r="U44" s="11">
        <f>[40]Setembro!$D$24</f>
        <v>22.9</v>
      </c>
      <c r="V44" s="11">
        <f>[40]Setembro!$D$25</f>
        <v>20.2</v>
      </c>
      <c r="W44" s="11">
        <f>[40]Setembro!$D$26</f>
        <v>21.7</v>
      </c>
      <c r="X44" s="11">
        <f>[40]Setembro!$D$27</f>
        <v>19.600000000000001</v>
      </c>
      <c r="Y44" s="11">
        <f>[40]Setembro!$D$28</f>
        <v>21.2</v>
      </c>
      <c r="Z44" s="11">
        <f>[40]Setembro!$D$29</f>
        <v>19.399999999999999</v>
      </c>
      <c r="AA44" s="11">
        <f>[40]Setembro!$D$30</f>
        <v>17.899999999999999</v>
      </c>
      <c r="AB44" s="11">
        <f>[40]Setembro!$D$31</f>
        <v>15.8</v>
      </c>
      <c r="AC44" s="11">
        <f>[40]Setembro!$D$32</f>
        <v>17.7</v>
      </c>
      <c r="AD44" s="11">
        <f>[40]Setembro!$D$33</f>
        <v>19.3</v>
      </c>
      <c r="AE44" s="11">
        <f>[40]Setembro!$D$34</f>
        <v>20.399999999999999</v>
      </c>
      <c r="AF44" s="15">
        <f t="shared" si="1"/>
        <v>13.9</v>
      </c>
      <c r="AG44" s="94">
        <f t="shared" si="2"/>
        <v>19.469999999999992</v>
      </c>
      <c r="AI44" t="s">
        <v>47</v>
      </c>
      <c r="AK44" t="s">
        <v>47</v>
      </c>
    </row>
    <row r="45" spans="1:38" x14ac:dyDescent="0.2">
      <c r="A45" s="58" t="s">
        <v>162</v>
      </c>
      <c r="B45" s="11">
        <f>[41]Setembro!$D$5</f>
        <v>19.8</v>
      </c>
      <c r="C45" s="11">
        <f>[41]Setembro!$D$6</f>
        <v>18.899999999999999</v>
      </c>
      <c r="D45" s="11">
        <f>[41]Setembro!$D$7</f>
        <v>19.7</v>
      </c>
      <c r="E45" s="11">
        <f>[41]Setembro!$D$8</f>
        <v>19.100000000000001</v>
      </c>
      <c r="F45" s="11">
        <f>[41]Setembro!$D$9</f>
        <v>21.1</v>
      </c>
      <c r="G45" s="11">
        <f>[41]Setembro!$D$10</f>
        <v>18.3</v>
      </c>
      <c r="H45" s="11">
        <f>[41]Setembro!$D$11</f>
        <v>20.6</v>
      </c>
      <c r="I45" s="11">
        <f>[41]Setembro!$D$12</f>
        <v>22</v>
      </c>
      <c r="J45" s="11">
        <f>[41]Setembro!$D$13</f>
        <v>21.4</v>
      </c>
      <c r="K45" s="11">
        <f>[41]Setembro!$D$14</f>
        <v>22.1</v>
      </c>
      <c r="L45" s="11">
        <f>[41]Setembro!$D$15</f>
        <v>21</v>
      </c>
      <c r="M45" s="11">
        <f>[41]Setembro!$D$16</f>
        <v>22.7</v>
      </c>
      <c r="N45" s="11">
        <f>[41]Setembro!$D$17</f>
        <v>19.2</v>
      </c>
      <c r="O45" s="11">
        <f>[41]Setembro!$D$18</f>
        <v>21.1</v>
      </c>
      <c r="P45" s="11">
        <f>[41]Setembro!$D$19</f>
        <v>22.2</v>
      </c>
      <c r="Q45" s="11">
        <f>[41]Setembro!$D$20</f>
        <v>21.4</v>
      </c>
      <c r="R45" s="11">
        <f>[41]Setembro!$D$21</f>
        <v>19.3</v>
      </c>
      <c r="S45" s="11">
        <f>[41]Setembro!$D$22</f>
        <v>22.6</v>
      </c>
      <c r="T45" s="11">
        <f>[41]Setembro!$D$23</f>
        <v>22.8</v>
      </c>
      <c r="U45" s="11">
        <f>[41]Setembro!$D$24</f>
        <v>22.2</v>
      </c>
      <c r="V45" s="11">
        <f>[41]Setembro!$D$25</f>
        <v>22.1</v>
      </c>
      <c r="W45" s="11">
        <f>[41]Setembro!$D$26</f>
        <v>20.6</v>
      </c>
      <c r="X45" s="11">
        <f>[41]Setembro!$D$27</f>
        <v>17.7</v>
      </c>
      <c r="Y45" s="11">
        <f>[41]Setembro!$D$28</f>
        <v>18.600000000000001</v>
      </c>
      <c r="Z45" s="11">
        <f>[41]Setembro!$D$29</f>
        <v>19.2</v>
      </c>
      <c r="AA45" s="11">
        <f>[41]Setembro!$D$30</f>
        <v>19.100000000000001</v>
      </c>
      <c r="AB45" s="11">
        <f>[41]Setembro!$D$31</f>
        <v>16.600000000000001</v>
      </c>
      <c r="AC45" s="11">
        <f>[41]Setembro!$D$32</f>
        <v>18</v>
      </c>
      <c r="AD45" s="11">
        <f>[41]Setembro!$D$33</f>
        <v>18.7</v>
      </c>
      <c r="AE45" s="11">
        <f>[41]Setembro!$D$34</f>
        <v>18.2</v>
      </c>
      <c r="AF45" s="15">
        <f t="shared" si="1"/>
        <v>16.600000000000001</v>
      </c>
      <c r="AG45" s="94">
        <f t="shared" si="2"/>
        <v>20.210000000000004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[42]Setembro!$D$5</f>
        <v>14</v>
      </c>
      <c r="C46" s="11">
        <f>[42]Setembro!$D$6</f>
        <v>8.9</v>
      </c>
      <c r="D46" s="11">
        <f>[42]Setembro!$D$7</f>
        <v>16.2</v>
      </c>
      <c r="E46" s="11">
        <f>[42]Setembro!$D$8</f>
        <v>14.3</v>
      </c>
      <c r="F46" s="11">
        <f>[42]Setembro!$D$9</f>
        <v>15.9</v>
      </c>
      <c r="G46" s="11">
        <f>[42]Setembro!$D$10</f>
        <v>16.7</v>
      </c>
      <c r="H46" s="11">
        <f>[42]Setembro!$D$11</f>
        <v>18.7</v>
      </c>
      <c r="I46" s="11">
        <f>[42]Setembro!$D$12</f>
        <v>20.2</v>
      </c>
      <c r="J46" s="11">
        <f>[42]Setembro!$D$13</f>
        <v>21.2</v>
      </c>
      <c r="K46" s="11">
        <f>[42]Setembro!$D$14</f>
        <v>20.7</v>
      </c>
      <c r="L46" s="11">
        <f>[42]Setembro!$D$15</f>
        <v>18.3</v>
      </c>
      <c r="M46" s="11">
        <f>[42]Setembro!$D$16</f>
        <v>14.7</v>
      </c>
      <c r="N46" s="11">
        <f>[42]Setembro!$D$17</f>
        <v>13.8</v>
      </c>
      <c r="O46" s="11">
        <f>[42]Setembro!$D$18</f>
        <v>17.3</v>
      </c>
      <c r="P46" s="11">
        <f>[42]Setembro!$D$19</f>
        <v>19.899999999999999</v>
      </c>
      <c r="Q46" s="11">
        <f>[42]Setembro!$D$20</f>
        <v>21.4</v>
      </c>
      <c r="R46" s="11">
        <f>[42]Setembro!$D$21</f>
        <v>18.8</v>
      </c>
      <c r="S46" s="11">
        <f>[42]Setembro!$D$22</f>
        <v>16</v>
      </c>
      <c r="T46" s="11">
        <f>[42]Setembro!$D$23</f>
        <v>15.5</v>
      </c>
      <c r="U46" s="11">
        <f>[42]Setembro!$D$24</f>
        <v>18.100000000000001</v>
      </c>
      <c r="V46" s="11">
        <f>[42]Setembro!$D$25</f>
        <v>14.9</v>
      </c>
      <c r="W46" s="11">
        <f>[42]Setembro!$D$26</f>
        <v>14.6</v>
      </c>
      <c r="X46" s="11">
        <f>[42]Setembro!$D$27</f>
        <v>14.3</v>
      </c>
      <c r="Y46" s="11">
        <f>[42]Setembro!$D$28</f>
        <v>15.9</v>
      </c>
      <c r="Z46" s="11">
        <f>[42]Setembro!$D$29</f>
        <v>18</v>
      </c>
      <c r="AA46" s="11">
        <f>[42]Setembro!$D$30</f>
        <v>15.3</v>
      </c>
      <c r="AB46" s="11">
        <f>[42]Setembro!$D$31</f>
        <v>15</v>
      </c>
      <c r="AC46" s="11">
        <f>[42]Setembro!$D$32</f>
        <v>16.899999999999999</v>
      </c>
      <c r="AD46" s="11">
        <f>[42]Setembro!$D$33</f>
        <v>17.600000000000001</v>
      </c>
      <c r="AE46" s="11">
        <f>[42]Setembro!$D$34</f>
        <v>18.3</v>
      </c>
      <c r="AF46" s="15">
        <f t="shared" si="1"/>
        <v>8.9</v>
      </c>
      <c r="AG46" s="94">
        <f t="shared" si="2"/>
        <v>16.713333333333335</v>
      </c>
      <c r="AH46" s="12" t="s">
        <v>47</v>
      </c>
      <c r="AI46" t="s">
        <v>47</v>
      </c>
    </row>
    <row r="47" spans="1:38" x14ac:dyDescent="0.2">
      <c r="A47" s="58" t="s">
        <v>31</v>
      </c>
      <c r="B47" s="11">
        <f>[43]Setembro!$D$5</f>
        <v>16.3</v>
      </c>
      <c r="C47" s="11">
        <f>[43]Setembro!$D$6</f>
        <v>14.5</v>
      </c>
      <c r="D47" s="11">
        <f>[43]Setembro!$D$7</f>
        <v>17.399999999999999</v>
      </c>
      <c r="E47" s="11">
        <f>[43]Setembro!$D$8</f>
        <v>16.5</v>
      </c>
      <c r="F47" s="11">
        <f>[43]Setembro!$D$9</f>
        <v>16.5</v>
      </c>
      <c r="G47" s="11">
        <f>[43]Setembro!$D$10</f>
        <v>19</v>
      </c>
      <c r="H47" s="11">
        <f>[43]Setembro!$D$11</f>
        <v>21.4</v>
      </c>
      <c r="I47" s="11">
        <f>[43]Setembro!$D$12</f>
        <v>19.3</v>
      </c>
      <c r="J47" s="11">
        <f>[43]Setembro!$D$13</f>
        <v>23.6</v>
      </c>
      <c r="K47" s="11">
        <f>[43]Setembro!$D$14</f>
        <v>23.4</v>
      </c>
      <c r="L47" s="11">
        <f>[43]Setembro!$D$15</f>
        <v>24</v>
      </c>
      <c r="M47" s="11">
        <f>[43]Setembro!$D$16</f>
        <v>18.8</v>
      </c>
      <c r="N47" s="11">
        <f>[43]Setembro!$D$17</f>
        <v>14</v>
      </c>
      <c r="O47" s="11">
        <f>[43]Setembro!$D$18</f>
        <v>18</v>
      </c>
      <c r="P47" s="11">
        <f>[43]Setembro!$D$19</f>
        <v>23.1</v>
      </c>
      <c r="Q47" s="11">
        <f>[43]Setembro!$D$20</f>
        <v>28.8</v>
      </c>
      <c r="R47" s="11">
        <f>[43]Setembro!$D$21</f>
        <v>22.1</v>
      </c>
      <c r="S47" s="11">
        <f>[43]Setembro!$D$22</f>
        <v>18.2</v>
      </c>
      <c r="T47" s="11">
        <f>[43]Setembro!$D$23</f>
        <v>19.399999999999999</v>
      </c>
      <c r="U47" s="11">
        <f>[43]Setembro!$D$24</f>
        <v>22.7</v>
      </c>
      <c r="V47" s="11">
        <f>[43]Setembro!$D$25</f>
        <v>19.8</v>
      </c>
      <c r="W47" s="11">
        <f>[43]Setembro!$D$26</f>
        <v>20.3</v>
      </c>
      <c r="X47" s="11">
        <f>[43]Setembro!$D$27</f>
        <v>16.7</v>
      </c>
      <c r="Y47" s="11">
        <f>[43]Setembro!$D$28</f>
        <v>18.100000000000001</v>
      </c>
      <c r="Z47" s="11">
        <f>[43]Setembro!$D$29</f>
        <v>17.7</v>
      </c>
      <c r="AA47" s="11">
        <f>[43]Setembro!$D$30</f>
        <v>17.7</v>
      </c>
      <c r="AB47" s="11">
        <f>[43]Setembro!$D$31</f>
        <v>15.7</v>
      </c>
      <c r="AC47" s="11">
        <f>[43]Setembro!$D$32</f>
        <v>19.399999999999999</v>
      </c>
      <c r="AD47" s="11">
        <f>[43]Setembro!$D$33</f>
        <v>21.1</v>
      </c>
      <c r="AE47" s="11">
        <f>[43]Setembro!$D$34</f>
        <v>23.5</v>
      </c>
      <c r="AF47" s="15">
        <f t="shared" si="1"/>
        <v>14</v>
      </c>
      <c r="AG47" s="94">
        <f t="shared" si="2"/>
        <v>19.56666666666667</v>
      </c>
    </row>
    <row r="48" spans="1:38" x14ac:dyDescent="0.2">
      <c r="A48" s="58" t="s">
        <v>44</v>
      </c>
      <c r="B48" s="11">
        <f>[44]Setembro!$D$5</f>
        <v>19.399999999999999</v>
      </c>
      <c r="C48" s="11">
        <f>[44]Setembro!$D$6</f>
        <v>15.8</v>
      </c>
      <c r="D48" s="11">
        <f>[44]Setembro!$D$7</f>
        <v>21.3</v>
      </c>
      <c r="E48" s="11">
        <f>[44]Setembro!$D$8</f>
        <v>21.8</v>
      </c>
      <c r="F48" s="11">
        <f>[44]Setembro!$D$9</f>
        <v>23.5</v>
      </c>
      <c r="G48" s="11">
        <f>[44]Setembro!$D$10</f>
        <v>22.1</v>
      </c>
      <c r="H48" s="11">
        <f>[44]Setembro!$D$11</f>
        <v>22.1</v>
      </c>
      <c r="I48" s="11">
        <f>[44]Setembro!$D$12</f>
        <v>21.5</v>
      </c>
      <c r="J48" s="11">
        <f>[44]Setembro!$D$13</f>
        <v>23.3</v>
      </c>
      <c r="K48" s="11">
        <f>[44]Setembro!$D$14</f>
        <v>23.4</v>
      </c>
      <c r="L48" s="11">
        <f>[44]Setembro!$D$15</f>
        <v>22.5</v>
      </c>
      <c r="M48" s="11">
        <f>[44]Setembro!$D$16</f>
        <v>21.9</v>
      </c>
      <c r="N48" s="11">
        <f>[44]Setembro!$D$17</f>
        <v>15.2</v>
      </c>
      <c r="O48" s="11">
        <f>[44]Setembro!$D$18</f>
        <v>21.6</v>
      </c>
      <c r="P48" s="11">
        <f>[44]Setembro!$D$19</f>
        <v>20.8</v>
      </c>
      <c r="Q48" s="11">
        <f>[44]Setembro!$D$20</f>
        <v>22.7</v>
      </c>
      <c r="R48" s="11">
        <f>[44]Setembro!$D$21</f>
        <v>20.8</v>
      </c>
      <c r="S48" s="11">
        <f>[44]Setembro!$D$22</f>
        <v>21.9</v>
      </c>
      <c r="T48" s="11">
        <f>[44]Setembro!$D$23</f>
        <v>24.9</v>
      </c>
      <c r="U48" s="11">
        <f>[44]Setembro!$D$24</f>
        <v>25</v>
      </c>
      <c r="V48" s="11">
        <f>[44]Setembro!$D$25</f>
        <v>21.3</v>
      </c>
      <c r="W48" s="11">
        <f>[44]Setembro!$D$26</f>
        <v>23.2</v>
      </c>
      <c r="X48" s="11">
        <f>[44]Setembro!$D$27</f>
        <v>23.3</v>
      </c>
      <c r="Y48" s="11">
        <f>[44]Setembro!$D$28</f>
        <v>25.1</v>
      </c>
      <c r="Z48" s="11">
        <f>[44]Setembro!$D$29</f>
        <v>20.9</v>
      </c>
      <c r="AA48" s="11">
        <f>[44]Setembro!$D$30</f>
        <v>19.3</v>
      </c>
      <c r="AB48" s="11">
        <f>[44]Setembro!$D$31</f>
        <v>19.5</v>
      </c>
      <c r="AC48" s="11">
        <f>[44]Setembro!$D$32</f>
        <v>20.100000000000001</v>
      </c>
      <c r="AD48" s="11">
        <f>[44]Setembro!$D$33</f>
        <v>22.6</v>
      </c>
      <c r="AE48" s="11">
        <f>[44]Setembro!$D$34</f>
        <v>22.3</v>
      </c>
      <c r="AF48" s="15">
        <f t="shared" si="1"/>
        <v>15.2</v>
      </c>
      <c r="AG48" s="94">
        <f t="shared" si="2"/>
        <v>21.636666666666663</v>
      </c>
      <c r="AH48" s="12" t="s">
        <v>47</v>
      </c>
      <c r="AI48" t="s">
        <v>47</v>
      </c>
      <c r="AK48" t="s">
        <v>47</v>
      </c>
    </row>
    <row r="49" spans="1:38" x14ac:dyDescent="0.2">
      <c r="A49" s="58" t="s">
        <v>20</v>
      </c>
      <c r="B49" s="11">
        <f>[45]Setembro!$D$5</f>
        <v>20.399999999999999</v>
      </c>
      <c r="C49" s="11">
        <f>[45]Setembro!$D$6</f>
        <v>19.2</v>
      </c>
      <c r="D49" s="11">
        <f>[45]Setembro!$D$7</f>
        <v>19.399999999999999</v>
      </c>
      <c r="E49" s="11">
        <f>[45]Setembro!$D$8</f>
        <v>20</v>
      </c>
      <c r="F49" s="11">
        <f>[45]Setembro!$D$9</f>
        <v>21.3</v>
      </c>
      <c r="G49" s="11">
        <f>[45]Setembro!$D$10</f>
        <v>17.8</v>
      </c>
      <c r="H49" s="11">
        <f>[45]Setembro!$D$11</f>
        <v>21</v>
      </c>
      <c r="I49" s="11">
        <f>[45]Setembro!$D$12</f>
        <v>23</v>
      </c>
      <c r="J49" s="11">
        <f>[45]Setembro!$D$13</f>
        <v>24.4</v>
      </c>
      <c r="K49" s="11">
        <f>[45]Setembro!$D$14</f>
        <v>24.4</v>
      </c>
      <c r="L49" s="11">
        <f>[45]Setembro!$D$15</f>
        <v>22.9</v>
      </c>
      <c r="M49" s="11">
        <f>[45]Setembro!$D$16</f>
        <v>24.5</v>
      </c>
      <c r="N49" s="11">
        <f>[45]Setembro!$D$17</f>
        <v>18.399999999999999</v>
      </c>
      <c r="O49" s="11">
        <f>[45]Setembro!$D$18</f>
        <v>20.8</v>
      </c>
      <c r="P49" s="11">
        <f>[45]Setembro!$D$19</f>
        <v>24.4</v>
      </c>
      <c r="Q49" s="11">
        <f>[45]Setembro!$D$20</f>
        <v>24.1</v>
      </c>
      <c r="R49" s="11">
        <f>[45]Setembro!$D$21</f>
        <v>20.5</v>
      </c>
      <c r="S49" s="11">
        <f>[45]Setembro!$D$22</f>
        <v>22.3</v>
      </c>
      <c r="T49" s="11">
        <f>[45]Setembro!$D$23</f>
        <v>23.7</v>
      </c>
      <c r="U49" s="11">
        <f>[45]Setembro!$D$24</f>
        <v>25.6</v>
      </c>
      <c r="V49" s="11">
        <f>[45]Setembro!$D$25</f>
        <v>22.3</v>
      </c>
      <c r="W49" s="11">
        <f>[45]Setembro!$D$26</f>
        <v>20.5</v>
      </c>
      <c r="X49" s="11">
        <f>[45]Setembro!$D$27</f>
        <v>17.399999999999999</v>
      </c>
      <c r="Y49" s="11">
        <f>[45]Setembro!$D$28</f>
        <v>18</v>
      </c>
      <c r="Z49" s="11">
        <f>[45]Setembro!$D$29</f>
        <v>18.600000000000001</v>
      </c>
      <c r="AA49" s="11">
        <f>[45]Setembro!$D$30</f>
        <v>18.399999999999999</v>
      </c>
      <c r="AB49" s="11">
        <f>[45]Setembro!$D$31</f>
        <v>17.100000000000001</v>
      </c>
      <c r="AC49" s="11">
        <f>[45]Setembro!$D$32</f>
        <v>18</v>
      </c>
      <c r="AD49" s="11">
        <f>[45]Setembro!$D$33</f>
        <v>18.399999999999999</v>
      </c>
      <c r="AE49" s="11">
        <f>[45]Setembro!$D$34</f>
        <v>17</v>
      </c>
      <c r="AF49" s="15">
        <f t="shared" si="1"/>
        <v>17</v>
      </c>
      <c r="AG49" s="94">
        <f t="shared" si="2"/>
        <v>20.793333333333333</v>
      </c>
    </row>
    <row r="50" spans="1:38" s="5" customFormat="1" ht="17.100000000000001" customHeight="1" x14ac:dyDescent="0.2">
      <c r="A50" s="59" t="s">
        <v>228</v>
      </c>
      <c r="B50" s="13">
        <f t="shared" ref="B50:AF50" si="5">MIN(B5:B49)</f>
        <v>12.8</v>
      </c>
      <c r="C50" s="13">
        <f t="shared" si="5"/>
        <v>8.1</v>
      </c>
      <c r="D50" s="13">
        <f t="shared" si="5"/>
        <v>15.8</v>
      </c>
      <c r="E50" s="13">
        <f t="shared" si="5"/>
        <v>13.4</v>
      </c>
      <c r="F50" s="13">
        <f t="shared" si="5"/>
        <v>15.3</v>
      </c>
      <c r="G50" s="13">
        <f t="shared" si="5"/>
        <v>15.5</v>
      </c>
      <c r="H50" s="13">
        <f t="shared" si="5"/>
        <v>14.8</v>
      </c>
      <c r="I50" s="13">
        <f t="shared" si="5"/>
        <v>14.8</v>
      </c>
      <c r="J50" s="13">
        <f t="shared" si="5"/>
        <v>16.5</v>
      </c>
      <c r="K50" s="13">
        <f t="shared" si="5"/>
        <v>16.7</v>
      </c>
      <c r="L50" s="13">
        <f t="shared" si="5"/>
        <v>17.399999999999999</v>
      </c>
      <c r="M50" s="13">
        <f t="shared" si="5"/>
        <v>13.4</v>
      </c>
      <c r="N50" s="13">
        <f t="shared" si="5"/>
        <v>13.4</v>
      </c>
      <c r="O50" s="13">
        <f t="shared" si="5"/>
        <v>13.6</v>
      </c>
      <c r="P50" s="13">
        <f t="shared" si="5"/>
        <v>17.8</v>
      </c>
      <c r="Q50" s="13">
        <f t="shared" si="5"/>
        <v>18</v>
      </c>
      <c r="R50" s="13">
        <f t="shared" si="5"/>
        <v>16</v>
      </c>
      <c r="S50" s="13">
        <f t="shared" si="5"/>
        <v>15.1</v>
      </c>
      <c r="T50" s="13">
        <f t="shared" si="5"/>
        <v>15.5</v>
      </c>
      <c r="U50" s="13">
        <f t="shared" si="5"/>
        <v>18.100000000000001</v>
      </c>
      <c r="V50" s="13">
        <f t="shared" si="5"/>
        <v>14.9</v>
      </c>
      <c r="W50" s="13">
        <f t="shared" si="5"/>
        <v>14.6</v>
      </c>
      <c r="X50" s="13">
        <f t="shared" si="5"/>
        <v>14</v>
      </c>
      <c r="Y50" s="13">
        <f t="shared" si="5"/>
        <v>15.2</v>
      </c>
      <c r="Z50" s="13">
        <f t="shared" si="5"/>
        <v>17.3</v>
      </c>
      <c r="AA50" s="13">
        <f t="shared" si="5"/>
        <v>15.3</v>
      </c>
      <c r="AB50" s="13">
        <f t="shared" si="5"/>
        <v>12</v>
      </c>
      <c r="AC50" s="13">
        <f t="shared" si="5"/>
        <v>14.3</v>
      </c>
      <c r="AD50" s="13">
        <f t="shared" si="5"/>
        <v>15.1</v>
      </c>
      <c r="AE50" s="13">
        <f t="shared" si="5"/>
        <v>15.4</v>
      </c>
      <c r="AF50" s="15">
        <f t="shared" si="5"/>
        <v>8.1</v>
      </c>
      <c r="AG50" s="94">
        <f>AVERAGE(AG5:AG49)</f>
        <v>19.505723121907334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52"/>
      <c r="AG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116"/>
      <c r="AF52" s="52"/>
      <c r="AG52" s="51"/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2"/>
      <c r="AG55" s="54"/>
      <c r="AJ55" t="s">
        <v>47</v>
      </c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2"/>
      <c r="AG56" s="54"/>
      <c r="AK56" t="s">
        <v>47</v>
      </c>
      <c r="AL56" s="12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5" spans="9:37" x14ac:dyDescent="0.2">
      <c r="I65" s="2" t="s">
        <v>47</v>
      </c>
      <c r="Y65" s="2" t="s">
        <v>47</v>
      </c>
      <c r="AB65" s="2" t="s">
        <v>47</v>
      </c>
      <c r="AH65" t="s">
        <v>47</v>
      </c>
    </row>
    <row r="66" spans="9:37" x14ac:dyDescent="0.2">
      <c r="AK66" t="s">
        <v>47</v>
      </c>
    </row>
    <row r="72" spans="9:37" x14ac:dyDescent="0.2">
      <c r="AH72" s="12" t="s">
        <v>47</v>
      </c>
    </row>
  </sheetData>
  <sheetProtection password="C6EC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J50" sqref="AJ50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50" t="s">
        <v>25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2"/>
    </row>
    <row r="2" spans="1:36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</row>
    <row r="3" spans="1:36" s="5" customFormat="1" ht="20.100000000000001" customHeight="1" x14ac:dyDescent="0.2">
      <c r="A3" s="153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46">
        <f t="shared" si="0"/>
        <v>29</v>
      </c>
      <c r="AE3" s="146">
        <v>30</v>
      </c>
      <c r="AF3" s="167" t="s">
        <v>36</v>
      </c>
    </row>
    <row r="4" spans="1:36" s="5" customFormat="1" ht="20.100000000000001" customHeight="1" x14ac:dyDescent="0.2">
      <c r="A4" s="15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68"/>
    </row>
    <row r="5" spans="1:36" s="5" customFormat="1" x14ac:dyDescent="0.2">
      <c r="A5" s="58" t="s">
        <v>40</v>
      </c>
      <c r="B5" s="127">
        <f>[1]Setembro!$E$5</f>
        <v>87.541666666666671</v>
      </c>
      <c r="C5" s="127">
        <f>[1]Setembro!$E$6</f>
        <v>78.75</v>
      </c>
      <c r="D5" s="127">
        <f>[1]Setembro!$E$7</f>
        <v>87.208333333333329</v>
      </c>
      <c r="E5" s="127">
        <f>[1]Setembro!$E$8</f>
        <v>77</v>
      </c>
      <c r="F5" s="127">
        <f>[1]Setembro!$E$9</f>
        <v>65.125</v>
      </c>
      <c r="G5" s="127">
        <f>[1]Setembro!$E$10</f>
        <v>52.708333333333336</v>
      </c>
      <c r="H5" s="127">
        <f>[1]Setembro!$E$11</f>
        <v>39.625</v>
      </c>
      <c r="I5" s="127">
        <f>[1]Setembro!$E$12</f>
        <v>40.791666666666664</v>
      </c>
      <c r="J5" s="127">
        <f>[1]Setembro!$E$13</f>
        <v>35.666666666666664</v>
      </c>
      <c r="K5" s="127">
        <f>[1]Setembro!$E$14</f>
        <v>41.958333333333336</v>
      </c>
      <c r="L5" s="127">
        <f>[1]Setembro!$E$15</f>
        <v>41.875</v>
      </c>
      <c r="M5" s="127">
        <f>[1]Setembro!$E$16</f>
        <v>44.958333333333336</v>
      </c>
      <c r="N5" s="127">
        <f>[1]Setembro!$E$17</f>
        <v>59.875</v>
      </c>
      <c r="O5" s="127">
        <f>[1]Setembro!$E$18</f>
        <v>53.583333333333336</v>
      </c>
      <c r="P5" s="127">
        <f>[1]Setembro!$E$19</f>
        <v>37.041666666666664</v>
      </c>
      <c r="Q5" s="127">
        <f>[1]Setembro!$E$20</f>
        <v>27.875</v>
      </c>
      <c r="R5" s="127">
        <f>[1]Setembro!$E$21</f>
        <v>29.875</v>
      </c>
      <c r="S5" s="127">
        <f>[1]Setembro!$E$22</f>
        <v>46.791666666666664</v>
      </c>
      <c r="T5" s="127">
        <f>[1]Setembro!$E$23</f>
        <v>49.5</v>
      </c>
      <c r="U5" s="127">
        <f>[1]Setembro!$E$24</f>
        <v>45.916666666666664</v>
      </c>
      <c r="V5" s="127">
        <f>[1]Setembro!$E$25</f>
        <v>63.333333333333336</v>
      </c>
      <c r="W5" s="127">
        <f>[1]Setembro!$E$26</f>
        <v>65</v>
      </c>
      <c r="X5" s="127">
        <f>[1]Setembro!$E$27</f>
        <v>54.833333333333336</v>
      </c>
      <c r="Y5" s="127">
        <f>[1]Setembro!$E$28</f>
        <v>58.791666666666664</v>
      </c>
      <c r="Z5" s="127">
        <f>[1]Setembro!$E$29</f>
        <v>85.416666666666671</v>
      </c>
      <c r="AA5" s="127">
        <f>[1]Setembro!$E$30</f>
        <v>82.541666666666671</v>
      </c>
      <c r="AB5" s="127">
        <f>[1]Setembro!$E$31</f>
        <v>70.916666666666671</v>
      </c>
      <c r="AC5" s="127">
        <f>[1]Setembro!$E$32</f>
        <v>53.875</v>
      </c>
      <c r="AD5" s="127">
        <f>[1]Setembro!$E$33</f>
        <v>50.541666666666664</v>
      </c>
      <c r="AE5" s="127">
        <f>[1]Setembro!$E$34</f>
        <v>44.75</v>
      </c>
      <c r="AF5" s="93">
        <f>AVERAGE(B5:AE5)</f>
        <v>55.788888888888899</v>
      </c>
    </row>
    <row r="6" spans="1:36" x14ac:dyDescent="0.2">
      <c r="A6" s="58" t="s">
        <v>0</v>
      </c>
      <c r="B6" s="11">
        <f>[2]Setembro!$E$5</f>
        <v>84.333333333333329</v>
      </c>
      <c r="C6" s="11">
        <f>[2]Setembro!$E$6</f>
        <v>73.75</v>
      </c>
      <c r="D6" s="11">
        <f>[2]Setembro!$E$7</f>
        <v>68.041666666666671</v>
      </c>
      <c r="E6" s="11">
        <f>[2]Setembro!$E$8</f>
        <v>48.083333333333336</v>
      </c>
      <c r="F6" s="11">
        <f>[2]Setembro!$E$9</f>
        <v>46.583333333333336</v>
      </c>
      <c r="G6" s="11">
        <f>[2]Setembro!$E$10</f>
        <v>58.75</v>
      </c>
      <c r="H6" s="11">
        <f>[2]Setembro!$E$11</f>
        <v>51.217391304347828</v>
      </c>
      <c r="I6" s="11">
        <f>[2]Setembro!$E$12</f>
        <v>29.833333333333332</v>
      </c>
      <c r="J6" s="11">
        <f>[2]Setembro!$E$13</f>
        <v>34.333333333333336</v>
      </c>
      <c r="K6" s="11">
        <f>[2]Setembro!$E$14</f>
        <v>31.208333333333332</v>
      </c>
      <c r="L6" s="11">
        <f>[2]Setembro!$E$15</f>
        <v>33.208333333333336</v>
      </c>
      <c r="M6" s="11">
        <f>[2]Setembro!$E$16</f>
        <v>80.083333333333329</v>
      </c>
      <c r="N6" s="11">
        <f>[2]Setembro!$E$17</f>
        <v>67.375</v>
      </c>
      <c r="O6" s="11">
        <f>[2]Setembro!$E$18</f>
        <v>57.666666666666664</v>
      </c>
      <c r="P6" s="11">
        <f>[2]Setembro!$E$19</f>
        <v>39.916666666666664</v>
      </c>
      <c r="Q6" s="11">
        <f>[2]Setembro!$E$20</f>
        <v>31.428571428571427</v>
      </c>
      <c r="R6" s="11">
        <f>[2]Setembro!$E$21</f>
        <v>56.458333333333336</v>
      </c>
      <c r="S6" s="11">
        <f>[2]Setembro!$E$22</f>
        <v>69.875</v>
      </c>
      <c r="T6" s="11">
        <f>[2]Setembro!$E$23</f>
        <v>58.375</v>
      </c>
      <c r="U6" s="11">
        <f>[2]Setembro!$E$24</f>
        <v>72.375</v>
      </c>
      <c r="V6" s="11">
        <f>[2]Setembro!$E$25</f>
        <v>54.291666666666664</v>
      </c>
      <c r="W6" s="11">
        <f>[2]Setembro!$E$26</f>
        <v>31.916666666666668</v>
      </c>
      <c r="X6" s="11">
        <f>[2]Setembro!$E$27</f>
        <v>47.416666666666664</v>
      </c>
      <c r="Y6" s="11">
        <f>[2]Setembro!$E$28</f>
        <v>58.333333333333336</v>
      </c>
      <c r="Z6" s="11">
        <f>[2]Setembro!$E$29</f>
        <v>79.875</v>
      </c>
      <c r="AA6" s="11">
        <f>[2]Setembro!$E$30</f>
        <v>74.75</v>
      </c>
      <c r="AB6" s="11">
        <f>[2]Setembro!$E$31</f>
        <v>53.333333333333336</v>
      </c>
      <c r="AC6" s="11">
        <f>[2]Setembro!$E$32</f>
        <v>48.958333333333336</v>
      </c>
      <c r="AD6" s="11">
        <f>[2]Setembro!$E$33</f>
        <v>44.375</v>
      </c>
      <c r="AE6" s="11">
        <f>[2]Setembro!$E$34</f>
        <v>39.041666666666664</v>
      </c>
      <c r="AF6" s="93">
        <f>AVERAGE(B6:AE6)</f>
        <v>54.172920979986195</v>
      </c>
    </row>
    <row r="7" spans="1:36" x14ac:dyDescent="0.2">
      <c r="A7" s="58" t="s">
        <v>104</v>
      </c>
      <c r="B7" s="11">
        <f>[3]Setembro!$E$5</f>
        <v>92.533333333333331</v>
      </c>
      <c r="C7" s="11">
        <f>[3]Setembro!$E$6</f>
        <v>77.07692307692308</v>
      </c>
      <c r="D7" s="11">
        <f>[3]Setembro!$E$7</f>
        <v>73.125</v>
      </c>
      <c r="E7" s="11">
        <f>[3]Setembro!$E$8</f>
        <v>60.6875</v>
      </c>
      <c r="F7" s="11">
        <f>[3]Setembro!$E$9</f>
        <v>59.866666666666667</v>
      </c>
      <c r="G7" s="11">
        <f>[3]Setembro!$E$10</f>
        <v>52.533333333333331</v>
      </c>
      <c r="H7" s="11">
        <f>[3]Setembro!$E$11</f>
        <v>37.133333333333333</v>
      </c>
      <c r="I7" s="11">
        <f>[3]Setembro!$E$12</f>
        <v>31.8</v>
      </c>
      <c r="J7" s="11">
        <f>[3]Setembro!$E$13</f>
        <v>30.866666666666667</v>
      </c>
      <c r="K7" s="11">
        <f>[3]Setembro!$E$14</f>
        <v>31.133333333333333</v>
      </c>
      <c r="L7" s="11">
        <f>[3]Setembro!$E$15</f>
        <v>30.266666666666666</v>
      </c>
      <c r="M7" s="11">
        <f>[3]Setembro!$E$16</f>
        <v>57.266666666666666</v>
      </c>
      <c r="N7" s="11">
        <f>[3]Setembro!$E$17</f>
        <v>59.75</v>
      </c>
      <c r="O7" s="11">
        <f>[3]Setembro!$E$18</f>
        <v>42.733333333333334</v>
      </c>
      <c r="P7" s="11">
        <f>[3]Setembro!$E$19</f>
        <v>31.133333333333333</v>
      </c>
      <c r="Q7" s="11">
        <f>[3]Setembro!$E$20</f>
        <v>23.2</v>
      </c>
      <c r="R7" s="11">
        <f>[3]Setembro!$E$21</f>
        <v>24.733333333333334</v>
      </c>
      <c r="S7" s="11">
        <f>[3]Setembro!$E$22</f>
        <v>57.466666666666669</v>
      </c>
      <c r="T7" s="11">
        <f>[3]Setembro!$E$23</f>
        <v>46.533333333333331</v>
      </c>
      <c r="U7" s="11">
        <f>[3]Setembro!$E$24</f>
        <v>62.928571428571431</v>
      </c>
      <c r="V7" s="11">
        <f>[3]Setembro!$E$25</f>
        <v>64.400000000000006</v>
      </c>
      <c r="W7" s="11">
        <f>[3]Setembro!$E$26</f>
        <v>55.5625</v>
      </c>
      <c r="X7" s="11">
        <f>[3]Setembro!$E$27</f>
        <v>49.8125</v>
      </c>
      <c r="Y7" s="11">
        <f>[3]Setembro!$E$28</f>
        <v>54.866666666666667</v>
      </c>
      <c r="Z7" s="11">
        <f>[3]Setembro!$E$29</f>
        <v>87.571428571428569</v>
      </c>
      <c r="AA7" s="11">
        <f>[3]Setembro!$E$30</f>
        <v>68.571428571428569</v>
      </c>
      <c r="AB7" s="11">
        <f>[3]Setembro!$E$31</f>
        <v>49.5</v>
      </c>
      <c r="AC7" s="11">
        <f>[3]Setembro!$E$32</f>
        <v>46.9375</v>
      </c>
      <c r="AD7" s="11">
        <f>[3]Setembro!$E$33</f>
        <v>37.06666666666667</v>
      </c>
      <c r="AE7" s="11">
        <f>[3]Setembro!$E$34</f>
        <v>30.6</v>
      </c>
      <c r="AF7" s="93">
        <f>AVERAGE(B7:AE7)</f>
        <v>50.921889499389501</v>
      </c>
    </row>
    <row r="8" spans="1:36" x14ac:dyDescent="0.2">
      <c r="A8" s="58" t="s">
        <v>1</v>
      </c>
      <c r="B8" s="11">
        <f>[4]Setembro!$E$5</f>
        <v>76.791666666666671</v>
      </c>
      <c r="C8" s="11">
        <f>[4]Setembro!$E$6</f>
        <v>69.875</v>
      </c>
      <c r="D8" s="11">
        <f>[4]Setembro!$E$7</f>
        <v>66.708333333333329</v>
      </c>
      <c r="E8" s="11">
        <f>[4]Setembro!$E$8</f>
        <v>55.166666666666664</v>
      </c>
      <c r="F8" s="11">
        <f>[4]Setembro!$E$9</f>
        <v>50.333333333333336</v>
      </c>
      <c r="G8" s="11" t="str">
        <f>[4]Setembro!$E$10</f>
        <v>*</v>
      </c>
      <c r="H8" s="11" t="str">
        <f>[4]Setembro!$E$11</f>
        <v>*</v>
      </c>
      <c r="I8" s="11" t="str">
        <f>[4]Setembro!$E$12</f>
        <v>*</v>
      </c>
      <c r="J8" s="11" t="str">
        <f>[4]Setembro!$E$13</f>
        <v>*</v>
      </c>
      <c r="K8" s="11" t="str">
        <f>[4]Setembro!$E$14</f>
        <v>*</v>
      </c>
      <c r="L8" s="11" t="str">
        <f>[4]Setembro!$E$15</f>
        <v>*</v>
      </c>
      <c r="M8" s="11">
        <f>[4]Setembro!$E$16</f>
        <v>60.583333333333336</v>
      </c>
      <c r="N8" s="11">
        <f>[4]Setembro!$E$17</f>
        <v>63.125</v>
      </c>
      <c r="O8" s="11">
        <f>[4]Setembro!$E$18</f>
        <v>50</v>
      </c>
      <c r="P8" s="11">
        <f>[4]Setembro!$E$19</f>
        <v>46.125</v>
      </c>
      <c r="Q8" s="11">
        <f>[4]Setembro!$E$20</f>
        <v>40.541666666666664</v>
      </c>
      <c r="R8" s="11">
        <f>[4]Setembro!$E$21</f>
        <v>53.416666666666664</v>
      </c>
      <c r="S8" s="11">
        <f>[4]Setembro!$E$22</f>
        <v>61.958333333333336</v>
      </c>
      <c r="T8" s="11">
        <f>[4]Setembro!$E$23</f>
        <v>62.3</v>
      </c>
      <c r="U8" s="11" t="str">
        <f>[4]Setembro!$E$24</f>
        <v>*</v>
      </c>
      <c r="V8" s="11" t="str">
        <f>[4]Setembro!$E$25</f>
        <v>*</v>
      </c>
      <c r="W8" s="11" t="str">
        <f>[4]Setembro!$E$26</f>
        <v>*</v>
      </c>
      <c r="X8" s="11" t="str">
        <f>[4]Setembro!$E$27</f>
        <v>*</v>
      </c>
      <c r="Y8" s="11" t="str">
        <f>[4]Setembro!$E$28</f>
        <v>*</v>
      </c>
      <c r="Z8" s="11">
        <f>[4]Setembro!$E$29</f>
        <v>92</v>
      </c>
      <c r="AA8" s="11">
        <f>[4]Setembro!$E$30</f>
        <v>69.833333333333329</v>
      </c>
      <c r="AB8" s="11">
        <f>[4]Setembro!$E$31</f>
        <v>51.625</v>
      </c>
      <c r="AC8" s="11">
        <f>[4]Setembro!$E$32</f>
        <v>48.875</v>
      </c>
      <c r="AD8" s="11">
        <f>[4]Setembro!$E$33</f>
        <v>39.708333333333336</v>
      </c>
      <c r="AE8" s="11">
        <f>[4]Setembro!$E$34</f>
        <v>34.916666666666664</v>
      </c>
      <c r="AF8" s="93">
        <f>AVERAGE(B8:AE8)</f>
        <v>57.572807017543852</v>
      </c>
    </row>
    <row r="9" spans="1:36" x14ac:dyDescent="0.2">
      <c r="A9" s="58" t="s">
        <v>167</v>
      </c>
      <c r="B9" s="11">
        <f>[5]Setembro!$E$5</f>
        <v>92.458333333333329</v>
      </c>
      <c r="C9" s="11">
        <f>[5]Setembro!$E$6</f>
        <v>73.25</v>
      </c>
      <c r="D9" s="11">
        <f>[5]Setembro!$E$7</f>
        <v>68.875</v>
      </c>
      <c r="E9" s="11">
        <f>[5]Setembro!$E$8</f>
        <v>52.5</v>
      </c>
      <c r="F9" s="11">
        <f>[5]Setembro!$E$9</f>
        <v>54.666666666666664</v>
      </c>
      <c r="G9" s="11">
        <f>[5]Setembro!$E$10</f>
        <v>62.708333333333336</v>
      </c>
      <c r="H9" s="11">
        <f>[5]Setembro!$E$11</f>
        <v>57.294117647058826</v>
      </c>
      <c r="I9" s="11">
        <f>[5]Setembro!$E$12</f>
        <v>35.5</v>
      </c>
      <c r="J9" s="11">
        <f>[5]Setembro!$E$13</f>
        <v>45.166666666666664</v>
      </c>
      <c r="K9" s="11">
        <f>[5]Setembro!$E$14</f>
        <v>28.928571428571427</v>
      </c>
      <c r="L9" s="11">
        <f>[5]Setembro!$E$15</f>
        <v>33.85</v>
      </c>
      <c r="M9" s="11">
        <f>[5]Setembro!$E$16</f>
        <v>93.315789473684205</v>
      </c>
      <c r="N9" s="11">
        <f>[5]Setembro!$E$17</f>
        <v>65.307692307692307</v>
      </c>
      <c r="O9" s="11">
        <f>[5]Setembro!$E$18</f>
        <v>54.375</v>
      </c>
      <c r="P9" s="11">
        <f>[5]Setembro!$E$19</f>
        <v>44.285714285714285</v>
      </c>
      <c r="Q9" s="11">
        <f>[5]Setembro!$E$20</f>
        <v>26.1</v>
      </c>
      <c r="R9" s="11">
        <f>[5]Setembro!$E$21</f>
        <v>78.13333333333334</v>
      </c>
      <c r="S9" s="11">
        <f>[5]Setembro!$E$22</f>
        <v>74.647058823529406</v>
      </c>
      <c r="T9" s="11">
        <f>[5]Setembro!$E$23</f>
        <v>51.411764705882355</v>
      </c>
      <c r="U9" s="11">
        <f>[5]Setembro!$E$24</f>
        <v>77</v>
      </c>
      <c r="V9" s="11">
        <f>[5]Setembro!$E$25</f>
        <v>51.133333333333333</v>
      </c>
      <c r="W9" s="11">
        <f>[5]Setembro!$E$26</f>
        <v>32.857142857142854</v>
      </c>
      <c r="X9" s="11">
        <f>[5]Setembro!$E$27</f>
        <v>46.642857142857146</v>
      </c>
      <c r="Y9" s="11">
        <f>[5]Setembro!$E$28</f>
        <v>56.714285714285715</v>
      </c>
      <c r="Z9" s="11">
        <f>[5]Setembro!$E$29</f>
        <v>87.769230769230774</v>
      </c>
      <c r="AA9" s="11">
        <f>[5]Setembro!$E$30</f>
        <v>66.666666666666671</v>
      </c>
      <c r="AB9" s="11">
        <f>[5]Setembro!$E$31</f>
        <v>37.266666666666666</v>
      </c>
      <c r="AC9" s="11">
        <f>[5]Setembro!$E$32</f>
        <v>39.785714285714285</v>
      </c>
      <c r="AD9" s="11">
        <f>[5]Setembro!$E$33</f>
        <v>33.733333333333334</v>
      </c>
      <c r="AE9" s="11">
        <f>[5]Setembro!$E$34</f>
        <v>33.636363636363633</v>
      </c>
      <c r="AF9" s="93">
        <f>AVERAGE(B9:AE9)</f>
        <v>55.199321213702028</v>
      </c>
    </row>
    <row r="10" spans="1:36" x14ac:dyDescent="0.2">
      <c r="A10" s="58" t="s">
        <v>111</v>
      </c>
      <c r="B10" s="11" t="str">
        <f>[6]Setembro!$E$5</f>
        <v>*</v>
      </c>
      <c r="C10" s="11" t="str">
        <f>[6]Setembro!$E$6</f>
        <v>*</v>
      </c>
      <c r="D10" s="11" t="str">
        <f>[6]Setembro!$E$7</f>
        <v>*</v>
      </c>
      <c r="E10" s="11" t="str">
        <f>[6]Setembro!$E$8</f>
        <v>*</v>
      </c>
      <c r="F10" s="11" t="str">
        <f>[6]Setembro!$E$9</f>
        <v>*</v>
      </c>
      <c r="G10" s="11" t="str">
        <f>[6]Setembro!$E$10</f>
        <v>*</v>
      </c>
      <c r="H10" s="11" t="str">
        <f>[6]Setembro!$E$11</f>
        <v>*</v>
      </c>
      <c r="I10" s="11" t="str">
        <f>[6]Setembro!$E$12</f>
        <v>*</v>
      </c>
      <c r="J10" s="11" t="str">
        <f>[6]Setembro!$E$13</f>
        <v>*</v>
      </c>
      <c r="K10" s="11" t="str">
        <f>[6]Setembro!$E$14</f>
        <v>*</v>
      </c>
      <c r="L10" s="11" t="str">
        <f>[6]Setembro!$E$15</f>
        <v>*</v>
      </c>
      <c r="M10" s="11" t="str">
        <f>[6]Setembro!$E$16</f>
        <v>*</v>
      </c>
      <c r="N10" s="11" t="str">
        <f>[6]Setembro!$E$17</f>
        <v>*</v>
      </c>
      <c r="O10" s="11" t="str">
        <f>[6]Setembro!$E$18</f>
        <v>*</v>
      </c>
      <c r="P10" s="11" t="str">
        <f>[6]Setembro!$E$19</f>
        <v>*</v>
      </c>
      <c r="Q10" s="11" t="str">
        <f>[6]Setembro!$E$20</f>
        <v>*</v>
      </c>
      <c r="R10" s="11" t="str">
        <f>[6]Setembro!$E$21</f>
        <v>*</v>
      </c>
      <c r="S10" s="11" t="str">
        <f>[6]Setembro!$E$22</f>
        <v>*</v>
      </c>
      <c r="T10" s="11" t="str">
        <f>[6]Setembro!$E$23</f>
        <v>*</v>
      </c>
      <c r="U10" s="11" t="str">
        <f>[6]Setembro!$E$24</f>
        <v>*</v>
      </c>
      <c r="V10" s="11" t="str">
        <f>[6]Setembro!$E$25</f>
        <v>*</v>
      </c>
      <c r="W10" s="11" t="str">
        <f>[6]Setembro!$E$26</f>
        <v>*</v>
      </c>
      <c r="X10" s="11" t="str">
        <f>[6]Setembro!$E$27</f>
        <v>*</v>
      </c>
      <c r="Y10" s="11" t="str">
        <f>[6]Setembro!$E$28</f>
        <v>*</v>
      </c>
      <c r="Z10" s="11" t="str">
        <f>[6]Setembro!$E$29</f>
        <v>*</v>
      </c>
      <c r="AA10" s="11" t="str">
        <f>[6]Setembro!$E$30</f>
        <v>*</v>
      </c>
      <c r="AB10" s="11" t="str">
        <f>[6]Setembro!$E$31</f>
        <v>*</v>
      </c>
      <c r="AC10" s="11" t="str">
        <f>[6]Setembro!$E$32</f>
        <v>*</v>
      </c>
      <c r="AD10" s="11" t="str">
        <f>[6]Setembro!$E$33</f>
        <v>*</v>
      </c>
      <c r="AE10" s="11" t="str">
        <f>[6]Setembro!$E$34</f>
        <v>*</v>
      </c>
      <c r="AF10" s="93" t="s">
        <v>226</v>
      </c>
      <c r="AJ10" s="141"/>
    </row>
    <row r="11" spans="1:36" x14ac:dyDescent="0.2">
      <c r="A11" s="58" t="s">
        <v>64</v>
      </c>
      <c r="B11" s="11">
        <f>[7]Setembro!$E$5</f>
        <v>90.6</v>
      </c>
      <c r="C11" s="11">
        <f>[7]Setembro!$E$6</f>
        <v>76.083333333333329</v>
      </c>
      <c r="D11" s="11">
        <f>[7]Setembro!$E$7</f>
        <v>73.411764705882348</v>
      </c>
      <c r="E11" s="11">
        <f>[7]Setembro!$E$8</f>
        <v>65.5</v>
      </c>
      <c r="F11" s="11">
        <f>[7]Setembro!$E$9</f>
        <v>61.291666666666664</v>
      </c>
      <c r="G11" s="11">
        <f>[7]Setembro!$E$10</f>
        <v>55.25</v>
      </c>
      <c r="H11" s="11">
        <f>[7]Setembro!$E$11</f>
        <v>48.125</v>
      </c>
      <c r="I11" s="11">
        <f>[7]Setembro!$E$12</f>
        <v>33.541666666666664</v>
      </c>
      <c r="J11" s="11">
        <f>[7]Setembro!$E$13</f>
        <v>30.916666666666668</v>
      </c>
      <c r="K11" s="11">
        <f>[7]Setembro!$E$14</f>
        <v>29.541666666666668</v>
      </c>
      <c r="L11" s="11">
        <f>[7]Setembro!$E$15</f>
        <v>27.041666666666668</v>
      </c>
      <c r="M11" s="11">
        <f>[7]Setembro!$E$16</f>
        <v>38.416666666666664</v>
      </c>
      <c r="N11" s="11">
        <f>[7]Setembro!$E$17</f>
        <v>60.047619047619051</v>
      </c>
      <c r="O11" s="11">
        <f>[7]Setembro!$E$18</f>
        <v>48.958333333333336</v>
      </c>
      <c r="P11" s="11">
        <f>[7]Setembro!$E$19</f>
        <v>38.708333333333336</v>
      </c>
      <c r="Q11" s="11">
        <f>[7]Setembro!$E$20</f>
        <v>23</v>
      </c>
      <c r="R11" s="11">
        <f>[7]Setembro!$E$21</f>
        <v>18.541666666666668</v>
      </c>
      <c r="S11" s="11">
        <f>[7]Setembro!$E$22</f>
        <v>46</v>
      </c>
      <c r="T11" s="11">
        <f>[7]Setembro!$E$23</f>
        <v>47.333333333333336</v>
      </c>
      <c r="U11" s="11">
        <f>[7]Setembro!$E$24</f>
        <v>50.695652173913047</v>
      </c>
      <c r="V11" s="11">
        <f>[7]Setembro!$E$25</f>
        <v>71.642857142857139</v>
      </c>
      <c r="W11" s="11">
        <f>[7]Setembro!$E$26</f>
        <v>64.875</v>
      </c>
      <c r="X11" s="11">
        <f>[7]Setembro!$E$27</f>
        <v>56</v>
      </c>
      <c r="Y11" s="11">
        <f>[7]Setembro!$E$28</f>
        <v>57.25</v>
      </c>
      <c r="Z11" s="11">
        <f>[7]Setembro!$E$29</f>
        <v>72.86666666666666</v>
      </c>
      <c r="AA11" s="11">
        <f>[7]Setembro!$E$30</f>
        <v>67.181818181818187</v>
      </c>
      <c r="AB11" s="11">
        <f>[7]Setembro!$E$31</f>
        <v>61.444444444444443</v>
      </c>
      <c r="AC11" s="11">
        <f>[7]Setembro!$E$32</f>
        <v>55</v>
      </c>
      <c r="AD11" s="11">
        <f>[7]Setembro!$E$33</f>
        <v>46.833333333333336</v>
      </c>
      <c r="AE11" s="11">
        <f>[7]Setembro!$E$34</f>
        <v>39.458333333333336</v>
      </c>
      <c r="AF11" s="93">
        <f>AVERAGE(B11:AE11)</f>
        <v>51.851916300995569</v>
      </c>
    </row>
    <row r="12" spans="1:36" x14ac:dyDescent="0.2">
      <c r="A12" s="58" t="s">
        <v>41</v>
      </c>
      <c r="B12" s="11">
        <f>[8]Setembro!$E$5</f>
        <v>85.952380952380949</v>
      </c>
      <c r="C12" s="11">
        <f>[8]Setembro!$E$6</f>
        <v>69.941176470588232</v>
      </c>
      <c r="D12" s="11">
        <f>[8]Setembro!$E$7</f>
        <v>62.708333333333336</v>
      </c>
      <c r="E12" s="11">
        <f>[8]Setembro!$E$8</f>
        <v>63.708333333333336</v>
      </c>
      <c r="F12" s="11">
        <f>[8]Setembro!$E$9</f>
        <v>53</v>
      </c>
      <c r="G12" s="11">
        <f>[8]Setembro!$E$10</f>
        <v>56.666666666666664</v>
      </c>
      <c r="H12" s="11">
        <f>[8]Setembro!$E$11</f>
        <v>42.5</v>
      </c>
      <c r="I12" s="11">
        <f>[8]Setembro!$E$12</f>
        <v>36.541666666666664</v>
      </c>
      <c r="J12" s="11">
        <f>[8]Setembro!$E$13</f>
        <v>40.25</v>
      </c>
      <c r="K12" s="11">
        <f>[8]Setembro!$E$14</f>
        <v>34.416666666666664</v>
      </c>
      <c r="L12" s="11">
        <f>[8]Setembro!$E$15</f>
        <v>51.208333333333336</v>
      </c>
      <c r="M12" s="11">
        <f>[8]Setembro!$E$16</f>
        <v>81.833333333333329</v>
      </c>
      <c r="N12" s="11">
        <f>[8]Setembro!$E$17</f>
        <v>73.315789473684205</v>
      </c>
      <c r="O12" s="11">
        <f>[8]Setembro!$E$18</f>
        <v>61</v>
      </c>
      <c r="P12" s="11">
        <f>[8]Setembro!$E$19</f>
        <v>49.875</v>
      </c>
      <c r="Q12" s="11">
        <f>[8]Setembro!$E$20</f>
        <v>33.666666666666664</v>
      </c>
      <c r="R12" s="11">
        <f>[8]Setembro!$E$21</f>
        <v>62.458333333333336</v>
      </c>
      <c r="S12" s="11">
        <f>[8]Setembro!$E$22</f>
        <v>76.166666666666671</v>
      </c>
      <c r="T12" s="11">
        <f>[8]Setembro!$E$23</f>
        <v>58.958333333333336</v>
      </c>
      <c r="U12" s="11">
        <f>[8]Setembro!$E$24</f>
        <v>62.866666666666667</v>
      </c>
      <c r="V12" s="11">
        <f>[8]Setembro!$E$25</f>
        <v>57.5</v>
      </c>
      <c r="W12" s="11">
        <f>[8]Setembro!$E$26</f>
        <v>38.136363636363633</v>
      </c>
      <c r="X12" s="11">
        <f>[8]Setembro!$E$27</f>
        <v>53.666666666666664</v>
      </c>
      <c r="Y12" s="11">
        <f>[8]Setembro!$E$28</f>
        <v>53.833333333333336</v>
      </c>
      <c r="Z12" s="11">
        <f>[8]Setembro!$E$29</f>
        <v>76.86666666666666</v>
      </c>
      <c r="AA12" s="11">
        <f>[8]Setembro!$E$30</f>
        <v>55.3</v>
      </c>
      <c r="AB12" s="11">
        <f>[8]Setembro!$E$31</f>
        <v>49.375</v>
      </c>
      <c r="AC12" s="11">
        <f>[8]Setembro!$E$32</f>
        <v>52.708333333333336</v>
      </c>
      <c r="AD12" s="11">
        <f>[8]Setembro!$E$33</f>
        <v>48.708333333333336</v>
      </c>
      <c r="AE12" s="11">
        <f>[8]Setembro!$E$34</f>
        <v>38.041666666666664</v>
      </c>
      <c r="AF12" s="93">
        <f>AVERAGE(B12:AE12)</f>
        <v>56.039023684433893</v>
      </c>
    </row>
    <row r="13" spans="1:36" x14ac:dyDescent="0.2">
      <c r="A13" s="58" t="s">
        <v>114</v>
      </c>
      <c r="B13" s="11" t="str">
        <f>[9]Setembro!$E$5</f>
        <v>*</v>
      </c>
      <c r="C13" s="11" t="str">
        <f>[9]Setembro!$E$6</f>
        <v>*</v>
      </c>
      <c r="D13" s="11" t="str">
        <f>[9]Setembro!$E$7</f>
        <v>*</v>
      </c>
      <c r="E13" s="11" t="str">
        <f>[9]Setembro!$E$8</f>
        <v>*</v>
      </c>
      <c r="F13" s="11" t="str">
        <f>[9]Setembro!$E$9</f>
        <v>*</v>
      </c>
      <c r="G13" s="11" t="str">
        <f>[9]Setembro!$E$10</f>
        <v>*</v>
      </c>
      <c r="H13" s="11" t="str">
        <f>[9]Setembro!$E$11</f>
        <v>*</v>
      </c>
      <c r="I13" s="11" t="str">
        <f>[9]Setembro!$E$12</f>
        <v>*</v>
      </c>
      <c r="J13" s="11" t="str">
        <f>[9]Setembro!$E$13</f>
        <v>*</v>
      </c>
      <c r="K13" s="11" t="str">
        <f>[9]Setembro!$E$14</f>
        <v>*</v>
      </c>
      <c r="L13" s="11" t="str">
        <f>[9]Setembro!$E$15</f>
        <v>*</v>
      </c>
      <c r="M13" s="11" t="str">
        <f>[9]Setembro!$E$16</f>
        <v>*</v>
      </c>
      <c r="N13" s="11" t="str">
        <f>[9]Setembro!$E$17</f>
        <v>*</v>
      </c>
      <c r="O13" s="11" t="str">
        <f>[9]Setembro!$E$18</f>
        <v>*</v>
      </c>
      <c r="P13" s="11" t="str">
        <f>[9]Setembro!$E$19</f>
        <v>*</v>
      </c>
      <c r="Q13" s="11" t="str">
        <f>[9]Setembro!$E$20</f>
        <v>*</v>
      </c>
      <c r="R13" s="11" t="str">
        <f>[9]Setembro!$E$21</f>
        <v>*</v>
      </c>
      <c r="S13" s="11" t="str">
        <f>[9]Setembro!$E$22</f>
        <v>*</v>
      </c>
      <c r="T13" s="11" t="str">
        <f>[9]Setembro!$E$23</f>
        <v>*</v>
      </c>
      <c r="U13" s="11" t="str">
        <f>[9]Setembro!$E$24</f>
        <v>*</v>
      </c>
      <c r="V13" s="11" t="str">
        <f>[9]Setembro!$E$25</f>
        <v>*</v>
      </c>
      <c r="W13" s="11" t="str">
        <f>[9]Setembro!$E$26</f>
        <v>*</v>
      </c>
      <c r="X13" s="11" t="str">
        <f>[9]Setembro!$E$27</f>
        <v>*</v>
      </c>
      <c r="Y13" s="11" t="str">
        <f>[9]Setembro!$E$28</f>
        <v>*</v>
      </c>
      <c r="Z13" s="11" t="str">
        <f>[9]Setembro!$E$29</f>
        <v>*</v>
      </c>
      <c r="AA13" s="11" t="str">
        <f>[9]Setembro!$E$30</f>
        <v>*</v>
      </c>
      <c r="AB13" s="11" t="str">
        <f>[9]Setembro!$E$31</f>
        <v>*</v>
      </c>
      <c r="AC13" s="11" t="str">
        <f>[9]Setembro!$E$32</f>
        <v>*</v>
      </c>
      <c r="AD13" s="11" t="str">
        <f>[9]Setembro!$E$33</f>
        <v>*</v>
      </c>
      <c r="AE13" s="11" t="str">
        <f>[9]Setembro!$E$34</f>
        <v>*</v>
      </c>
      <c r="AF13" s="97" t="s">
        <v>226</v>
      </c>
    </row>
    <row r="14" spans="1:36" x14ac:dyDescent="0.2">
      <c r="A14" s="58" t="s">
        <v>118</v>
      </c>
      <c r="B14" s="11" t="str">
        <f>[10]Setembro!$E$5</f>
        <v>*</v>
      </c>
      <c r="C14" s="11" t="str">
        <f>[10]Setembro!$E$6</f>
        <v>*</v>
      </c>
      <c r="D14" s="11" t="str">
        <f>[10]Setembro!$E$7</f>
        <v>*</v>
      </c>
      <c r="E14" s="11" t="str">
        <f>[10]Setembro!$E$8</f>
        <v>*</v>
      </c>
      <c r="F14" s="11" t="str">
        <f>[10]Setembro!$E$9</f>
        <v>*</v>
      </c>
      <c r="G14" s="11" t="str">
        <f>[10]Setembro!$E$10</f>
        <v>*</v>
      </c>
      <c r="H14" s="11" t="str">
        <f>[10]Setembro!$E$11</f>
        <v>*</v>
      </c>
      <c r="I14" s="11" t="str">
        <f>[10]Setembro!$E$12</f>
        <v>*</v>
      </c>
      <c r="J14" s="11" t="str">
        <f>[10]Setembro!$E$13</f>
        <v>*</v>
      </c>
      <c r="K14" s="11" t="str">
        <f>[10]Setembro!$E$14</f>
        <v>*</v>
      </c>
      <c r="L14" s="11" t="str">
        <f>[10]Setembro!$E$15</f>
        <v>*</v>
      </c>
      <c r="M14" s="11" t="str">
        <f>[10]Setembro!$E$16</f>
        <v>*</v>
      </c>
      <c r="N14" s="11" t="str">
        <f>[10]Setembro!$E$17</f>
        <v>*</v>
      </c>
      <c r="O14" s="11" t="str">
        <f>[10]Setembro!$E$18</f>
        <v>*</v>
      </c>
      <c r="P14" s="11" t="str">
        <f>[10]Setembro!$E$19</f>
        <v>*</v>
      </c>
      <c r="Q14" s="11" t="str">
        <f>[10]Setembro!$E$20</f>
        <v>*</v>
      </c>
      <c r="R14" s="11" t="str">
        <f>[10]Setembro!$E$21</f>
        <v>*</v>
      </c>
      <c r="S14" s="11" t="str">
        <f>[10]Setembro!$E$22</f>
        <v>*</v>
      </c>
      <c r="T14" s="11" t="str">
        <f>[10]Setembro!$E$23</f>
        <v>*</v>
      </c>
      <c r="U14" s="11" t="str">
        <f>[10]Setembro!$E$24</f>
        <v>*</v>
      </c>
      <c r="V14" s="11" t="str">
        <f>[10]Setembro!$E$25</f>
        <v>*</v>
      </c>
      <c r="W14" s="11" t="str">
        <f>[10]Setembro!$E$26</f>
        <v>*</v>
      </c>
      <c r="X14" s="11" t="str">
        <f>[10]Setembro!$E$27</f>
        <v>*</v>
      </c>
      <c r="Y14" s="11" t="str">
        <f>[10]Setembro!$E$28</f>
        <v>*</v>
      </c>
      <c r="Z14" s="11" t="str">
        <f>[10]Setembro!$E$29</f>
        <v>*</v>
      </c>
      <c r="AA14" s="11" t="str">
        <f>[10]Setembro!$E$30</f>
        <v>*</v>
      </c>
      <c r="AB14" s="11" t="str">
        <f>[10]Setembro!$E$31</f>
        <v>*</v>
      </c>
      <c r="AC14" s="11" t="str">
        <f>[10]Setembro!$E$32</f>
        <v>*</v>
      </c>
      <c r="AD14" s="11" t="str">
        <f>[10]Setembro!$E$33</f>
        <v>*</v>
      </c>
      <c r="AE14" s="11" t="str">
        <f>[10]Setembro!$E$34</f>
        <v>*</v>
      </c>
      <c r="AF14" s="97" t="s">
        <v>226</v>
      </c>
      <c r="AJ14" t="s">
        <v>47</v>
      </c>
    </row>
    <row r="15" spans="1:36" x14ac:dyDescent="0.2">
      <c r="A15" s="58" t="s">
        <v>121</v>
      </c>
      <c r="B15" s="11">
        <f>[11]Setembro!$E$5</f>
        <v>93.5</v>
      </c>
      <c r="C15" s="11">
        <f>[11]Setembro!$E$6</f>
        <v>67.909090909090907</v>
      </c>
      <c r="D15" s="11">
        <f>[11]Setembro!$E$7</f>
        <v>65.545454545454547</v>
      </c>
      <c r="E15" s="11">
        <f>[11]Setembro!$E$8</f>
        <v>50</v>
      </c>
      <c r="F15" s="11">
        <f>[11]Setembro!$E$9</f>
        <v>55.454545454545453</v>
      </c>
      <c r="G15" s="11">
        <f>[11]Setembro!$E$10</f>
        <v>52.81818181818182</v>
      </c>
      <c r="H15" s="11">
        <f>[11]Setembro!$E$11</f>
        <v>31.818181818181817</v>
      </c>
      <c r="I15" s="11">
        <f>[11]Setembro!$E$12</f>
        <v>24.363636363636363</v>
      </c>
      <c r="J15" s="11">
        <f>[11]Setembro!$E$13</f>
        <v>27.363636363636363</v>
      </c>
      <c r="K15" s="11">
        <f>[11]Setembro!$E$14</f>
        <v>29.545454545454547</v>
      </c>
      <c r="L15" s="11">
        <f>[11]Setembro!$E$15</f>
        <v>27.09090909090909</v>
      </c>
      <c r="M15" s="11">
        <f>[11]Setembro!$E$16</f>
        <v>78.909090909090907</v>
      </c>
      <c r="N15" s="11">
        <f>[11]Setembro!$E$17</f>
        <v>55</v>
      </c>
      <c r="O15" s="11">
        <f>[11]Setembro!$E$18</f>
        <v>44.272727272727273</v>
      </c>
      <c r="P15" s="11">
        <f>[11]Setembro!$E$19</f>
        <v>28.727272727272727</v>
      </c>
      <c r="Q15" s="11">
        <f>[11]Setembro!$E$20</f>
        <v>21.727272727272727</v>
      </c>
      <c r="R15" s="11">
        <f>[11]Setembro!$E$21</f>
        <v>50</v>
      </c>
      <c r="S15" s="11">
        <f>[11]Setembro!$E$22</f>
        <v>59.454545454545453</v>
      </c>
      <c r="T15" s="11">
        <f>[11]Setembro!$E$23</f>
        <v>51.272727272727273</v>
      </c>
      <c r="U15" s="11">
        <f>[11]Setembro!$E$24</f>
        <v>68.818181818181813</v>
      </c>
      <c r="V15" s="11">
        <f>[11]Setembro!$E$25</f>
        <v>50.81818181818182</v>
      </c>
      <c r="W15" s="11">
        <f>[11]Setembro!$E$26</f>
        <v>48.916666666666664</v>
      </c>
      <c r="X15" s="11">
        <f>[11]Setembro!$E$27</f>
        <v>50.583333333333336</v>
      </c>
      <c r="Y15" s="11">
        <f>[11]Setembro!$E$28</f>
        <v>57.545454545454547</v>
      </c>
      <c r="Z15" s="11">
        <f>[11]Setembro!$E$29</f>
        <v>88</v>
      </c>
      <c r="AA15" s="11">
        <f>[11]Setembro!$E$30</f>
        <v>56.545454545454547</v>
      </c>
      <c r="AB15" s="11">
        <f>[11]Setembro!$E$31</f>
        <v>39</v>
      </c>
      <c r="AC15" s="11">
        <f>[11]Setembro!$E$32</f>
        <v>46.416666666666664</v>
      </c>
      <c r="AD15" s="11">
        <f>[11]Setembro!$E$33</f>
        <v>35.666666666666664</v>
      </c>
      <c r="AE15" s="11">
        <f>[11]Setembro!$E$34</f>
        <v>30.583333333333332</v>
      </c>
      <c r="AF15" s="93">
        <f>AVERAGE(B15:AE15)</f>
        <v>49.588888888888881</v>
      </c>
      <c r="AJ15" t="s">
        <v>47</v>
      </c>
    </row>
    <row r="16" spans="1:36" x14ac:dyDescent="0.2">
      <c r="A16" s="58" t="s">
        <v>168</v>
      </c>
      <c r="B16" s="11" t="str">
        <f>[12]Setembro!$E$5</f>
        <v>*</v>
      </c>
      <c r="C16" s="11" t="str">
        <f>[12]Setembro!$E$6</f>
        <v>*</v>
      </c>
      <c r="D16" s="11" t="str">
        <f>[12]Setembro!$E$7</f>
        <v>*</v>
      </c>
      <c r="E16" s="11" t="str">
        <f>[12]Setembro!$E$8</f>
        <v>*</v>
      </c>
      <c r="F16" s="11" t="str">
        <f>[12]Setembro!$E$9</f>
        <v>*</v>
      </c>
      <c r="G16" s="11" t="str">
        <f>[12]Setembro!$E$10</f>
        <v>*</v>
      </c>
      <c r="H16" s="11" t="str">
        <f>[12]Setembro!$E$11</f>
        <v>*</v>
      </c>
      <c r="I16" s="11" t="str">
        <f>[12]Setembro!$E$12</f>
        <v>*</v>
      </c>
      <c r="J16" s="11" t="str">
        <f>[12]Setembro!$E$13</f>
        <v>*</v>
      </c>
      <c r="K16" s="11" t="str">
        <f>[12]Setembro!$E$14</f>
        <v>*</v>
      </c>
      <c r="L16" s="11" t="str">
        <f>[12]Setembro!$E$15</f>
        <v>*</v>
      </c>
      <c r="M16" s="11" t="str">
        <f>[12]Setembro!$E$16</f>
        <v>*</v>
      </c>
      <c r="N16" s="11" t="str">
        <f>[12]Setembro!$E$17</f>
        <v>*</v>
      </c>
      <c r="O16" s="11" t="str">
        <f>[12]Setembro!$E$18</f>
        <v>*</v>
      </c>
      <c r="P16" s="11" t="str">
        <f>[12]Setembro!$E$19</f>
        <v>*</v>
      </c>
      <c r="Q16" s="11" t="str">
        <f>[12]Setembro!$E$20</f>
        <v>*</v>
      </c>
      <c r="R16" s="11" t="str">
        <f>[12]Setembro!$E$21</f>
        <v>*</v>
      </c>
      <c r="S16" s="11" t="str">
        <f>[12]Setembro!$E$22</f>
        <v>*</v>
      </c>
      <c r="T16" s="11" t="str">
        <f>[12]Setembro!$E$23</f>
        <v>*</v>
      </c>
      <c r="U16" s="11" t="str">
        <f>[12]Setembro!$E$24</f>
        <v>*</v>
      </c>
      <c r="V16" s="11" t="str">
        <f>[12]Setembro!$E$25</f>
        <v>*</v>
      </c>
      <c r="W16" s="11" t="str">
        <f>[12]Setembro!$E$26</f>
        <v>*</v>
      </c>
      <c r="X16" s="11" t="str">
        <f>[12]Setembro!$E$27</f>
        <v>*</v>
      </c>
      <c r="Y16" s="11" t="str">
        <f>[12]Setembro!$E$28</f>
        <v>*</v>
      </c>
      <c r="Z16" s="11" t="str">
        <f>[12]Setembro!$E$29</f>
        <v>*</v>
      </c>
      <c r="AA16" s="11" t="str">
        <f>[12]Setembro!$E$30</f>
        <v>*</v>
      </c>
      <c r="AB16" s="11" t="str">
        <f>[12]Setembro!$E$31</f>
        <v>*</v>
      </c>
      <c r="AC16" s="11" t="str">
        <f>[12]Setembro!$E$32</f>
        <v>*</v>
      </c>
      <c r="AD16" s="11" t="str">
        <f>[12]Setembro!$E$33</f>
        <v>*</v>
      </c>
      <c r="AE16" s="11" t="str">
        <f>[12]Setembro!$E$34</f>
        <v>*</v>
      </c>
      <c r="AF16" s="93" t="s">
        <v>226</v>
      </c>
    </row>
    <row r="17" spans="1:36" x14ac:dyDescent="0.2">
      <c r="A17" s="58" t="s">
        <v>2</v>
      </c>
      <c r="B17" s="11">
        <f>[13]Setembro!$E$5</f>
        <v>85.208333333333329</v>
      </c>
      <c r="C17" s="11">
        <f>[13]Setembro!$E$6</f>
        <v>75.416666666666671</v>
      </c>
      <c r="D17" s="11">
        <f>[13]Setembro!$E$7</f>
        <v>69</v>
      </c>
      <c r="E17" s="11">
        <f>[13]Setembro!$E$8</f>
        <v>63.958333333333336</v>
      </c>
      <c r="F17" s="11">
        <f>[13]Setembro!$E$9</f>
        <v>60</v>
      </c>
      <c r="G17" s="11">
        <f>[13]Setembro!$E$10</f>
        <v>44.791666666666664</v>
      </c>
      <c r="H17" s="11">
        <f>[13]Setembro!$E$11</f>
        <v>22.083333333333332</v>
      </c>
      <c r="I17" s="11">
        <f>[13]Setembro!$E$12</f>
        <v>25.875</v>
      </c>
      <c r="J17" s="11">
        <f>[13]Setembro!$E$13</f>
        <v>30.666666666666668</v>
      </c>
      <c r="K17" s="11">
        <f>[13]Setembro!$E$14</f>
        <v>31.541666666666668</v>
      </c>
      <c r="L17" s="11">
        <f>[13]Setembro!$E$15</f>
        <v>28.583333333333332</v>
      </c>
      <c r="M17" s="11">
        <f>[13]Setembro!$E$16</f>
        <v>50.125</v>
      </c>
      <c r="N17" s="11">
        <f>[13]Setembro!$E$17</f>
        <v>63.583333333333336</v>
      </c>
      <c r="O17" s="11">
        <f>[13]Setembro!$E$18</f>
        <v>41.791666666666664</v>
      </c>
      <c r="P17" s="11">
        <f>[13]Setembro!$E$19</f>
        <v>27.291666666666668</v>
      </c>
      <c r="Q17" s="11">
        <f>[13]Setembro!$E$20</f>
        <v>21.583333333333332</v>
      </c>
      <c r="R17" s="11">
        <f>[13]Setembro!$E$21</f>
        <v>37.375</v>
      </c>
      <c r="S17" s="11">
        <f>[13]Setembro!$E$22</f>
        <v>55.583333333333336</v>
      </c>
      <c r="T17" s="11">
        <f>[13]Setembro!$E$23</f>
        <v>46.458333333333336</v>
      </c>
      <c r="U17" s="11">
        <f>[13]Setembro!$E$24</f>
        <v>46.583333333333336</v>
      </c>
      <c r="V17" s="11">
        <f>[13]Setembro!$E$25</f>
        <v>66.5</v>
      </c>
      <c r="W17" s="11">
        <f>[13]Setembro!$E$26</f>
        <v>59.916666666666664</v>
      </c>
      <c r="X17" s="11">
        <f>[13]Setembro!$E$27</f>
        <v>47.625</v>
      </c>
      <c r="Y17" s="11">
        <f>[13]Setembro!$E$28</f>
        <v>45.75</v>
      </c>
      <c r="Z17" s="11">
        <f>[13]Setembro!$E$29</f>
        <v>73.916666666666671</v>
      </c>
      <c r="AA17" s="11">
        <f>[13]Setembro!$E$30</f>
        <v>74.625</v>
      </c>
      <c r="AB17" s="11">
        <f>[13]Setembro!$E$31</f>
        <v>52.583333333333336</v>
      </c>
      <c r="AC17" s="11">
        <f>[13]Setembro!$E$32</f>
        <v>41.791666666666664</v>
      </c>
      <c r="AD17" s="11">
        <f>[13]Setembro!$E$33</f>
        <v>34.25</v>
      </c>
      <c r="AE17" s="11">
        <f>[13]Setembro!$E$34</f>
        <v>27.75</v>
      </c>
      <c r="AF17" s="93">
        <f t="shared" ref="AF17:AF48" si="1">AVERAGE(B17:AE17)</f>
        <v>48.406944444444449</v>
      </c>
      <c r="AH17" s="12" t="s">
        <v>47</v>
      </c>
    </row>
    <row r="18" spans="1:36" x14ac:dyDescent="0.2">
      <c r="A18" s="58" t="s">
        <v>3</v>
      </c>
      <c r="B18" s="11">
        <f>[14]Setembro!$E$5</f>
        <v>58.041666666666664</v>
      </c>
      <c r="C18" s="11">
        <f>[14]Setembro!$E$6</f>
        <v>77.833333333333329</v>
      </c>
      <c r="D18" s="11">
        <f>[14]Setembro!$E$7</f>
        <v>66.541666666666671</v>
      </c>
      <c r="E18" s="11">
        <f>[14]Setembro!$E$8</f>
        <v>58.208333333333336</v>
      </c>
      <c r="F18" s="11">
        <f>[14]Setembro!$E$9</f>
        <v>52.25</v>
      </c>
      <c r="G18" s="11">
        <f>[14]Setembro!$E$10</f>
        <v>47.916666666666664</v>
      </c>
      <c r="H18" s="11">
        <f>[14]Setembro!$E$11</f>
        <v>39.708333333333336</v>
      </c>
      <c r="I18" s="11">
        <f>[14]Setembro!$E$12</f>
        <v>57.285714285714285</v>
      </c>
      <c r="J18" s="11" t="str">
        <f>[14]Setembro!$E$13</f>
        <v>*</v>
      </c>
      <c r="K18" s="11" t="str">
        <f>[14]Setembro!$E$14</f>
        <v>*</v>
      </c>
      <c r="L18" s="11" t="str">
        <f>[14]Setembro!$E$15</f>
        <v>*</v>
      </c>
      <c r="M18" s="11" t="str">
        <f>[14]Setembro!$E$16</f>
        <v>*</v>
      </c>
      <c r="N18" s="11" t="str">
        <f>[14]Setembro!$E$17</f>
        <v>*</v>
      </c>
      <c r="O18" s="11" t="str">
        <f>[14]Setembro!$E$18</f>
        <v>*</v>
      </c>
      <c r="P18" s="11" t="str">
        <f>[14]Setembro!$E$19</f>
        <v>*</v>
      </c>
      <c r="Q18" s="11" t="str">
        <f>[14]Setembro!$E$20</f>
        <v>*</v>
      </c>
      <c r="R18" s="11" t="str">
        <f>[14]Setembro!$E$21</f>
        <v>*</v>
      </c>
      <c r="S18" s="11" t="str">
        <f>[14]Setembro!$E$22</f>
        <v>*</v>
      </c>
      <c r="T18" s="11" t="str">
        <f>[14]Setembro!$E$23</f>
        <v>*</v>
      </c>
      <c r="U18" s="11" t="str">
        <f>[14]Setembro!$E$24</f>
        <v>*</v>
      </c>
      <c r="V18" s="11" t="str">
        <f>[14]Setembro!$E$25</f>
        <v>*</v>
      </c>
      <c r="W18" s="11" t="str">
        <f>[14]Setembro!$E$26</f>
        <v>*</v>
      </c>
      <c r="X18" s="11" t="str">
        <f>[14]Setembro!$E$27</f>
        <v>*</v>
      </c>
      <c r="Y18" s="11" t="str">
        <f>[14]Setembro!$E$28</f>
        <v>*</v>
      </c>
      <c r="Z18" s="11" t="str">
        <f>[14]Setembro!$E$29</f>
        <v>*</v>
      </c>
      <c r="AA18" s="11" t="str">
        <f>[14]Setembro!$E$30</f>
        <v>*</v>
      </c>
      <c r="AB18" s="11" t="str">
        <f>[14]Setembro!$E$31</f>
        <v>*</v>
      </c>
      <c r="AC18" s="11" t="str">
        <f>[14]Setembro!$E$32</f>
        <v>*</v>
      </c>
      <c r="AD18" s="11" t="str">
        <f>[14]Setembro!$E$33</f>
        <v>*</v>
      </c>
      <c r="AE18" s="11" t="str">
        <f>[14]Setembro!$E$34</f>
        <v>*</v>
      </c>
      <c r="AF18" s="93">
        <f t="shared" si="1"/>
        <v>57.223214285714285</v>
      </c>
      <c r="AG18" s="12" t="s">
        <v>47</v>
      </c>
      <c r="AH18" s="12" t="s">
        <v>47</v>
      </c>
    </row>
    <row r="19" spans="1:36" x14ac:dyDescent="0.2">
      <c r="A19" s="58" t="s">
        <v>4</v>
      </c>
      <c r="B19" s="11">
        <f>[15]Setembro!$E$5</f>
        <v>50.041666666666664</v>
      </c>
      <c r="C19" s="11">
        <f>[15]Setembro!$E$6</f>
        <v>75.166666666666671</v>
      </c>
      <c r="D19" s="11">
        <f>[15]Setembro!$E$7</f>
        <v>63.125</v>
      </c>
      <c r="E19" s="11">
        <f>[15]Setembro!$E$8</f>
        <v>54.625</v>
      </c>
      <c r="F19" s="11">
        <f>[15]Setembro!$E$9</f>
        <v>52.958333333333336</v>
      </c>
      <c r="G19" s="11">
        <f>[15]Setembro!$E$10</f>
        <v>46.625</v>
      </c>
      <c r="H19" s="11">
        <f>[15]Setembro!$E$11</f>
        <v>30.666666666666668</v>
      </c>
      <c r="I19" s="11">
        <f>[15]Setembro!$E$12</f>
        <v>34.708333333333336</v>
      </c>
      <c r="J19" s="11">
        <f>[15]Setembro!$E$13</f>
        <v>34.291666666666664</v>
      </c>
      <c r="K19" s="11">
        <f>[15]Setembro!$E$14</f>
        <v>33.25</v>
      </c>
      <c r="L19" s="11">
        <f>[15]Setembro!$E$15</f>
        <v>26.833333333333332</v>
      </c>
      <c r="M19" s="11">
        <f>[15]Setembro!$E$16</f>
        <v>26.25</v>
      </c>
      <c r="N19" s="11">
        <f>[15]Setembro!$E$17</f>
        <v>55.416666666666664</v>
      </c>
      <c r="O19" s="11">
        <f>[15]Setembro!$E$18</f>
        <v>38.708333333333336</v>
      </c>
      <c r="P19" s="11">
        <f>[15]Setembro!$E$19</f>
        <v>24.041666666666668</v>
      </c>
      <c r="Q19" s="11">
        <f>[15]Setembro!$E$20</f>
        <v>23.416666666666668</v>
      </c>
      <c r="R19" s="11">
        <f>[15]Setembro!$E$21</f>
        <v>18.5</v>
      </c>
      <c r="S19" s="11">
        <f>[15]Setembro!$E$22</f>
        <v>33.083333333333336</v>
      </c>
      <c r="T19" s="11">
        <f>[15]Setembro!$E$23</f>
        <v>36.041666666666664</v>
      </c>
      <c r="U19" s="11">
        <f>[15]Setembro!$E$24</f>
        <v>37.958333333333336</v>
      </c>
      <c r="V19" s="11">
        <f>[15]Setembro!$E$25</f>
        <v>56.416666666666664</v>
      </c>
      <c r="W19" s="11">
        <f>[15]Setembro!$E$26</f>
        <v>76.041666666666671</v>
      </c>
      <c r="X19" s="11">
        <f>[15]Setembro!$E$27</f>
        <v>62.916666666666664</v>
      </c>
      <c r="Y19" s="11">
        <f>[15]Setembro!$E$28</f>
        <v>53.875</v>
      </c>
      <c r="Z19" s="11">
        <f>[15]Setembro!$E$29</f>
        <v>74.708333333333329</v>
      </c>
      <c r="AA19" s="11">
        <f>[15]Setembro!$E$30</f>
        <v>83.75</v>
      </c>
      <c r="AB19" s="11">
        <f>[15]Setembro!$E$31</f>
        <v>73.375</v>
      </c>
      <c r="AC19" s="11">
        <f>[15]Setembro!$E$32</f>
        <v>56</v>
      </c>
      <c r="AD19" s="11">
        <f>[15]Setembro!$E$33</f>
        <v>46.833333333333336</v>
      </c>
      <c r="AE19" s="11">
        <f>[15]Setembro!$E$34</f>
        <v>38.125</v>
      </c>
      <c r="AF19" s="93">
        <f t="shared" si="1"/>
        <v>47.258333333333326</v>
      </c>
      <c r="AH19" t="s">
        <v>47</v>
      </c>
    </row>
    <row r="20" spans="1:36" x14ac:dyDescent="0.2">
      <c r="A20" s="58" t="s">
        <v>5</v>
      </c>
      <c r="B20" s="11">
        <f>[16]Setembro!$E$5</f>
        <v>67.25</v>
      </c>
      <c r="C20" s="11">
        <f>[16]Setembro!$E$6</f>
        <v>67.375</v>
      </c>
      <c r="D20" s="11">
        <f>[16]Setembro!$E$7</f>
        <v>54.125</v>
      </c>
      <c r="E20" s="11">
        <f>[16]Setembro!$E$8</f>
        <v>45.041666666666664</v>
      </c>
      <c r="F20" s="11">
        <f>[16]Setembro!$E$9</f>
        <v>44.375</v>
      </c>
      <c r="G20" s="11">
        <f>[16]Setembro!$E$10</f>
        <v>52.458333333333336</v>
      </c>
      <c r="H20" s="11">
        <f>[16]Setembro!$E$11</f>
        <v>49.416666666666664</v>
      </c>
      <c r="I20" s="11">
        <f>[16]Setembro!$E$12</f>
        <v>45.958333333333336</v>
      </c>
      <c r="J20" s="11">
        <f>[16]Setembro!$E$13</f>
        <v>49.875</v>
      </c>
      <c r="K20" s="11">
        <f>[16]Setembro!$E$14</f>
        <v>43.541666666666664</v>
      </c>
      <c r="L20" s="11">
        <f>[16]Setembro!$E$15</f>
        <v>44.541666666666664</v>
      </c>
      <c r="M20" s="11">
        <f>[16]Setembro!$E$16</f>
        <v>58.25</v>
      </c>
      <c r="N20" s="11">
        <f>[16]Setembro!$E$17</f>
        <v>63.125</v>
      </c>
      <c r="O20" s="11">
        <f>[16]Setembro!$E$18</f>
        <v>57.291666666666664</v>
      </c>
      <c r="P20" s="11">
        <f>[16]Setembro!$E$19</f>
        <v>50.041666666666664</v>
      </c>
      <c r="Q20" s="11">
        <f>[16]Setembro!$E$20</f>
        <v>45.25</v>
      </c>
      <c r="R20" s="11">
        <f>[16]Setembro!$E$21</f>
        <v>48.458333333333336</v>
      </c>
      <c r="S20" s="11">
        <f>[16]Setembro!$E$22</f>
        <v>56.791666666666664</v>
      </c>
      <c r="T20" s="11">
        <f>[16]Setembro!$E$23</f>
        <v>58.041666666666664</v>
      </c>
      <c r="U20" s="11">
        <f>[16]Setembro!$E$24</f>
        <v>46.875</v>
      </c>
      <c r="V20" s="11">
        <f>[16]Setembro!$E$25</f>
        <v>45.666666666666664</v>
      </c>
      <c r="W20" s="11">
        <f>[16]Setembro!$E$26</f>
        <v>37.208333333333336</v>
      </c>
      <c r="X20" s="11">
        <f>[16]Setembro!$E$27</f>
        <v>35.041666666666664</v>
      </c>
      <c r="Y20" s="11">
        <f>[16]Setembro!$E$28</f>
        <v>40.416666666666664</v>
      </c>
      <c r="Z20" s="11">
        <f>[16]Setembro!$E$29</f>
        <v>73.5</v>
      </c>
      <c r="AA20" s="11">
        <f>[16]Setembro!$E$30</f>
        <v>73.333333333333329</v>
      </c>
      <c r="AB20" s="11">
        <f>[16]Setembro!$E$31</f>
        <v>52.958333333333336</v>
      </c>
      <c r="AC20" s="11">
        <f>[16]Setembro!$E$32</f>
        <v>49</v>
      </c>
      <c r="AD20" s="11">
        <f>[16]Setembro!$E$33</f>
        <v>49.375</v>
      </c>
      <c r="AE20" s="11">
        <f>[16]Setembro!$E$34</f>
        <v>57.5</v>
      </c>
      <c r="AF20" s="93">
        <f t="shared" si="1"/>
        <v>52.069444444444436</v>
      </c>
      <c r="AG20" s="12" t="s">
        <v>47</v>
      </c>
    </row>
    <row r="21" spans="1:36" x14ac:dyDescent="0.2">
      <c r="A21" s="58" t="s">
        <v>43</v>
      </c>
      <c r="B21" s="11">
        <f>[17]Setembro!$E$5</f>
        <v>48.625</v>
      </c>
      <c r="C21" s="11">
        <f>[17]Setembro!$E$6</f>
        <v>63.833333333333336</v>
      </c>
      <c r="D21" s="11">
        <f>[17]Setembro!$E$7</f>
        <v>51.375</v>
      </c>
      <c r="E21" s="11">
        <f>[17]Setembro!$E$8</f>
        <v>51.416666666666664</v>
      </c>
      <c r="F21" s="11">
        <f>[17]Setembro!$E$9</f>
        <v>43.375</v>
      </c>
      <c r="G21" s="11">
        <f>[17]Setembro!$E$10</f>
        <v>41.375</v>
      </c>
      <c r="H21" s="11">
        <f>[17]Setembro!$E$11</f>
        <v>27.791666666666668</v>
      </c>
      <c r="I21" s="11">
        <f>[17]Setembro!$E$12</f>
        <v>34.416666666666664</v>
      </c>
      <c r="J21" s="11">
        <f>[17]Setembro!$E$13</f>
        <v>34.416666666666664</v>
      </c>
      <c r="K21" s="11">
        <f>[17]Setembro!$E$14</f>
        <v>33.083333333333336</v>
      </c>
      <c r="L21" s="11">
        <f>[17]Setembro!$E$15</f>
        <v>25.583333333333332</v>
      </c>
      <c r="M21" s="11">
        <f>[17]Setembro!$E$16</f>
        <v>27.041666666666668</v>
      </c>
      <c r="N21" s="11">
        <f>[17]Setembro!$E$17</f>
        <v>48.375</v>
      </c>
      <c r="O21" s="11">
        <f>[17]Setembro!$E$18</f>
        <v>34.291666666666664</v>
      </c>
      <c r="P21" s="11">
        <f>[17]Setembro!$E$19</f>
        <v>25.583333333333332</v>
      </c>
      <c r="Q21" s="11">
        <f>[17]Setembro!$E$20</f>
        <v>24.875</v>
      </c>
      <c r="R21" s="11">
        <f>[17]Setembro!$E$21</f>
        <v>24.583333333333332</v>
      </c>
      <c r="S21" s="11">
        <f>[17]Setembro!$E$22</f>
        <v>36.166666666666664</v>
      </c>
      <c r="T21" s="11">
        <f>[17]Setembro!$E$23</f>
        <v>37.25</v>
      </c>
      <c r="U21" s="11">
        <f>[17]Setembro!$E$24</f>
        <v>37.458333333333336</v>
      </c>
      <c r="V21" s="11">
        <f>[17]Setembro!$E$25</f>
        <v>48.5</v>
      </c>
      <c r="W21" s="11">
        <f>[17]Setembro!$E$26</f>
        <v>63.458333333333336</v>
      </c>
      <c r="X21" s="11">
        <f>[17]Setembro!$E$27</f>
        <v>51.666666666666664</v>
      </c>
      <c r="Y21" s="11">
        <f>[17]Setembro!$E$28</f>
        <v>50.625</v>
      </c>
      <c r="Z21" s="11">
        <f>[17]Setembro!$E$29</f>
        <v>78.458333333333329</v>
      </c>
      <c r="AA21" s="11">
        <f>[17]Setembro!$E$30</f>
        <v>80.083333333333329</v>
      </c>
      <c r="AB21" s="11">
        <f>[17]Setembro!$E$31</f>
        <v>66.083333333333329</v>
      </c>
      <c r="AC21" s="11">
        <f>[17]Setembro!$E$32</f>
        <v>51.166666666666664</v>
      </c>
      <c r="AD21" s="11">
        <f>[17]Setembro!$E$33</f>
        <v>45.166666666666664</v>
      </c>
      <c r="AE21" s="11">
        <f>[17]Setembro!$E$34</f>
        <v>40.166666666666664</v>
      </c>
      <c r="AF21" s="93">
        <f t="shared" si="1"/>
        <v>44.209722222222226</v>
      </c>
      <c r="AH21" t="s">
        <v>47</v>
      </c>
      <c r="AI21" t="s">
        <v>47</v>
      </c>
      <c r="AJ21" s="12" t="s">
        <v>47</v>
      </c>
    </row>
    <row r="22" spans="1:36" x14ac:dyDescent="0.2">
      <c r="A22" s="58" t="s">
        <v>6</v>
      </c>
      <c r="B22" s="11">
        <f>[18]Setembro!$E$5</f>
        <v>52.333333333333336</v>
      </c>
      <c r="C22" s="11">
        <f>[18]Setembro!$E$6</f>
        <v>56.5</v>
      </c>
      <c r="D22" s="11">
        <f>[18]Setembro!$E$7</f>
        <v>43.166666666666664</v>
      </c>
      <c r="E22" s="11">
        <f>[18]Setembro!$E$8</f>
        <v>38</v>
      </c>
      <c r="F22" s="11">
        <f>[18]Setembro!$E$9</f>
        <v>30.666666666666668</v>
      </c>
      <c r="G22" s="11">
        <f>[18]Setembro!$E$10</f>
        <v>25.857142857142858</v>
      </c>
      <c r="H22" s="11">
        <f>[18]Setembro!$E$11</f>
        <v>19.625</v>
      </c>
      <c r="I22" s="11">
        <f>[18]Setembro!$E$12</f>
        <v>20.428571428571427</v>
      </c>
      <c r="J22" s="11">
        <f>[18]Setembro!$E$13</f>
        <v>24.166666666666668</v>
      </c>
      <c r="K22" s="11">
        <f>[18]Setembro!$E$14</f>
        <v>20.555555555555557</v>
      </c>
      <c r="L22" s="11">
        <f>[18]Setembro!$E$15</f>
        <v>20.8</v>
      </c>
      <c r="M22" s="11">
        <f>[18]Setembro!$E$16</f>
        <v>37.799999999999997</v>
      </c>
      <c r="N22" s="11">
        <f>[18]Setembro!$E$17</f>
        <v>44</v>
      </c>
      <c r="O22" s="11">
        <f>[18]Setembro!$E$18</f>
        <v>24.545454545454547</v>
      </c>
      <c r="P22" s="11">
        <f>[18]Setembro!$E$19</f>
        <v>21.181818181818183</v>
      </c>
      <c r="Q22" s="11">
        <f>[18]Setembro!$E$20</f>
        <v>18.90909090909091</v>
      </c>
      <c r="R22" s="11">
        <f>[18]Setembro!$E$21</f>
        <v>30.636363636363637</v>
      </c>
      <c r="S22" s="11">
        <f>[18]Setembro!$E$22</f>
        <v>37.700000000000003</v>
      </c>
      <c r="T22" s="11">
        <f>[18]Setembro!$E$23</f>
        <v>36.299999999999997</v>
      </c>
      <c r="U22" s="11">
        <f>[18]Setembro!$E$24</f>
        <v>31.666666666666668</v>
      </c>
      <c r="V22" s="11">
        <f>[18]Setembro!$E$25</f>
        <v>40.166666666666664</v>
      </c>
      <c r="W22" s="11">
        <f>[18]Setembro!$E$26</f>
        <v>44.875</v>
      </c>
      <c r="X22" s="11">
        <f>[18]Setembro!$E$27</f>
        <v>37.299999999999997</v>
      </c>
      <c r="Y22" s="11">
        <f>[18]Setembro!$E$28</f>
        <v>34.6</v>
      </c>
      <c r="Z22" s="11">
        <f>[18]Setembro!$E$29</f>
        <v>72.769230769230774</v>
      </c>
      <c r="AA22" s="11">
        <f>[18]Setembro!$E$30</f>
        <v>68.090909090909093</v>
      </c>
      <c r="AB22" s="11">
        <f>[18]Setembro!$E$31</f>
        <v>44.666666666666664</v>
      </c>
      <c r="AC22" s="11">
        <f>[18]Setembro!$E$32</f>
        <v>38.615384615384613</v>
      </c>
      <c r="AD22" s="11">
        <f>[18]Setembro!$E$33</f>
        <v>32.692307692307693</v>
      </c>
      <c r="AE22" s="11">
        <f>[18]Setembro!$E$34</f>
        <v>31.916666666666668</v>
      </c>
      <c r="AF22" s="93">
        <f t="shared" si="1"/>
        <v>36.01772764272765</v>
      </c>
      <c r="AJ22" t="s">
        <v>47</v>
      </c>
    </row>
    <row r="23" spans="1:36" x14ac:dyDescent="0.2">
      <c r="A23" s="58" t="s">
        <v>7</v>
      </c>
      <c r="B23" s="11">
        <f>[19]Setembro!$E$5</f>
        <v>90</v>
      </c>
      <c r="C23" s="11">
        <f>[19]Setembro!$E$6</f>
        <v>71.5</v>
      </c>
      <c r="D23" s="11">
        <f>[19]Setembro!$E$7</f>
        <v>73.708333333333329</v>
      </c>
      <c r="E23" s="11">
        <f>[19]Setembro!$E$8</f>
        <v>60.416666666666664</v>
      </c>
      <c r="F23" s="11">
        <f>[19]Setembro!$E$9</f>
        <v>57.666666666666664</v>
      </c>
      <c r="G23" s="11">
        <f>[19]Setembro!$E$10</f>
        <v>59.75</v>
      </c>
      <c r="H23" s="11">
        <f>[19]Setembro!$E$11</f>
        <v>42.291666666666664</v>
      </c>
      <c r="I23" s="11">
        <f>[19]Setembro!$E$12</f>
        <v>26.958333333333332</v>
      </c>
      <c r="J23" s="11">
        <f>[19]Setembro!$E$13</f>
        <v>33.625</v>
      </c>
      <c r="K23" s="11">
        <f>[19]Setembro!$E$14</f>
        <v>35.875</v>
      </c>
      <c r="L23" s="11">
        <f>[19]Setembro!$E$15</f>
        <v>27.444444444444443</v>
      </c>
      <c r="M23" s="11">
        <f>[19]Setembro!$E$16</f>
        <v>68.2</v>
      </c>
      <c r="N23" s="11">
        <f>[19]Setembro!$E$17</f>
        <v>55.785714285714285</v>
      </c>
      <c r="O23" s="11">
        <f>[19]Setembro!$E$18</f>
        <v>47.1</v>
      </c>
      <c r="P23" s="11">
        <f>[19]Setembro!$E$19</f>
        <v>29</v>
      </c>
      <c r="Q23" s="11">
        <f>[19]Setembro!$E$20</f>
        <v>20.764705882352942</v>
      </c>
      <c r="R23" s="11">
        <f>[19]Setembro!$E$21</f>
        <v>38.727272727272727</v>
      </c>
      <c r="S23" s="11">
        <f>[19]Setembro!$E$22</f>
        <v>57.615384615384613</v>
      </c>
      <c r="T23" s="11">
        <f>[19]Setembro!$E$23</f>
        <v>48.1875</v>
      </c>
      <c r="U23" s="11">
        <f>[19]Setembro!$E$24</f>
        <v>59.526315789473685</v>
      </c>
      <c r="V23" s="11">
        <f>[19]Setembro!$E$25</f>
        <v>56.25</v>
      </c>
      <c r="W23" s="11">
        <f>[19]Setembro!$E$26</f>
        <v>46.055555555555557</v>
      </c>
      <c r="X23" s="11">
        <f>[19]Setembro!$E$27</f>
        <v>50.68181818181818</v>
      </c>
      <c r="Y23" s="11">
        <f>[19]Setembro!$E$28</f>
        <v>58.666666666666664</v>
      </c>
      <c r="Z23" s="11">
        <f>[19]Setembro!$E$29</f>
        <v>78.473684210526315</v>
      </c>
      <c r="AA23" s="11">
        <f>[19]Setembro!$E$30</f>
        <v>58</v>
      </c>
      <c r="AB23" s="11">
        <f>[19]Setembro!$E$31</f>
        <v>50</v>
      </c>
      <c r="AC23" s="11">
        <f>[19]Setembro!$E$32</f>
        <v>48</v>
      </c>
      <c r="AD23" s="11">
        <f>[19]Setembro!$E$33</f>
        <v>41.625</v>
      </c>
      <c r="AE23" s="11">
        <f>[19]Setembro!$E$34</f>
        <v>33.299999999999997</v>
      </c>
      <c r="AF23" s="93">
        <f t="shared" si="1"/>
        <v>50.839857634195873</v>
      </c>
    </row>
    <row r="24" spans="1:36" x14ac:dyDescent="0.2">
      <c r="A24" s="58" t="s">
        <v>169</v>
      </c>
      <c r="B24" s="11" t="str">
        <f>[20]Setembro!$E$5</f>
        <v>*</v>
      </c>
      <c r="C24" s="11" t="str">
        <f>[20]Setembro!$E$6</f>
        <v>*</v>
      </c>
      <c r="D24" s="11" t="str">
        <f>[20]Setembro!$E$7</f>
        <v>*</v>
      </c>
      <c r="E24" s="11" t="str">
        <f>[20]Setembro!$E$8</f>
        <v>*</v>
      </c>
      <c r="F24" s="11" t="str">
        <f>[20]Setembro!$E$9</f>
        <v>*</v>
      </c>
      <c r="G24" s="11" t="str">
        <f>[20]Setembro!$E$10</f>
        <v>*</v>
      </c>
      <c r="H24" s="11" t="str">
        <f>[20]Setembro!$E$11</f>
        <v>*</v>
      </c>
      <c r="I24" s="11" t="str">
        <f>[20]Setembro!$E$12</f>
        <v>*</v>
      </c>
      <c r="J24" s="11" t="str">
        <f>[20]Setembro!$E$13</f>
        <v>*</v>
      </c>
      <c r="K24" s="11" t="str">
        <f>[20]Setembro!$E$14</f>
        <v>*</v>
      </c>
      <c r="L24" s="11" t="str">
        <f>[20]Setembro!$E$15</f>
        <v>*</v>
      </c>
      <c r="M24" s="11" t="str">
        <f>[20]Setembro!$E$16</f>
        <v>*</v>
      </c>
      <c r="N24" s="11" t="str">
        <f>[20]Setembro!$E$17</f>
        <v>*</v>
      </c>
      <c r="O24" s="11" t="str">
        <f>[20]Setembro!$E$18</f>
        <v>*</v>
      </c>
      <c r="P24" s="11" t="str">
        <f>[20]Setembro!$E$19</f>
        <v>*</v>
      </c>
      <c r="Q24" s="11" t="str">
        <f>[20]Setembro!$E$20</f>
        <v>*</v>
      </c>
      <c r="R24" s="11" t="str">
        <f>[20]Setembro!$E$21</f>
        <v>*</v>
      </c>
      <c r="S24" s="11" t="str">
        <f>[20]Setembro!$E$22</f>
        <v>*</v>
      </c>
      <c r="T24" s="11" t="str">
        <f>[20]Setembro!$E$23</f>
        <v>*</v>
      </c>
      <c r="U24" s="11" t="str">
        <f>[20]Setembro!$E$24</f>
        <v>*</v>
      </c>
      <c r="V24" s="11" t="str">
        <f>[20]Setembro!$E$25</f>
        <v>*</v>
      </c>
      <c r="W24" s="11" t="str">
        <f>[20]Setembro!$E$26</f>
        <v>*</v>
      </c>
      <c r="X24" s="11" t="str">
        <f>[20]Setembro!$E$27</f>
        <v>*</v>
      </c>
      <c r="Y24" s="11" t="str">
        <f>[20]Setembro!$E$28</f>
        <v>*</v>
      </c>
      <c r="Z24" s="11" t="str">
        <f>[20]Setembro!$E$29</f>
        <v>*</v>
      </c>
      <c r="AA24" s="11" t="str">
        <f>[20]Setembro!$E$30</f>
        <v>*</v>
      </c>
      <c r="AB24" s="11" t="str">
        <f>[20]Setembro!$E$31</f>
        <v>*</v>
      </c>
      <c r="AC24" s="11" t="str">
        <f>[20]Setembro!$E$32</f>
        <v>*</v>
      </c>
      <c r="AD24" s="11" t="str">
        <f>[20]Setembro!$E$33</f>
        <v>*</v>
      </c>
      <c r="AE24" s="11" t="str">
        <f>[20]Setembro!$E$34</f>
        <v>*</v>
      </c>
      <c r="AF24" s="93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[21]Setembro!$E$5</f>
        <v>89.92307692307692</v>
      </c>
      <c r="C25" s="11">
        <f>[21]Setembro!$E$6</f>
        <v>58.333333333333336</v>
      </c>
      <c r="D25" s="11">
        <f>[21]Setembro!$E$7</f>
        <v>62.733333333333334</v>
      </c>
      <c r="E25" s="11">
        <f>[21]Setembro!$E$8</f>
        <v>48.285714285714285</v>
      </c>
      <c r="F25" s="11">
        <f>[21]Setembro!$E$9</f>
        <v>57.266666666666666</v>
      </c>
      <c r="G25" s="11">
        <f>[21]Setembro!$E$10</f>
        <v>54.8</v>
      </c>
      <c r="H25" s="11">
        <f>[21]Setembro!$E$11</f>
        <v>38.666666666666664</v>
      </c>
      <c r="I25" s="11">
        <f>[21]Setembro!$E$12</f>
        <v>25.928571428571427</v>
      </c>
      <c r="J25" s="11">
        <f>[21]Setembro!$E$13</f>
        <v>28</v>
      </c>
      <c r="K25" s="11">
        <f>[21]Setembro!$E$14</f>
        <v>29.416666666666668</v>
      </c>
      <c r="L25" s="11">
        <f>[21]Setembro!$E$15</f>
        <v>29.692307692307693</v>
      </c>
      <c r="M25" s="11">
        <f>[21]Setembro!$E$16</f>
        <v>79.333333333333329</v>
      </c>
      <c r="N25" s="11">
        <f>[21]Setembro!$E$17</f>
        <v>62.384615384615387</v>
      </c>
      <c r="O25" s="11">
        <f>[21]Setembro!$E$18</f>
        <v>49.266666666666666</v>
      </c>
      <c r="P25" s="11">
        <f>[21]Setembro!$E$19</f>
        <v>39.06666666666667</v>
      </c>
      <c r="Q25" s="11">
        <f>[21]Setembro!$E$20</f>
        <v>23.857142857142858</v>
      </c>
      <c r="R25" s="11" t="s">
        <v>226</v>
      </c>
      <c r="S25" s="11">
        <f>[21]Setembro!$E$22</f>
        <v>69.25</v>
      </c>
      <c r="T25" s="11">
        <f>[21]Setembro!$E$23</f>
        <v>54.333333333333336</v>
      </c>
      <c r="U25" s="11">
        <f>[21]Setembro!$E$24</f>
        <v>74.933333333333337</v>
      </c>
      <c r="V25" s="11">
        <f>[21]Setembro!$E$25</f>
        <v>53.294117647058826</v>
      </c>
      <c r="W25" s="11">
        <f>[21]Setembro!$E$26</f>
        <v>37.294117647058826</v>
      </c>
      <c r="X25" s="11">
        <f>[21]Setembro!$E$27</f>
        <v>44.529411764705884</v>
      </c>
      <c r="Y25" s="11">
        <f>[21]Setembro!$E$28</f>
        <v>53.375</v>
      </c>
      <c r="Z25" s="11">
        <f>[21]Setembro!$E$29</f>
        <v>84.13333333333334</v>
      </c>
      <c r="AA25" s="11">
        <f>[21]Setembro!$E$30</f>
        <v>62.333333333333336</v>
      </c>
      <c r="AB25" s="11">
        <f>[21]Setembro!$E$31</f>
        <v>47.705882352941174</v>
      </c>
      <c r="AC25" s="11">
        <f>[21]Setembro!$E$32</f>
        <v>43.764705882352942</v>
      </c>
      <c r="AD25" s="11">
        <f>[21]Setembro!$E$33</f>
        <v>37.882352941176471</v>
      </c>
      <c r="AE25" s="11">
        <f>[21]Setembro!$E$34</f>
        <v>29.4375</v>
      </c>
      <c r="AF25" s="93">
        <f t="shared" ref="AF25:AF26" si="2">AVERAGE(B25:AE25)</f>
        <v>50.662799430116884</v>
      </c>
      <c r="AG25" s="12" t="s">
        <v>47</v>
      </c>
      <c r="AJ25" t="s">
        <v>47</v>
      </c>
    </row>
    <row r="26" spans="1:36" x14ac:dyDescent="0.2">
      <c r="A26" s="58" t="s">
        <v>171</v>
      </c>
      <c r="B26" s="11">
        <f>[22]Setembro!$E$5</f>
        <v>88.4</v>
      </c>
      <c r="C26" s="11">
        <f>[22]Setembro!$E$6</f>
        <v>80.3</v>
      </c>
      <c r="D26" s="11">
        <f>[22]Setembro!$E$7</f>
        <v>65.882352941176464</v>
      </c>
      <c r="E26" s="11">
        <f>[22]Setembro!$E$8</f>
        <v>54.235294117647058</v>
      </c>
      <c r="F26" s="11">
        <f>[22]Setembro!$E$9</f>
        <v>55.294117647058826</v>
      </c>
      <c r="G26" s="11">
        <f>[22]Setembro!$E$10</f>
        <v>53.941176470588232</v>
      </c>
      <c r="H26" s="11">
        <f>[22]Setembro!$E$11</f>
        <v>38.352941176470587</v>
      </c>
      <c r="I26" s="11">
        <f>[22]Setembro!$E$12</f>
        <v>29.647058823529413</v>
      </c>
      <c r="J26" s="11">
        <f>[22]Setembro!$E$13</f>
        <v>30.375</v>
      </c>
      <c r="K26" s="11">
        <f>[22]Setembro!$E$14</f>
        <v>33.529411764705884</v>
      </c>
      <c r="L26" s="11">
        <f>[22]Setembro!$E$15</f>
        <v>34.352941176470587</v>
      </c>
      <c r="M26" s="11">
        <f>[22]Setembro!$E$16</f>
        <v>65.705882352941174</v>
      </c>
      <c r="N26" s="11">
        <f>[22]Setembro!$E$17</f>
        <v>61.333333333333336</v>
      </c>
      <c r="O26" s="11">
        <f>[22]Setembro!$E$18</f>
        <v>45.705882352941174</v>
      </c>
      <c r="P26" s="11">
        <f>[22]Setembro!$E$19</f>
        <v>31</v>
      </c>
      <c r="Q26" s="11">
        <f>[22]Setembro!$E$20</f>
        <v>25.611111111111111</v>
      </c>
      <c r="R26" s="11">
        <f>[22]Setembro!$E$21</f>
        <v>39.294117647058826</v>
      </c>
      <c r="S26" s="11">
        <f>[22]Setembro!$E$22</f>
        <v>61.117647058823529</v>
      </c>
      <c r="T26" s="11">
        <f>[22]Setembro!$E$23</f>
        <v>51.555555555555557</v>
      </c>
      <c r="U26" s="11">
        <f>[22]Setembro!$E$24</f>
        <v>58.470588235294116</v>
      </c>
      <c r="V26" s="11">
        <f>[22]Setembro!$E$25</f>
        <v>56</v>
      </c>
      <c r="W26" s="11">
        <f>[22]Setembro!$E$26</f>
        <v>46.666666666666664</v>
      </c>
      <c r="X26" s="11">
        <f>[22]Setembro!$E$27</f>
        <v>46.777777777777779</v>
      </c>
      <c r="Y26" s="11">
        <f>[22]Setembro!$E$28</f>
        <v>54.555555555555557</v>
      </c>
      <c r="Z26" s="11">
        <f>[22]Setembro!$E$29</f>
        <v>84.470588235294116</v>
      </c>
      <c r="AA26" s="11">
        <f>[22]Setembro!$E$30</f>
        <v>69.5</v>
      </c>
      <c r="AB26" s="11">
        <f>[22]Setembro!$E$31</f>
        <v>34.416666666666664</v>
      </c>
      <c r="AC26" s="11">
        <f>[22]Setembro!$E$32</f>
        <v>45.9375</v>
      </c>
      <c r="AD26" s="11">
        <f>[22]Setembro!$E$33</f>
        <v>39.058823529411768</v>
      </c>
      <c r="AE26" s="11">
        <f>[22]Setembro!$E$34</f>
        <v>33.875</v>
      </c>
      <c r="AF26" s="93">
        <f t="shared" si="2"/>
        <v>50.512099673202634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[23]Setembro!$E$5</f>
        <v>94.608695652173907</v>
      </c>
      <c r="C27" s="11">
        <f>[23]Setembro!$E$6</f>
        <v>77.458333333333329</v>
      </c>
      <c r="D27" s="11">
        <f>[23]Setembro!$E$7</f>
        <v>76.125</v>
      </c>
      <c r="E27" s="11">
        <f>[23]Setembro!$E$8</f>
        <v>53.416666666666664</v>
      </c>
      <c r="F27" s="11">
        <f>[23]Setembro!$E$9</f>
        <v>59.541666666666664</v>
      </c>
      <c r="G27" s="11">
        <f>[23]Setembro!$E$10</f>
        <v>63.416666666666664</v>
      </c>
      <c r="H27" s="11">
        <f>[23]Setembro!$E$11</f>
        <v>52.25</v>
      </c>
      <c r="I27" s="11">
        <f>[23]Setembro!$E$12</f>
        <v>37.416666666666664</v>
      </c>
      <c r="J27" s="11">
        <f>[23]Setembro!$E$13</f>
        <v>34.916666666666664</v>
      </c>
      <c r="K27" s="11">
        <f>[23]Setembro!$E$14</f>
        <v>37.916666666666664</v>
      </c>
      <c r="L27" s="11">
        <f>[23]Setembro!$E$15</f>
        <v>33.625</v>
      </c>
      <c r="M27" s="11">
        <f>[23]Setembro!$E$16</f>
        <v>75.25</v>
      </c>
      <c r="N27" s="11">
        <f>[23]Setembro!$E$17</f>
        <v>71.958333333333329</v>
      </c>
      <c r="O27" s="11">
        <f>[23]Setembro!$E$18</f>
        <v>60.166666666666664</v>
      </c>
      <c r="P27" s="11">
        <f>[23]Setembro!$E$19</f>
        <v>48.125</v>
      </c>
      <c r="Q27" s="11">
        <f>[23]Setembro!$E$20</f>
        <v>31.5</v>
      </c>
      <c r="R27" s="11">
        <f>[23]Setembro!$E$21</f>
        <v>35.833333333333336</v>
      </c>
      <c r="S27" s="11">
        <f>[23]Setembro!$E$22</f>
        <v>79.166666666666671</v>
      </c>
      <c r="T27" s="11">
        <f>[23]Setembro!$E$23</f>
        <v>80.090909090909093</v>
      </c>
      <c r="U27" s="11">
        <f>[23]Setembro!$E$24</f>
        <v>80.478260869565219</v>
      </c>
      <c r="V27" s="11">
        <f>[23]Setembro!$E$25</f>
        <v>68.041666666666671</v>
      </c>
      <c r="W27" s="11">
        <f>[23]Setembro!$E$26</f>
        <v>61.416666666666664</v>
      </c>
      <c r="X27" s="11">
        <f>[23]Setembro!$E$27</f>
        <v>55.5</v>
      </c>
      <c r="Y27" s="11">
        <f>[23]Setembro!$E$28</f>
        <v>61.041666666666664</v>
      </c>
      <c r="Z27" s="11">
        <f>[23]Setembro!$E$29</f>
        <v>85.666666666666671</v>
      </c>
      <c r="AA27" s="11">
        <f>[23]Setembro!$E$30</f>
        <v>60.846153846153847</v>
      </c>
      <c r="AB27" s="11">
        <f>[23]Setembro!$E$31</f>
        <v>58.833333333333336</v>
      </c>
      <c r="AC27" s="11">
        <f>[23]Setembro!$E$32</f>
        <v>52.875</v>
      </c>
      <c r="AD27" s="11">
        <f>[23]Setembro!$E$33</f>
        <v>48.625</v>
      </c>
      <c r="AE27" s="11">
        <f>[23]Setembro!$E$34</f>
        <v>39.583333333333336</v>
      </c>
      <c r="AF27" s="93">
        <f t="shared" si="1"/>
        <v>59.189689537515626</v>
      </c>
    </row>
    <row r="28" spans="1:36" x14ac:dyDescent="0.2">
      <c r="A28" s="58" t="s">
        <v>9</v>
      </c>
      <c r="B28" s="11">
        <f>[24]Setembro!$E$5</f>
        <v>92.5</v>
      </c>
      <c r="C28" s="11">
        <f>[24]Setembro!$E$6</f>
        <v>73.84615384615384</v>
      </c>
      <c r="D28" s="11">
        <f>[24]Setembro!$E$7</f>
        <v>74.695652173913047</v>
      </c>
      <c r="E28" s="11">
        <f>[24]Setembro!$E$8</f>
        <v>61.583333333333336</v>
      </c>
      <c r="F28" s="11">
        <f>[24]Setembro!$E$9</f>
        <v>62.583333333333336</v>
      </c>
      <c r="G28" s="11">
        <f>[24]Setembro!$E$10</f>
        <v>60.625</v>
      </c>
      <c r="H28" s="11">
        <f>[24]Setembro!$E$11</f>
        <v>48.291666666666664</v>
      </c>
      <c r="I28" s="11">
        <f>[24]Setembro!$E$12</f>
        <v>32.5</v>
      </c>
      <c r="J28" s="11">
        <f>[24]Setembro!$E$13</f>
        <v>29.166666666666668</v>
      </c>
      <c r="K28" s="11">
        <f>[24]Setembro!$E$14</f>
        <v>26.4</v>
      </c>
      <c r="L28" s="11">
        <f>[24]Setembro!$E$15</f>
        <v>25.7</v>
      </c>
      <c r="M28" s="11">
        <f>[24]Setembro!$E$16</f>
        <v>60.444444444444443</v>
      </c>
      <c r="N28" s="11">
        <f>[24]Setembro!$E$17</f>
        <v>50</v>
      </c>
      <c r="O28" s="11">
        <f>[24]Setembro!$E$18</f>
        <v>40.727272727272727</v>
      </c>
      <c r="P28" s="11">
        <f>[24]Setembro!$E$19</f>
        <v>28.25</v>
      </c>
      <c r="Q28" s="11">
        <f>[24]Setembro!$E$20</f>
        <v>19.09090909090909</v>
      </c>
      <c r="R28" s="11">
        <f>[24]Setembro!$E$21</f>
        <v>17.100000000000001</v>
      </c>
      <c r="S28" s="11">
        <f>[24]Setembro!$E$22</f>
        <v>56.3</v>
      </c>
      <c r="T28" s="11">
        <f>[24]Setembro!$E$23</f>
        <v>39.363636363636367</v>
      </c>
      <c r="U28" s="11">
        <f>[24]Setembro!$E$24</f>
        <v>63.222222222222221</v>
      </c>
      <c r="V28" s="11">
        <f>[24]Setembro!$E$25</f>
        <v>62.46153846153846</v>
      </c>
      <c r="W28" s="11">
        <f>[24]Setembro!$E$26</f>
        <v>47.692307692307693</v>
      </c>
      <c r="X28" s="11">
        <f>[24]Setembro!$E$27</f>
        <v>50.466666666666669</v>
      </c>
      <c r="Y28" s="11">
        <f>[24]Setembro!$E$28</f>
        <v>56.692307692307693</v>
      </c>
      <c r="Z28" s="11">
        <f>[24]Setembro!$E$29</f>
        <v>89.25</v>
      </c>
      <c r="AA28" s="11">
        <f>[24]Setembro!$E$30</f>
        <v>63.307692307692307</v>
      </c>
      <c r="AB28" s="11">
        <f>[24]Setembro!$E$31</f>
        <v>46.375</v>
      </c>
      <c r="AC28" s="11">
        <f>[24]Setembro!$E$32</f>
        <v>50.913043478260867</v>
      </c>
      <c r="AD28" s="11">
        <f>[24]Setembro!$E$33</f>
        <v>42.913043478260867</v>
      </c>
      <c r="AE28" s="11">
        <f>[24]Setembro!$E$34</f>
        <v>33.19047619047619</v>
      </c>
      <c r="AF28" s="93">
        <f t="shared" si="1"/>
        <v>50.188412227868739</v>
      </c>
      <c r="AI28" t="s">
        <v>47</v>
      </c>
    </row>
    <row r="29" spans="1:36" x14ac:dyDescent="0.2">
      <c r="A29" s="58" t="s">
        <v>42</v>
      </c>
      <c r="B29" s="11">
        <f>[25]Setembro!$E$5</f>
        <v>82.041666666666671</v>
      </c>
      <c r="C29" s="11">
        <f>[25]Setembro!$E$6</f>
        <v>74.583333333333329</v>
      </c>
      <c r="D29" s="11">
        <f>[25]Setembro!$E$7</f>
        <v>64.708333333333329</v>
      </c>
      <c r="E29" s="11">
        <f>[25]Setembro!$E$8</f>
        <v>60.208333333333336</v>
      </c>
      <c r="F29" s="11">
        <f>[25]Setembro!$E$9</f>
        <v>54.833333333333336</v>
      </c>
      <c r="G29" s="11">
        <f>[25]Setembro!$E$10</f>
        <v>53.666666666666664</v>
      </c>
      <c r="H29" s="11">
        <f>[25]Setembro!$E$11</f>
        <v>47.583333333333336</v>
      </c>
      <c r="I29" s="11">
        <f>[25]Setembro!$E$12</f>
        <v>49.208333333333336</v>
      </c>
      <c r="J29" s="11">
        <f>[25]Setembro!$E$13</f>
        <v>47.25</v>
      </c>
      <c r="K29" s="11">
        <f>[25]Setembro!$E$14</f>
        <v>45.75</v>
      </c>
      <c r="L29" s="11">
        <f>[25]Setembro!$E$15</f>
        <v>47.5</v>
      </c>
      <c r="M29" s="11">
        <f>[25]Setembro!$E$16</f>
        <v>71.5</v>
      </c>
      <c r="N29" s="11">
        <f>[25]Setembro!$E$17</f>
        <v>66.5</v>
      </c>
      <c r="O29" s="11">
        <f>[25]Setembro!$E$18</f>
        <v>60.583333333333336</v>
      </c>
      <c r="P29" s="11">
        <f>[25]Setembro!$E$19</f>
        <v>51.833333333333336</v>
      </c>
      <c r="Q29" s="11">
        <f>[25]Setembro!$E$20</f>
        <v>49.5</v>
      </c>
      <c r="R29" s="11">
        <f>[25]Setembro!$E$21</f>
        <v>59</v>
      </c>
      <c r="S29" s="11">
        <f>[25]Setembro!$E$22</f>
        <v>66.708333333333329</v>
      </c>
      <c r="T29" s="11">
        <f>[25]Setembro!$E$23</f>
        <v>59.916666666666664</v>
      </c>
      <c r="U29" s="11">
        <f>[25]Setembro!$E$24</f>
        <v>66.5</v>
      </c>
      <c r="V29" s="11">
        <f>[25]Setembro!$E$25</f>
        <v>58.791666666666664</v>
      </c>
      <c r="W29" s="11">
        <f>[25]Setembro!$E$26</f>
        <v>48.708333333333336</v>
      </c>
      <c r="X29" s="11">
        <f>[25]Setembro!$E$27</f>
        <v>47.291666666666664</v>
      </c>
      <c r="Y29" s="11">
        <f>[25]Setembro!$E$28</f>
        <v>51.791666666666664</v>
      </c>
      <c r="Z29" s="11">
        <f>[25]Setembro!$E$29</f>
        <v>72.583333333333329</v>
      </c>
      <c r="AA29" s="11">
        <f>[25]Setembro!$E$30</f>
        <v>71.583333333333329</v>
      </c>
      <c r="AB29" s="11">
        <f>[25]Setembro!$E$31</f>
        <v>56.333333333333336</v>
      </c>
      <c r="AC29" s="11">
        <f>[25]Setembro!$E$32</f>
        <v>49.458333333333336</v>
      </c>
      <c r="AD29" s="11">
        <f>[25]Setembro!$E$33</f>
        <v>48.208333333333336</v>
      </c>
      <c r="AE29" s="11">
        <f>[25]Setembro!$E$34</f>
        <v>44.416666666666664</v>
      </c>
      <c r="AF29" s="93">
        <f t="shared" si="1"/>
        <v>57.61805555555555</v>
      </c>
      <c r="AJ29" t="s">
        <v>47</v>
      </c>
    </row>
    <row r="30" spans="1:36" x14ac:dyDescent="0.2">
      <c r="A30" s="58" t="s">
        <v>10</v>
      </c>
      <c r="B30" s="11">
        <f>[26]Setembro!$E$5</f>
        <v>94.708333333333329</v>
      </c>
      <c r="C30" s="11">
        <f>[26]Setembro!$E$6</f>
        <v>80.416666666666671</v>
      </c>
      <c r="D30" s="11">
        <f>[26]Setembro!$E$7</f>
        <v>77.666666666666671</v>
      </c>
      <c r="E30" s="11">
        <f>[26]Setembro!$E$8</f>
        <v>61</v>
      </c>
      <c r="F30" s="11">
        <f>[26]Setembro!$E$9</f>
        <v>59.083333333333336</v>
      </c>
      <c r="G30" s="11">
        <f>[26]Setembro!$E$10</f>
        <v>61.75</v>
      </c>
      <c r="H30" s="11">
        <f>[26]Setembro!$E$11</f>
        <v>47.041666666666664</v>
      </c>
      <c r="I30" s="11">
        <f>[26]Setembro!$E$12</f>
        <v>28.583333333333332</v>
      </c>
      <c r="J30" s="11">
        <f>[26]Setembro!$E$13</f>
        <v>33.958333333333336</v>
      </c>
      <c r="K30" s="11">
        <f>[26]Setembro!$E$14</f>
        <v>37.583333333333336</v>
      </c>
      <c r="L30" s="11">
        <f>[26]Setembro!$E$15</f>
        <v>33.958333333333336</v>
      </c>
      <c r="M30" s="11">
        <f>[26]Setembro!$E$16</f>
        <v>76.458333333333329</v>
      </c>
      <c r="N30" s="11">
        <f>[26]Setembro!$E$17</f>
        <v>72.166666666666671</v>
      </c>
      <c r="O30" s="11">
        <f>[26]Setembro!$E$18</f>
        <v>56.75</v>
      </c>
      <c r="P30" s="11">
        <f>[26]Setembro!$E$19</f>
        <v>43.916666666666664</v>
      </c>
      <c r="Q30" s="11">
        <f>[26]Setembro!$E$20</f>
        <v>24.458333333333332</v>
      </c>
      <c r="R30" s="11">
        <f>[26]Setembro!$E$21</f>
        <v>41.583333333333336</v>
      </c>
      <c r="S30" s="11">
        <f>[26]Setembro!$E$22</f>
        <v>73.583333333333329</v>
      </c>
      <c r="T30" s="11">
        <f>[26]Setembro!$E$23</f>
        <v>64.541666666666671</v>
      </c>
      <c r="U30" s="11">
        <f>[26]Setembro!$E$24</f>
        <v>70.791666666666671</v>
      </c>
      <c r="V30" s="11">
        <f>[26]Setembro!$E$25</f>
        <v>64.458333333333329</v>
      </c>
      <c r="W30" s="11">
        <f>[26]Setembro!$E$26</f>
        <v>52.875</v>
      </c>
      <c r="X30" s="11">
        <f>[26]Setembro!$E$27</f>
        <v>54.125</v>
      </c>
      <c r="Y30" s="11">
        <f>[26]Setembro!$E$28</f>
        <v>60.958333333333336</v>
      </c>
      <c r="Z30" s="11">
        <f>[26]Setembro!$E$29</f>
        <v>83.166666666666671</v>
      </c>
      <c r="AA30" s="11">
        <f>[26]Setembro!$E$30</f>
        <v>74.25</v>
      </c>
      <c r="AB30" s="11">
        <f>[26]Setembro!$E$31</f>
        <v>54.666666666666664</v>
      </c>
      <c r="AC30" s="11">
        <f>[26]Setembro!$E$32</f>
        <v>48.333333333333336</v>
      </c>
      <c r="AD30" s="11">
        <f>[26]Setembro!$E$33</f>
        <v>44.041666666666664</v>
      </c>
      <c r="AE30" s="11">
        <f>[26]Setembro!$E$34</f>
        <v>34.458333333333336</v>
      </c>
      <c r="AF30" s="93">
        <f t="shared" si="1"/>
        <v>57.044444444444451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[27]Setembro!$E$5</f>
        <v>91.833333333333329</v>
      </c>
      <c r="C31" s="11">
        <f>[27]Setembro!$E$6</f>
        <v>81.666666666666671</v>
      </c>
      <c r="D31" s="11">
        <f>[27]Setembro!$E$7</f>
        <v>77.041666666666671</v>
      </c>
      <c r="E31" s="11">
        <f>[27]Setembro!$E$8</f>
        <v>57.708333333333336</v>
      </c>
      <c r="F31" s="11">
        <f>[27]Setembro!$E$9</f>
        <v>57.916666666666664</v>
      </c>
      <c r="G31" s="11">
        <f>[27]Setembro!$E$10</f>
        <v>64.125</v>
      </c>
      <c r="H31" s="11">
        <f>[27]Setembro!$E$11</f>
        <v>55.666666666666664</v>
      </c>
      <c r="I31" s="11">
        <f>[27]Setembro!$E$12</f>
        <v>39.75</v>
      </c>
      <c r="J31" s="11">
        <f>[27]Setembro!$E$13</f>
        <v>47.777777777777779</v>
      </c>
      <c r="K31" s="11">
        <f>[27]Setembro!$E$14</f>
        <v>45.863636363636367</v>
      </c>
      <c r="L31" s="11">
        <f>[27]Setembro!$E$15</f>
        <v>44.05</v>
      </c>
      <c r="M31" s="11">
        <f>[27]Setembro!$E$16</f>
        <v>82.5</v>
      </c>
      <c r="N31" s="11">
        <f>[27]Setembro!$E$17</f>
        <v>71.666666666666671</v>
      </c>
      <c r="O31" s="11">
        <f>[27]Setembro!$E$18</f>
        <v>56.583333333333336</v>
      </c>
      <c r="P31" s="11">
        <f>[27]Setembro!$E$19</f>
        <v>44.857142857142854</v>
      </c>
      <c r="Q31" s="11">
        <f>[27]Setembro!$E$20</f>
        <v>38.526315789473685</v>
      </c>
      <c r="R31" s="11">
        <f>[27]Setembro!$E$21</f>
        <v>52.263157894736842</v>
      </c>
      <c r="S31" s="11">
        <f>[27]Setembro!$E$22</f>
        <v>70.952380952380949</v>
      </c>
      <c r="T31" s="11">
        <f>[27]Setembro!$E$23</f>
        <v>61.3</v>
      </c>
      <c r="U31" s="11">
        <f>[27]Setembro!$E$24</f>
        <v>69.150000000000006</v>
      </c>
      <c r="V31" s="11">
        <f>[27]Setembro!$E$25</f>
        <v>62</v>
      </c>
      <c r="W31" s="11">
        <f>[27]Setembro!$E$26</f>
        <v>44</v>
      </c>
      <c r="X31" s="11">
        <f>[27]Setembro!$E$27</f>
        <v>52.4</v>
      </c>
      <c r="Y31" s="11">
        <f>[27]Setembro!$E$28</f>
        <v>61.45</v>
      </c>
      <c r="Z31" s="11">
        <f>[27]Setembro!$E$29</f>
        <v>85</v>
      </c>
      <c r="AA31" s="11">
        <f>[27]Setembro!$E$30</f>
        <v>67</v>
      </c>
      <c r="AB31" s="11">
        <f>[27]Setembro!$E$31</f>
        <v>49</v>
      </c>
      <c r="AC31" s="11">
        <f>[27]Setembro!$E$32</f>
        <v>50.15</v>
      </c>
      <c r="AD31" s="11">
        <f>[27]Setembro!$E$33</f>
        <v>42.277777777777779</v>
      </c>
      <c r="AE31" s="11">
        <f>[27]Setembro!$E$34</f>
        <v>35.294117647058826</v>
      </c>
      <c r="AF31" s="93" t="s">
        <v>226</v>
      </c>
      <c r="AG31" s="12" t="s">
        <v>47</v>
      </c>
      <c r="AI31" t="s">
        <v>47</v>
      </c>
    </row>
    <row r="32" spans="1:36" x14ac:dyDescent="0.2">
      <c r="A32" s="58" t="s">
        <v>11</v>
      </c>
      <c r="B32" s="11">
        <f>[28]Setembro!$E$5</f>
        <v>85.875</v>
      </c>
      <c r="C32" s="11">
        <f>[28]Setembro!$E$6</f>
        <v>78.125</v>
      </c>
      <c r="D32" s="11">
        <f>[28]Setembro!$E$7</f>
        <v>70.625</v>
      </c>
      <c r="E32" s="11">
        <f>[28]Setembro!$E$8</f>
        <v>56.416666666666664</v>
      </c>
      <c r="F32" s="11">
        <f>[28]Setembro!$E$9</f>
        <v>53.833333333333336</v>
      </c>
      <c r="G32" s="11">
        <f>[28]Setembro!$E$10</f>
        <v>57.708333333333336</v>
      </c>
      <c r="H32" s="11">
        <f>[28]Setembro!$E$11</f>
        <v>49.083333333333336</v>
      </c>
      <c r="I32" s="11">
        <f>[28]Setembro!$E$12</f>
        <v>44.25</v>
      </c>
      <c r="J32" s="11">
        <f>[28]Setembro!$E$13</f>
        <v>42.916666666666664</v>
      </c>
      <c r="K32" s="11">
        <f>[28]Setembro!$E$14</f>
        <v>46.041666666666664</v>
      </c>
      <c r="L32" s="11">
        <f>[28]Setembro!$E$15</f>
        <v>45.583333333333336</v>
      </c>
      <c r="M32" s="11">
        <f>[28]Setembro!$E$16</f>
        <v>66.833333333333329</v>
      </c>
      <c r="N32" s="11">
        <f>[28]Setembro!$E$17</f>
        <v>65.75</v>
      </c>
      <c r="O32" s="11">
        <f>[28]Setembro!$E$18</f>
        <v>55.666666666666664</v>
      </c>
      <c r="P32" s="11">
        <f>[28]Setembro!$E$19</f>
        <v>43.416666666666664</v>
      </c>
      <c r="Q32" s="11">
        <f>[28]Setembro!$E$20</f>
        <v>37.25</v>
      </c>
      <c r="R32" s="11">
        <f>[28]Setembro!$E$21</f>
        <v>46.958333333333336</v>
      </c>
      <c r="S32" s="11">
        <f>[28]Setembro!$E$22</f>
        <v>67.375</v>
      </c>
      <c r="T32" s="11">
        <f>[28]Setembro!$E$23</f>
        <v>54.708333333333336</v>
      </c>
      <c r="U32" s="11">
        <f>[28]Setembro!$E$24</f>
        <v>56.291666666666664</v>
      </c>
      <c r="V32" s="11">
        <f>[28]Setembro!$E$25</f>
        <v>58.958333333333336</v>
      </c>
      <c r="W32" s="11">
        <f>[28]Setembro!$E$26</f>
        <v>45.958333333333336</v>
      </c>
      <c r="X32" s="11">
        <f>[28]Setembro!$E$27</f>
        <v>49.583333333333336</v>
      </c>
      <c r="Y32" s="11">
        <f>[28]Setembro!$E$28</f>
        <v>56.833333333333336</v>
      </c>
      <c r="Z32" s="11">
        <f>[28]Setembro!$E$29</f>
        <v>77.916666666666671</v>
      </c>
      <c r="AA32" s="11">
        <f>[28]Setembro!$E$30</f>
        <v>75.708333333333329</v>
      </c>
      <c r="AB32" s="11">
        <f>[28]Setembro!$E$31</f>
        <v>60.25</v>
      </c>
      <c r="AC32" s="11">
        <f>[28]Setembro!$E$32</f>
        <v>54.25</v>
      </c>
      <c r="AD32" s="11">
        <f>[28]Setembro!$E$33</f>
        <v>49.958333333333336</v>
      </c>
      <c r="AE32" s="11">
        <f>[28]Setembro!$E$34</f>
        <v>44.25</v>
      </c>
      <c r="AF32" s="93">
        <f t="shared" si="1"/>
        <v>56.612499999999983</v>
      </c>
      <c r="AJ32" t="s">
        <v>47</v>
      </c>
    </row>
    <row r="33" spans="1:37" s="5" customFormat="1" x14ac:dyDescent="0.2">
      <c r="A33" s="58" t="s">
        <v>12</v>
      </c>
      <c r="B33" s="11">
        <f>[29]Setembro!$E$5</f>
        <v>71.416666666666671</v>
      </c>
      <c r="C33" s="11">
        <f>[29]Setembro!$E$6</f>
        <v>67.208333333333329</v>
      </c>
      <c r="D33" s="11">
        <f>[29]Setembro!$E$7</f>
        <v>62.291666666666664</v>
      </c>
      <c r="E33" s="11">
        <f>[29]Setembro!$E$8</f>
        <v>51.916666666666664</v>
      </c>
      <c r="F33" s="11">
        <f>[29]Setembro!$E$9</f>
        <v>46.791666666666664</v>
      </c>
      <c r="G33" s="11">
        <f>[29]Setembro!$E$10</f>
        <v>47.541666666666664</v>
      </c>
      <c r="H33" s="11">
        <f>[29]Setembro!$E$11</f>
        <v>51.375</v>
      </c>
      <c r="I33" s="11">
        <f>[29]Setembro!$E$12</f>
        <v>46.916666666666664</v>
      </c>
      <c r="J33" s="11">
        <f>[29]Setembro!$E$13</f>
        <v>48.583333333333336</v>
      </c>
      <c r="K33" s="11">
        <f>[29]Setembro!$E$14</f>
        <v>46.041666666666664</v>
      </c>
      <c r="L33" s="11">
        <f>[29]Setembro!$E$15</f>
        <v>45.666666666666664</v>
      </c>
      <c r="M33" s="11">
        <f>[29]Setembro!$E$16</f>
        <v>60.875</v>
      </c>
      <c r="N33" s="11">
        <f>[29]Setembro!$E$17</f>
        <v>61.083333333333336</v>
      </c>
      <c r="O33" s="11">
        <f>[29]Setembro!$E$18</f>
        <v>50.333333333333336</v>
      </c>
      <c r="P33" s="11">
        <f>[29]Setembro!$E$19</f>
        <v>49.583333333333336</v>
      </c>
      <c r="Q33" s="11">
        <f>[29]Setembro!$E$20</f>
        <v>45.333333333333336</v>
      </c>
      <c r="R33" s="11">
        <f>[29]Setembro!$E$21</f>
        <v>52</v>
      </c>
      <c r="S33" s="11">
        <f>[29]Setembro!$E$22</f>
        <v>60.5</v>
      </c>
      <c r="T33" s="11" t="str">
        <f>[29]Setembro!$E$23</f>
        <v>*</v>
      </c>
      <c r="U33" s="11" t="str">
        <f>[29]Setembro!$E$24</f>
        <v>*</v>
      </c>
      <c r="V33" s="11" t="str">
        <f>[29]Setembro!$E$25</f>
        <v>*</v>
      </c>
      <c r="W33" s="11" t="str">
        <f>[29]Setembro!$E$26</f>
        <v>*</v>
      </c>
      <c r="X33" s="11" t="str">
        <f>[29]Setembro!$E$27</f>
        <v>*</v>
      </c>
      <c r="Y33" s="11" t="str">
        <f>[29]Setembro!$E$28</f>
        <v>*</v>
      </c>
      <c r="Z33" s="11" t="str">
        <f>[29]Setembro!$E$29</f>
        <v>*</v>
      </c>
      <c r="AA33" s="11" t="str">
        <f>[29]Setembro!$E$30</f>
        <v>*</v>
      </c>
      <c r="AB33" s="11" t="str">
        <f>[29]Setembro!$E$31</f>
        <v>*</v>
      </c>
      <c r="AC33" s="11" t="str">
        <f>[29]Setembro!$E$32</f>
        <v>*</v>
      </c>
      <c r="AD33" s="11" t="str">
        <f>[29]Setembro!$E$33</f>
        <v>*</v>
      </c>
      <c r="AE33" s="11" t="str">
        <f>[29]Setembro!$E$34</f>
        <v>*</v>
      </c>
      <c r="AF33" s="93">
        <f t="shared" si="1"/>
        <v>53.636574074074083</v>
      </c>
    </row>
    <row r="34" spans="1:37" x14ac:dyDescent="0.2">
      <c r="A34" s="58" t="s">
        <v>13</v>
      </c>
      <c r="B34" s="11">
        <f>[30]Setembro!$E$5</f>
        <v>74.769230769230774</v>
      </c>
      <c r="C34" s="11">
        <f>[30]Setembro!$E$6</f>
        <v>68.75</v>
      </c>
      <c r="D34" s="11">
        <f>[30]Setembro!$E$7</f>
        <v>64.5625</v>
      </c>
      <c r="E34" s="11">
        <f>[30]Setembro!$E$8</f>
        <v>53.285714285714285</v>
      </c>
      <c r="F34" s="11">
        <f>[30]Setembro!$E$9</f>
        <v>47.363636363636367</v>
      </c>
      <c r="G34" s="11">
        <f>[30]Setembro!$E$10</f>
        <v>43.333333333333336</v>
      </c>
      <c r="H34" s="11">
        <f>[30]Setembro!$E$11</f>
        <v>35.846153846153847</v>
      </c>
      <c r="I34" s="11">
        <f>[30]Setembro!$E$12</f>
        <v>37.615384615384613</v>
      </c>
      <c r="J34" s="11">
        <f>[30]Setembro!$E$13</f>
        <v>35.153846153846153</v>
      </c>
      <c r="K34" s="11">
        <f>[30]Setembro!$E$14</f>
        <v>34</v>
      </c>
      <c r="L34" s="11">
        <f>[30]Setembro!$E$15</f>
        <v>38</v>
      </c>
      <c r="M34" s="11">
        <f>[30]Setembro!$E$16</f>
        <v>60.166666666666664</v>
      </c>
      <c r="N34" s="11">
        <f>[30]Setembro!$E$17</f>
        <v>59.384615384615387</v>
      </c>
      <c r="O34" s="11">
        <f>[30]Setembro!$E$18</f>
        <v>47.642857142857146</v>
      </c>
      <c r="P34" s="11">
        <f>[30]Setembro!$E$19</f>
        <v>41.142857142857146</v>
      </c>
      <c r="Q34" s="11">
        <f>[30]Setembro!$E$20</f>
        <v>35.299999999999997</v>
      </c>
      <c r="R34" s="11">
        <f>[30]Setembro!$E$21</f>
        <v>52.333333333333336</v>
      </c>
      <c r="S34" s="11">
        <f>[30]Setembro!$E$22</f>
        <v>46.909090909090907</v>
      </c>
      <c r="T34" s="11">
        <f>[30]Setembro!$E$23</f>
        <v>45.090909090909093</v>
      </c>
      <c r="U34" s="11">
        <f>[30]Setembro!$E$24</f>
        <v>40.75</v>
      </c>
      <c r="V34" s="11">
        <f>[30]Setembro!$E$25</f>
        <v>49</v>
      </c>
      <c r="W34" s="11">
        <f>[30]Setembro!$E$26</f>
        <v>41.583333333333336</v>
      </c>
      <c r="X34" s="11">
        <f>[30]Setembro!$E$27</f>
        <v>37.545454545454547</v>
      </c>
      <c r="Y34" s="11">
        <f>[30]Setembro!$E$28</f>
        <v>38.6</v>
      </c>
      <c r="Z34" s="11">
        <f>[30]Setembro!$E$29</f>
        <v>94.666666666666671</v>
      </c>
      <c r="AA34" s="11">
        <f>[30]Setembro!$E$30</f>
        <v>67.461538461538467</v>
      </c>
      <c r="AB34" s="11">
        <f>[30]Setembro!$E$31</f>
        <v>51.133333333333333</v>
      </c>
      <c r="AC34" s="11">
        <f>[30]Setembro!$E$32</f>
        <v>51.352941176470587</v>
      </c>
      <c r="AD34" s="11">
        <f>[30]Setembro!$E$33</f>
        <v>50.5</v>
      </c>
      <c r="AE34" s="11">
        <f>[30]Setembro!$E$34</f>
        <v>50.846153846153847</v>
      </c>
      <c r="AF34" s="93">
        <f t="shared" si="1"/>
        <v>49.802985013352661</v>
      </c>
      <c r="AI34" t="s">
        <v>47</v>
      </c>
    </row>
    <row r="35" spans="1:37" x14ac:dyDescent="0.2">
      <c r="A35" s="58" t="s">
        <v>173</v>
      </c>
      <c r="B35" s="11">
        <f>[31]Setembro!$E$5</f>
        <v>79.125</v>
      </c>
      <c r="C35" s="11">
        <f>[31]Setembro!$E$6</f>
        <v>73.090909090909093</v>
      </c>
      <c r="D35" s="11">
        <f>[31]Setembro!$E$7</f>
        <v>72.272727272727266</v>
      </c>
      <c r="E35" s="11">
        <f>[31]Setembro!$E$8</f>
        <v>65.818181818181813</v>
      </c>
      <c r="F35" s="11">
        <f>[31]Setembro!$E$9</f>
        <v>64.818181818181813</v>
      </c>
      <c r="G35" s="11">
        <f>[31]Setembro!$E$10</f>
        <v>56.909090909090907</v>
      </c>
      <c r="H35" s="11">
        <f>[31]Setembro!$E$11</f>
        <v>47.454545454545453</v>
      </c>
      <c r="I35" s="11">
        <f>[31]Setembro!$E$12</f>
        <v>46.545454545454547</v>
      </c>
      <c r="J35" s="11">
        <f>[31]Setembro!$E$13</f>
        <v>46.18181818181818</v>
      </c>
      <c r="K35" s="11">
        <f>[31]Setembro!$E$14</f>
        <v>48.545454545454547</v>
      </c>
      <c r="L35" s="11">
        <f>[31]Setembro!$E$15</f>
        <v>48.272727272727273</v>
      </c>
      <c r="M35" s="11">
        <f>[31]Setembro!$E$16</f>
        <v>61.545454545454547</v>
      </c>
      <c r="N35" s="11">
        <f>[31]Setembro!$E$17</f>
        <v>61.81818181818182</v>
      </c>
      <c r="O35" s="11">
        <f>[31]Setembro!$E$18</f>
        <v>56</v>
      </c>
      <c r="P35" s="11">
        <f>[31]Setembro!$E$19</f>
        <v>47.545454545454547</v>
      </c>
      <c r="Q35" s="11">
        <f>[31]Setembro!$E$20</f>
        <v>46</v>
      </c>
      <c r="R35" s="11">
        <f>[31]Setembro!$E$21</f>
        <v>52.727272727272727</v>
      </c>
      <c r="S35" s="11">
        <f>[31]Setembro!$E$22</f>
        <v>65.545454545454547</v>
      </c>
      <c r="T35" s="11">
        <f>[31]Setembro!$E$23</f>
        <v>59.363636363636367</v>
      </c>
      <c r="U35" s="11">
        <f>[31]Setembro!$E$24</f>
        <v>64.454545454545453</v>
      </c>
      <c r="V35" s="11">
        <f>[31]Setembro!$E$25</f>
        <v>69.63636363636364</v>
      </c>
      <c r="W35" s="11">
        <f>[31]Setembro!$E$26</f>
        <v>66.166666666666671</v>
      </c>
      <c r="X35" s="11">
        <f>[31]Setembro!$E$27</f>
        <v>56.18181818181818</v>
      </c>
      <c r="Y35" s="11">
        <f>[31]Setembro!$E$28</f>
        <v>56.81818181818182</v>
      </c>
      <c r="Z35" s="11">
        <f>[31]Setembro!$E$29</f>
        <v>70.545454545454547</v>
      </c>
      <c r="AA35" s="11">
        <f>[31]Setembro!$E$30</f>
        <v>70.454545454545453</v>
      </c>
      <c r="AB35" s="11">
        <f>[31]Setembro!$E$31</f>
        <v>58.666666666666664</v>
      </c>
      <c r="AC35" s="11">
        <f>[31]Setembro!$E$32</f>
        <v>56.916666666666664</v>
      </c>
      <c r="AD35" s="11">
        <f>[31]Setembro!$E$33</f>
        <v>53.75</v>
      </c>
      <c r="AE35" s="11">
        <f>[31]Setembro!$E$34</f>
        <v>52.75</v>
      </c>
      <c r="AF35" s="93">
        <f>AVERAGE(B35:AE35)</f>
        <v>59.19734848484849</v>
      </c>
      <c r="AJ35" t="s">
        <v>47</v>
      </c>
    </row>
    <row r="36" spans="1:37" x14ac:dyDescent="0.2">
      <c r="A36" s="58" t="s">
        <v>144</v>
      </c>
      <c r="B36" s="11" t="str">
        <f>[32]Setembro!$E$5</f>
        <v>*</v>
      </c>
      <c r="C36" s="11" t="str">
        <f>[32]Setembro!$E$6</f>
        <v>*</v>
      </c>
      <c r="D36" s="11" t="str">
        <f>[32]Setembro!$E$7</f>
        <v>*</v>
      </c>
      <c r="E36" s="11" t="str">
        <f>[32]Setembro!$E$8</f>
        <v>*</v>
      </c>
      <c r="F36" s="11" t="str">
        <f>[32]Setembro!$E$9</f>
        <v>*</v>
      </c>
      <c r="G36" s="11" t="str">
        <f>[32]Setembro!$E$10</f>
        <v>*</v>
      </c>
      <c r="H36" s="11" t="str">
        <f>[32]Setembro!$E$11</f>
        <v>*</v>
      </c>
      <c r="I36" s="11" t="str">
        <f>[32]Setembro!$E$12</f>
        <v>*</v>
      </c>
      <c r="J36" s="11" t="str">
        <f>[32]Setembro!$E$13</f>
        <v>*</v>
      </c>
      <c r="K36" s="11" t="str">
        <f>[32]Setembro!$E$14</f>
        <v>*</v>
      </c>
      <c r="L36" s="11" t="str">
        <f>[32]Setembro!$E$15</f>
        <v>*</v>
      </c>
      <c r="M36" s="11" t="str">
        <f>[32]Setembro!$E$16</f>
        <v>*</v>
      </c>
      <c r="N36" s="11" t="str">
        <f>[32]Setembro!$E$17</f>
        <v>*</v>
      </c>
      <c r="O36" s="11" t="str">
        <f>[32]Setembro!$E$18</f>
        <v>*</v>
      </c>
      <c r="P36" s="11" t="str">
        <f>[32]Setembro!$E$19</f>
        <v>*</v>
      </c>
      <c r="Q36" s="11" t="str">
        <f>[32]Setembro!$E$20</f>
        <v>*</v>
      </c>
      <c r="R36" s="11" t="str">
        <f>[32]Setembro!$E$21</f>
        <v>*</v>
      </c>
      <c r="S36" s="11" t="str">
        <f>[32]Setembro!$E$22</f>
        <v>*</v>
      </c>
      <c r="T36" s="11" t="str">
        <f>[32]Setembro!$E$23</f>
        <v>*</v>
      </c>
      <c r="U36" s="11" t="str">
        <f>[32]Setembro!$E$24</f>
        <v>*</v>
      </c>
      <c r="V36" s="11" t="str">
        <f>[32]Setembro!$E$25</f>
        <v>*</v>
      </c>
      <c r="W36" s="11" t="str">
        <f>[32]Setembro!$E$26</f>
        <v>*</v>
      </c>
      <c r="X36" s="11" t="str">
        <f>[32]Setembro!$E$27</f>
        <v>*</v>
      </c>
      <c r="Y36" s="11" t="str">
        <f>[32]Setembro!$E$28</f>
        <v>*</v>
      </c>
      <c r="Z36" s="11" t="str">
        <f>[32]Setembro!$E$29</f>
        <v>*</v>
      </c>
      <c r="AA36" s="11" t="str">
        <f>[32]Setembro!$E$30</f>
        <v>*</v>
      </c>
      <c r="AB36" s="11" t="str">
        <f>[32]Setembro!$E$31</f>
        <v>*</v>
      </c>
      <c r="AC36" s="11" t="str">
        <f>[32]Setembro!$E$32</f>
        <v>*</v>
      </c>
      <c r="AD36" s="11" t="str">
        <f>[32]Setembro!$E$33</f>
        <v>*</v>
      </c>
      <c r="AE36" s="11" t="str">
        <f>[32]Setembro!$E$34</f>
        <v>*</v>
      </c>
      <c r="AF36" s="93" t="s">
        <v>226</v>
      </c>
      <c r="AJ36" t="s">
        <v>47</v>
      </c>
      <c r="AK36" s="12" t="s">
        <v>47</v>
      </c>
    </row>
    <row r="37" spans="1:37" x14ac:dyDescent="0.2">
      <c r="A37" s="58" t="s">
        <v>14</v>
      </c>
      <c r="B37" s="11">
        <f>[33]Setembro!$E$5</f>
        <v>65.208333333333329</v>
      </c>
      <c r="C37" s="11">
        <f>[33]Setembro!$E$6</f>
        <v>75.666666666666671</v>
      </c>
      <c r="D37" s="11">
        <f>[33]Setembro!$E$7</f>
        <v>66.458333333333329</v>
      </c>
      <c r="E37" s="11">
        <f>[33]Setembro!$E$8</f>
        <v>63.958333333333336</v>
      </c>
      <c r="F37" s="11">
        <f>[33]Setembro!$E$9</f>
        <v>55.541666666666664</v>
      </c>
      <c r="G37" s="11">
        <f>[33]Setembro!$E$10</f>
        <v>51.291666666666664</v>
      </c>
      <c r="H37" s="11">
        <f>[33]Setembro!$E$11</f>
        <v>40.958333333333336</v>
      </c>
      <c r="I37" s="11">
        <f>[33]Setembro!$E$12</f>
        <v>39.125</v>
      </c>
      <c r="J37" s="11">
        <f>[33]Setembro!$E$13</f>
        <v>43.916666666666664</v>
      </c>
      <c r="K37" s="11">
        <f>[33]Setembro!$E$14</f>
        <v>33.666666666666664</v>
      </c>
      <c r="L37" s="11">
        <f>[33]Setembro!$E$15</f>
        <v>39.083333333333336</v>
      </c>
      <c r="M37" s="11">
        <f>[33]Setembro!$E$16</f>
        <v>36.375</v>
      </c>
      <c r="N37" s="11">
        <f>[33]Setembro!$E$17</f>
        <v>52.458333333333336</v>
      </c>
      <c r="O37" s="11">
        <f>[33]Setembro!$E$18</f>
        <v>45.333333333333336</v>
      </c>
      <c r="P37" s="11">
        <f>[33]Setembro!$E$19</f>
        <v>38.125</v>
      </c>
      <c r="Q37" s="11">
        <f>[33]Setembro!$E$20</f>
        <v>26.583333333333332</v>
      </c>
      <c r="R37" s="11">
        <f>[33]Setembro!$E$21</f>
        <v>34.458333333333336</v>
      </c>
      <c r="S37" s="11">
        <f>[33]Setembro!$E$22</f>
        <v>33.125</v>
      </c>
      <c r="T37" s="11">
        <f>[33]Setembro!$E$23</f>
        <v>43.125</v>
      </c>
      <c r="U37" s="11">
        <f>[33]Setembro!$E$24</f>
        <v>40.416666666666664</v>
      </c>
      <c r="V37" s="11">
        <f>[33]Setembro!$E$25</f>
        <v>64.291666666666671</v>
      </c>
      <c r="W37" s="11">
        <f>[33]Setembro!$E$26</f>
        <v>61.375</v>
      </c>
      <c r="X37" s="11">
        <f>[33]Setembro!$E$27</f>
        <v>53.666666666666664</v>
      </c>
      <c r="Y37" s="11">
        <f>[33]Setembro!$E$28</f>
        <v>45.375</v>
      </c>
      <c r="Z37" s="11">
        <f>[33]Setembro!$E$29</f>
        <v>74.625</v>
      </c>
      <c r="AA37" s="11">
        <f>[33]Setembro!$E$30</f>
        <v>86.833333333333329</v>
      </c>
      <c r="AB37" s="11">
        <f>[33]Setembro!$E$31</f>
        <v>72.291666666666671</v>
      </c>
      <c r="AC37" s="11">
        <f>[33]Setembro!$E$32</f>
        <v>55.958333333333336</v>
      </c>
      <c r="AD37" s="11">
        <f>[33]Setembro!$E$33</f>
        <v>52.5</v>
      </c>
      <c r="AE37" s="11">
        <f>[33]Setembro!$E$34</f>
        <v>45.541666666666664</v>
      </c>
      <c r="AF37" s="93">
        <f t="shared" si="1"/>
        <v>51.244444444444447</v>
      </c>
      <c r="AH37" t="s">
        <v>47</v>
      </c>
      <c r="AJ37" t="s">
        <v>47</v>
      </c>
    </row>
    <row r="38" spans="1:37" x14ac:dyDescent="0.2">
      <c r="A38" s="58" t="s">
        <v>174</v>
      </c>
      <c r="B38" s="11">
        <f>[34]Setembro!$E$5</f>
        <v>75.25</v>
      </c>
      <c r="C38" s="11">
        <f>[34]Setembro!$E$6</f>
        <v>82.75</v>
      </c>
      <c r="D38" s="11">
        <f>[34]Setembro!$E$7</f>
        <v>79.166666666666671</v>
      </c>
      <c r="E38" s="11">
        <f>[34]Setembro!$E$8</f>
        <v>70.5</v>
      </c>
      <c r="F38" s="11">
        <f>[34]Setembro!$E$9</f>
        <v>69.333333333333329</v>
      </c>
      <c r="G38" s="11">
        <f>[34]Setembro!$E$10</f>
        <v>72.666666666666671</v>
      </c>
      <c r="H38" s="11">
        <f>[34]Setembro!$E$11</f>
        <v>58</v>
      </c>
      <c r="I38" s="11">
        <f>[34]Setembro!$E$12</f>
        <v>59</v>
      </c>
      <c r="J38" s="11">
        <f>[34]Setembro!$E$13</f>
        <v>77.5</v>
      </c>
      <c r="K38" s="11">
        <f>[34]Setembro!$E$14</f>
        <v>64</v>
      </c>
      <c r="L38" s="11">
        <f>[34]Setembro!$E$15</f>
        <v>60.666666666666664</v>
      </c>
      <c r="M38" s="11">
        <f>[34]Setembro!$E$16</f>
        <v>56.5</v>
      </c>
      <c r="N38" s="11">
        <f>[34]Setembro!$E$17</f>
        <v>68</v>
      </c>
      <c r="O38" s="11">
        <f>[34]Setembro!$E$18</f>
        <v>74.5</v>
      </c>
      <c r="P38" s="11">
        <f>[34]Setembro!$E$19</f>
        <v>76</v>
      </c>
      <c r="Q38" s="11">
        <f>[34]Setembro!$E$20</f>
        <v>56.333333333333336</v>
      </c>
      <c r="R38" s="11">
        <f>[34]Setembro!$E$21</f>
        <v>72</v>
      </c>
      <c r="S38" s="11">
        <f>[34]Setembro!$E$22</f>
        <v>80.5</v>
      </c>
      <c r="T38" s="11">
        <f>[34]Setembro!$E$23</f>
        <v>68</v>
      </c>
      <c r="U38" s="11">
        <f>[34]Setembro!$E$24</f>
        <v>67.666666666666671</v>
      </c>
      <c r="V38" s="11">
        <f>[34]Setembro!$E$25</f>
        <v>64.666666666666671</v>
      </c>
      <c r="W38" s="11">
        <f>[34]Setembro!$E$26</f>
        <v>67</v>
      </c>
      <c r="X38" s="11">
        <f>[34]Setembro!$E$27</f>
        <v>55.5</v>
      </c>
      <c r="Y38" s="11">
        <f>[34]Setembro!$E$28</f>
        <v>57.25</v>
      </c>
      <c r="Z38" s="11">
        <f>[34]Setembro!$E$29</f>
        <v>74.416666666666671</v>
      </c>
      <c r="AA38" s="11">
        <f>[34]Setembro!$E$30</f>
        <v>79.25</v>
      </c>
      <c r="AB38" s="11">
        <f>[34]Setembro!$E$31</f>
        <v>75.5</v>
      </c>
      <c r="AC38" s="11">
        <f>[34]Setembro!$E$32</f>
        <v>68.25</v>
      </c>
      <c r="AD38" s="11">
        <f>[34]Setembro!$E$33</f>
        <v>73.5</v>
      </c>
      <c r="AE38" s="11">
        <f>[34]Setembro!$E$34</f>
        <v>78</v>
      </c>
      <c r="AF38" s="93">
        <f>AVERAGE(B38:AE38)</f>
        <v>69.3888888888889</v>
      </c>
      <c r="AH38" t="s">
        <v>47</v>
      </c>
      <c r="AI38" t="s">
        <v>47</v>
      </c>
    </row>
    <row r="39" spans="1:37" x14ac:dyDescent="0.2">
      <c r="A39" s="58" t="s">
        <v>15</v>
      </c>
      <c r="B39" s="11">
        <f>[35]Setembro!$E$5</f>
        <v>93.416666666666671</v>
      </c>
      <c r="C39" s="11">
        <f>[35]Setembro!$E$6</f>
        <v>76.958333333333329</v>
      </c>
      <c r="D39" s="11">
        <f>[35]Setembro!$E$7</f>
        <v>68.458333333333329</v>
      </c>
      <c r="E39" s="11">
        <f>[35]Setembro!$E$8</f>
        <v>50.583333333333336</v>
      </c>
      <c r="F39" s="11">
        <f>[35]Setembro!$E$9</f>
        <v>53.916666666666664</v>
      </c>
      <c r="G39" s="11">
        <f>[35]Setembro!$E$10</f>
        <v>63.75</v>
      </c>
      <c r="H39" s="11">
        <f>[35]Setembro!$E$11</f>
        <v>50.625</v>
      </c>
      <c r="I39" s="11">
        <f>[35]Setembro!$E$12</f>
        <v>34.833333333333336</v>
      </c>
      <c r="J39" s="11">
        <f>[35]Setembro!$E$13</f>
        <v>35.5</v>
      </c>
      <c r="K39" s="11">
        <f>[35]Setembro!$E$14</f>
        <v>31.125</v>
      </c>
      <c r="L39" s="11">
        <f>[35]Setembro!$E$15</f>
        <v>29.958333333333332</v>
      </c>
      <c r="M39" s="11">
        <f>[35]Setembro!$E$16</f>
        <v>89.833333333333329</v>
      </c>
      <c r="N39" s="11">
        <f>[35]Setembro!$E$17</f>
        <v>73.625</v>
      </c>
      <c r="O39" s="11">
        <f>[35]Setembro!$E$18</f>
        <v>57.916666666666664</v>
      </c>
      <c r="P39" s="11">
        <f>[35]Setembro!$E$19</f>
        <v>39.333333333333336</v>
      </c>
      <c r="Q39" s="11">
        <f>[35]Setembro!$E$20</f>
        <v>29.083333333333332</v>
      </c>
      <c r="R39" s="11">
        <f>[35]Setembro!$E$21</f>
        <v>60.791666666666664</v>
      </c>
      <c r="S39" s="11">
        <f>[35]Setembro!$E$22</f>
        <v>76.666666666666671</v>
      </c>
      <c r="T39" s="11">
        <f>[35]Setembro!$E$23</f>
        <v>59.041666666666664</v>
      </c>
      <c r="U39" s="11">
        <f>[35]Setembro!$E$24</f>
        <v>73.875</v>
      </c>
      <c r="V39" s="11">
        <f>[35]Setembro!$E$25</f>
        <v>63.208333333333336</v>
      </c>
      <c r="W39" s="11">
        <f>[35]Setembro!$E$26</f>
        <v>39</v>
      </c>
      <c r="X39" s="11">
        <f>[35]Setembro!$E$27</f>
        <v>51.541666666666664</v>
      </c>
      <c r="Y39" s="11">
        <f>[35]Setembro!$E$28</f>
        <v>62.333333333333336</v>
      </c>
      <c r="Z39" s="11">
        <f>[35]Setembro!$E$29</f>
        <v>80.75</v>
      </c>
      <c r="AA39" s="11">
        <f>[35]Setembro!$E$30</f>
        <v>75.791666666666671</v>
      </c>
      <c r="AB39" s="11">
        <f>[35]Setembro!$E$31</f>
        <v>47.75</v>
      </c>
      <c r="AC39" s="11">
        <f>[35]Setembro!$E$32</f>
        <v>49.083333333333336</v>
      </c>
      <c r="AD39" s="11">
        <f>[35]Setembro!$E$33</f>
        <v>45.833333333333336</v>
      </c>
      <c r="AE39" s="11">
        <f>[35]Setembro!$E$34</f>
        <v>41.666666666666664</v>
      </c>
      <c r="AF39" s="93">
        <f t="shared" si="1"/>
        <v>56.875</v>
      </c>
      <c r="AG39" s="12" t="s">
        <v>47</v>
      </c>
      <c r="AH39" t="s">
        <v>47</v>
      </c>
      <c r="AJ39" t="s">
        <v>47</v>
      </c>
    </row>
    <row r="40" spans="1:37" x14ac:dyDescent="0.2">
      <c r="A40" s="58" t="s">
        <v>16</v>
      </c>
      <c r="B40" s="11">
        <f>[36]Setembro!$E$5</f>
        <v>68.75</v>
      </c>
      <c r="C40" s="11">
        <f>[36]Setembro!$E$6</f>
        <v>54.166666666666664</v>
      </c>
      <c r="D40" s="11">
        <f>[36]Setembro!$E$7</f>
        <v>46.81818181818182</v>
      </c>
      <c r="E40" s="11">
        <f>[36]Setembro!$E$8</f>
        <v>41</v>
      </c>
      <c r="F40" s="11">
        <f>[36]Setembro!$E$9</f>
        <v>44.92307692307692</v>
      </c>
      <c r="G40" s="11">
        <f>[36]Setembro!$E$10</f>
        <v>52.92307692307692</v>
      </c>
      <c r="H40" s="11">
        <f>[36]Setembro!$E$11</f>
        <v>28.625</v>
      </c>
      <c r="I40" s="11">
        <f>[36]Setembro!$E$12</f>
        <v>26.083333333333332</v>
      </c>
      <c r="J40" s="11">
        <f>[36]Setembro!$E$13</f>
        <v>24.454545454545453</v>
      </c>
      <c r="K40" s="11">
        <f>[36]Setembro!$E$14</f>
        <v>26.666666666666668</v>
      </c>
      <c r="L40" s="11">
        <f>[36]Setembro!$E$15</f>
        <v>49.714285714285715</v>
      </c>
      <c r="M40" s="11">
        <f>[36]Setembro!$E$16</f>
        <v>69.166666666666671</v>
      </c>
      <c r="N40" s="11">
        <f>[36]Setembro!$E$17</f>
        <v>47</v>
      </c>
      <c r="O40" s="11">
        <f>[36]Setembro!$E$18</f>
        <v>36.200000000000003</v>
      </c>
      <c r="P40" s="11">
        <f>[36]Setembro!$E$19</f>
        <v>27.083333333333332</v>
      </c>
      <c r="Q40" s="11">
        <f>[36]Setembro!$E$20</f>
        <v>28.46153846153846</v>
      </c>
      <c r="R40" s="11">
        <f>[36]Setembro!$E$21</f>
        <v>50.777777777777779</v>
      </c>
      <c r="S40" s="11">
        <f>[36]Setembro!$E$22</f>
        <v>53.363636363636367</v>
      </c>
      <c r="T40" s="11">
        <f>[36]Setembro!$E$23</f>
        <v>35.777777777777779</v>
      </c>
      <c r="U40" s="11">
        <f>[36]Setembro!$E$24</f>
        <v>54</v>
      </c>
      <c r="V40" s="11">
        <f>[36]Setembro!$E$25</f>
        <v>42</v>
      </c>
      <c r="W40" s="11">
        <f>[36]Setembro!$E$26</f>
        <v>28.058823529411764</v>
      </c>
      <c r="X40" s="11">
        <f>[36]Setembro!$E$27</f>
        <v>30</v>
      </c>
      <c r="Y40" s="11">
        <f>[36]Setembro!$E$28</f>
        <v>37.875</v>
      </c>
      <c r="Z40" s="11">
        <f>[36]Setembro!$E$29</f>
        <v>67.7</v>
      </c>
      <c r="AA40" s="11">
        <f>[36]Setembro!$E$30</f>
        <v>58.8</v>
      </c>
      <c r="AB40" s="11">
        <f>[36]Setembro!$E$31</f>
        <v>25.083333333333332</v>
      </c>
      <c r="AC40" s="11">
        <f>[36]Setembro!$E$32</f>
        <v>30.941176470588236</v>
      </c>
      <c r="AD40" s="11">
        <f>[36]Setembro!$E$33</f>
        <v>36.333333333333336</v>
      </c>
      <c r="AE40" s="11">
        <f>[36]Setembro!$E$34</f>
        <v>29</v>
      </c>
      <c r="AF40" s="93">
        <f t="shared" si="1"/>
        <v>41.724907684907677</v>
      </c>
      <c r="AI40" t="s">
        <v>47</v>
      </c>
      <c r="AJ40" t="s">
        <v>47</v>
      </c>
    </row>
    <row r="41" spans="1:37" x14ac:dyDescent="0.2">
      <c r="A41" s="58" t="s">
        <v>175</v>
      </c>
      <c r="B41" s="11">
        <f>[37]Setembro!$E$5</f>
        <v>73.727272727272734</v>
      </c>
      <c r="C41" s="11">
        <f>[37]Setembro!$E$6</f>
        <v>70.833333333333329</v>
      </c>
      <c r="D41" s="11">
        <f>[37]Setembro!$E$7</f>
        <v>68.666666666666671</v>
      </c>
      <c r="E41" s="11">
        <f>[37]Setembro!$E$8</f>
        <v>63.75</v>
      </c>
      <c r="F41" s="11">
        <f>[37]Setembro!$E$9</f>
        <v>58.5</v>
      </c>
      <c r="G41" s="11">
        <f>[37]Setembro!$E$10</f>
        <v>48.583333333333336</v>
      </c>
      <c r="H41" s="11">
        <f>[37]Setembro!$E$11</f>
        <v>28.666666666666668</v>
      </c>
      <c r="I41" s="11">
        <f>[37]Setembro!$E$12</f>
        <v>31.083333333333332</v>
      </c>
      <c r="J41" s="11">
        <f>[37]Setembro!$E$13</f>
        <v>28.583333333333332</v>
      </c>
      <c r="K41" s="11">
        <f>[37]Setembro!$E$14</f>
        <v>28.666666666666668</v>
      </c>
      <c r="L41" s="11">
        <f>[37]Setembro!$E$15</f>
        <v>28.166666666666668</v>
      </c>
      <c r="M41" s="11">
        <f>[37]Setembro!$E$16</f>
        <v>45.416666666666664</v>
      </c>
      <c r="N41" s="11">
        <f>[37]Setembro!$E$17</f>
        <v>53.583333333333336</v>
      </c>
      <c r="O41" s="11">
        <f>[37]Setembro!$E$18</f>
        <v>42.5</v>
      </c>
      <c r="P41" s="11">
        <f>[37]Setembro!$E$19</f>
        <v>26.916666666666668</v>
      </c>
      <c r="Q41" s="11">
        <f>[37]Setembro!$E$20</f>
        <v>20.083333333333332</v>
      </c>
      <c r="R41" s="11">
        <f>[37]Setembro!$E$21</f>
        <v>27.75</v>
      </c>
      <c r="S41" s="11">
        <f>[37]Setembro!$E$22</f>
        <v>47.416666666666664</v>
      </c>
      <c r="T41" s="11">
        <f>[37]Setembro!$E$23</f>
        <v>40.916666666666664</v>
      </c>
      <c r="U41" s="11">
        <f>[37]Setembro!$E$24</f>
        <v>41.5</v>
      </c>
      <c r="V41" s="11">
        <f>[37]Setembro!$E$25</f>
        <v>57.916666666666664</v>
      </c>
      <c r="W41" s="11">
        <f>[37]Setembro!$E$26</f>
        <v>56.083333333333336</v>
      </c>
      <c r="X41" s="11">
        <f>[37]Setembro!$E$27</f>
        <v>47.666666666666664</v>
      </c>
      <c r="Y41" s="11">
        <f>[37]Setembro!$E$28</f>
        <v>48.75</v>
      </c>
      <c r="Z41" s="11">
        <f>[37]Setembro!$E$29</f>
        <v>80.083333333333329</v>
      </c>
      <c r="AA41" s="11">
        <f>[37]Setembro!$E$30</f>
        <v>64.666666666666671</v>
      </c>
      <c r="AB41" s="11">
        <f>[37]Setembro!$E$31</f>
        <v>47.666666666666664</v>
      </c>
      <c r="AC41" s="11">
        <f>[37]Setembro!$E$32</f>
        <v>42.583333333333336</v>
      </c>
      <c r="AD41" s="11">
        <f>[37]Setembro!$E$33</f>
        <v>34.333333333333336</v>
      </c>
      <c r="AE41" s="11">
        <f>[37]Setembro!$E$34</f>
        <v>27.75</v>
      </c>
      <c r="AF41" s="93">
        <f t="shared" si="1"/>
        <v>46.093686868686866</v>
      </c>
      <c r="AH41" t="s">
        <v>47</v>
      </c>
      <c r="AI41" t="s">
        <v>47</v>
      </c>
    </row>
    <row r="42" spans="1:37" x14ac:dyDescent="0.2">
      <c r="A42" s="58" t="s">
        <v>17</v>
      </c>
      <c r="B42" s="11">
        <f>[38]Setembro!$E$5</f>
        <v>93.166666666666671</v>
      </c>
      <c r="C42" s="11">
        <f>[38]Setembro!$E$6</f>
        <v>84.125</v>
      </c>
      <c r="D42" s="11">
        <f>[38]Setembro!$E$7</f>
        <v>78.208333333333329</v>
      </c>
      <c r="E42" s="11">
        <f>[38]Setembro!$E$8</f>
        <v>65.708333333333329</v>
      </c>
      <c r="F42" s="11">
        <f>[38]Setembro!$E$9</f>
        <v>61.833333333333336</v>
      </c>
      <c r="G42" s="11">
        <f>[38]Setembro!$E$10</f>
        <v>58.291666666666664</v>
      </c>
      <c r="H42" s="11">
        <f>[38]Setembro!$E$11</f>
        <v>43.791666666666664</v>
      </c>
      <c r="I42" s="11">
        <f>[38]Setembro!$E$12</f>
        <v>38.416666666666664</v>
      </c>
      <c r="J42" s="11">
        <f>[38]Setembro!$E$13</f>
        <v>38.541666666666664</v>
      </c>
      <c r="K42" s="11">
        <f>[38]Setembro!$E$14</f>
        <v>43</v>
      </c>
      <c r="L42" s="11">
        <f>[38]Setembro!$E$15</f>
        <v>42.666666666666664</v>
      </c>
      <c r="M42" s="11">
        <f>[38]Setembro!$E$16</f>
        <v>63.958333333333336</v>
      </c>
      <c r="N42" s="11">
        <f>[38]Setembro!$E$17</f>
        <v>71.208333333333329</v>
      </c>
      <c r="O42" s="11">
        <f>[38]Setembro!$E$18</f>
        <v>58.541666666666664</v>
      </c>
      <c r="P42" s="11">
        <f>[38]Setembro!$E$19</f>
        <v>39</v>
      </c>
      <c r="Q42" s="11">
        <f>[38]Setembro!$E$20</f>
        <v>28.875</v>
      </c>
      <c r="R42" s="11">
        <f>[38]Setembro!$E$21</f>
        <v>39.583333333333336</v>
      </c>
      <c r="S42" s="11">
        <f>[38]Setembro!$E$22</f>
        <v>70.125</v>
      </c>
      <c r="T42" s="11">
        <f>[38]Setembro!$E$23</f>
        <v>57.833333333333336</v>
      </c>
      <c r="U42" s="11">
        <f>[38]Setembro!$E$24</f>
        <v>57.541666666666664</v>
      </c>
      <c r="V42" s="11">
        <f>[38]Setembro!$E$25</f>
        <v>65.958333333333329</v>
      </c>
      <c r="W42" s="11">
        <f>[38]Setembro!$E$26</f>
        <v>58.708333333333336</v>
      </c>
      <c r="X42" s="11">
        <f>[38]Setembro!$E$27</f>
        <v>54.25</v>
      </c>
      <c r="Y42" s="11">
        <f>[38]Setembro!$E$28</f>
        <v>60.041666666666664</v>
      </c>
      <c r="Z42" s="11">
        <f>[38]Setembro!$E$29</f>
        <v>84.958333333333329</v>
      </c>
      <c r="AA42" s="11">
        <f>[38]Setembro!$E$30</f>
        <v>79.625</v>
      </c>
      <c r="AB42" s="11">
        <f>[38]Setembro!$E$31</f>
        <v>63.291666666666664</v>
      </c>
      <c r="AC42" s="11">
        <f>[38]Setembro!$E$32</f>
        <v>50.291666666666664</v>
      </c>
      <c r="AD42" s="11">
        <f>[38]Setembro!$E$33</f>
        <v>45.916666666666664</v>
      </c>
      <c r="AE42" s="11">
        <f>[38]Setembro!$E$34</f>
        <v>39.791666666666664</v>
      </c>
      <c r="AF42" s="93">
        <f t="shared" si="1"/>
        <v>57.908333333333339</v>
      </c>
      <c r="AI42" t="s">
        <v>47</v>
      </c>
      <c r="AJ42" t="s">
        <v>47</v>
      </c>
    </row>
    <row r="43" spans="1:37" x14ac:dyDescent="0.2">
      <c r="A43" s="58" t="s">
        <v>157</v>
      </c>
      <c r="B43" s="11">
        <f>[39]Setembro!$E$5</f>
        <v>92.928571428571431</v>
      </c>
      <c r="C43" s="11">
        <f>[39]Setembro!$E$6</f>
        <v>77.428571428571431</v>
      </c>
      <c r="D43" s="11">
        <f>[39]Setembro!$E$7</f>
        <v>69.769230769230774</v>
      </c>
      <c r="E43" s="11">
        <f>[39]Setembro!$E$8</f>
        <v>60.615384615384613</v>
      </c>
      <c r="F43" s="11">
        <f>[39]Setembro!$E$9</f>
        <v>60.307692307692307</v>
      </c>
      <c r="G43" s="11">
        <f>[39]Setembro!$E$10</f>
        <v>51.428571428571431</v>
      </c>
      <c r="H43" s="11">
        <f>[39]Setembro!$E$11</f>
        <v>36.384615384615387</v>
      </c>
      <c r="I43" s="11">
        <f>[39]Setembro!$E$12</f>
        <v>30.846153846153847</v>
      </c>
      <c r="J43" s="11">
        <f>[39]Setembro!$E$13</f>
        <v>28.153846153846153</v>
      </c>
      <c r="K43" s="11">
        <f>[39]Setembro!$E$14</f>
        <v>29</v>
      </c>
      <c r="L43" s="11">
        <f>[39]Setembro!$E$15</f>
        <v>27.692307692307693</v>
      </c>
      <c r="M43" s="11">
        <f>[39]Setembro!$E$16</f>
        <v>50</v>
      </c>
      <c r="N43" s="11">
        <f>[39]Setembro!$E$17</f>
        <v>54.153846153846153</v>
      </c>
      <c r="O43" s="11">
        <f>[39]Setembro!$E$18</f>
        <v>41.916666666666664</v>
      </c>
      <c r="P43" s="11">
        <f>[39]Setembro!$E$19</f>
        <v>29.833333333333332</v>
      </c>
      <c r="Q43" s="11">
        <f>[39]Setembro!$E$20</f>
        <v>20.846153846153847</v>
      </c>
      <c r="R43" s="11">
        <f>[39]Setembro!$E$21</f>
        <v>20.833333333333332</v>
      </c>
      <c r="S43" s="11">
        <f>[39]Setembro!$E$22</f>
        <v>54.615384615384613</v>
      </c>
      <c r="T43" s="11">
        <f>[39]Setembro!$E$23</f>
        <v>38.583333333333336</v>
      </c>
      <c r="U43" s="11">
        <f>[39]Setembro!$E$24</f>
        <v>46.083333333333336</v>
      </c>
      <c r="V43" s="11">
        <f>[39]Setembro!$E$25</f>
        <v>72.461538461538467</v>
      </c>
      <c r="W43" s="11">
        <f>[39]Setembro!$E$26</f>
        <v>55.769230769230766</v>
      </c>
      <c r="X43" s="11">
        <f>[39]Setembro!$E$27</f>
        <v>52.307692307692307</v>
      </c>
      <c r="Y43" s="11">
        <f>[39]Setembro!$E$28</f>
        <v>55.230769230769234</v>
      </c>
      <c r="Z43" s="11">
        <f>[39]Setembro!$E$29</f>
        <v>90.75</v>
      </c>
      <c r="AA43" s="11">
        <f>[39]Setembro!$E$30</f>
        <v>80.692307692307693</v>
      </c>
      <c r="AB43" s="11">
        <f>[39]Setembro!$E$31</f>
        <v>56.833333333333336</v>
      </c>
      <c r="AC43" s="11">
        <f>[39]Setembro!$E$32</f>
        <v>47.916666666666664</v>
      </c>
      <c r="AD43" s="11">
        <f>[39]Setembro!$E$33</f>
        <v>37.833333333333336</v>
      </c>
      <c r="AE43" s="11">
        <f>[39]Setembro!$E$34</f>
        <v>31.083333333333332</v>
      </c>
      <c r="AF43" s="93">
        <f t="shared" si="1"/>
        <v>50.076617826617834</v>
      </c>
      <c r="AJ43" t="s">
        <v>47</v>
      </c>
    </row>
    <row r="44" spans="1:37" x14ac:dyDescent="0.2">
      <c r="A44" s="58" t="s">
        <v>18</v>
      </c>
      <c r="B44" s="11">
        <f>[40]Setembro!$E$5</f>
        <v>66.291666666666671</v>
      </c>
      <c r="C44" s="11">
        <f>[40]Setembro!$E$6</f>
        <v>72.25</v>
      </c>
      <c r="D44" s="11">
        <f>[40]Setembro!$E$7</f>
        <v>60.208333333333336</v>
      </c>
      <c r="E44" s="11">
        <f>[40]Setembro!$E$8</f>
        <v>61.583333333333336</v>
      </c>
      <c r="F44" s="11">
        <f>[40]Setembro!$E$9</f>
        <v>59.125</v>
      </c>
      <c r="G44" s="11">
        <f>[40]Setembro!$E$10</f>
        <v>46.458333333333336</v>
      </c>
      <c r="H44" s="11">
        <f>[40]Setembro!$E$11</f>
        <v>23.458333333333332</v>
      </c>
      <c r="I44" s="11">
        <f>[40]Setembro!$E$12</f>
        <v>27.5</v>
      </c>
      <c r="J44" s="11">
        <f>[40]Setembro!$E$13</f>
        <v>33.833333333333336</v>
      </c>
      <c r="K44" s="11">
        <f>[40]Setembro!$E$14</f>
        <v>34.458333333333336</v>
      </c>
      <c r="L44" s="11">
        <f>[40]Setembro!$E$15</f>
        <v>31.041666666666668</v>
      </c>
      <c r="M44" s="11">
        <f>[40]Setembro!$E$16</f>
        <v>43.833333333333336</v>
      </c>
      <c r="N44" s="11">
        <f>[40]Setembro!$E$17</f>
        <v>60.083333333333336</v>
      </c>
      <c r="O44" s="11">
        <f>[40]Setembro!$E$18</f>
        <v>42.25</v>
      </c>
      <c r="P44" s="11">
        <f>[40]Setembro!$E$19</f>
        <v>30.125</v>
      </c>
      <c r="Q44" s="11">
        <f>[40]Setembro!$E$20</f>
        <v>22.458333333333332</v>
      </c>
      <c r="R44" s="11">
        <f>[40]Setembro!$E$21</f>
        <v>38.208333333333336</v>
      </c>
      <c r="S44" s="11">
        <f>[40]Setembro!$E$22</f>
        <v>53.125</v>
      </c>
      <c r="T44" s="11">
        <f>[40]Setembro!$E$23</f>
        <v>49.375</v>
      </c>
      <c r="U44" s="11">
        <f>[40]Setembro!$E$24</f>
        <v>52.166666666666664</v>
      </c>
      <c r="V44" s="11">
        <f>[40]Setembro!$E$25</f>
        <v>58.291666666666664</v>
      </c>
      <c r="W44" s="11">
        <f>[40]Setembro!$E$26</f>
        <v>57.583333333333336</v>
      </c>
      <c r="X44" s="11">
        <f>[40]Setembro!$E$27</f>
        <v>50.833333333333336</v>
      </c>
      <c r="Y44" s="11">
        <f>[40]Setembro!$E$28</f>
        <v>51.541666666666664</v>
      </c>
      <c r="Z44" s="11">
        <f>[40]Setembro!$E$29</f>
        <v>80.291666666666671</v>
      </c>
      <c r="AA44" s="11">
        <f>[40]Setembro!$E$30</f>
        <v>77.041666666666671</v>
      </c>
      <c r="AB44" s="11">
        <f>[40]Setembro!$E$31</f>
        <v>62.458333333333336</v>
      </c>
      <c r="AC44" s="11">
        <f>[40]Setembro!$E$32</f>
        <v>49.583333333333336</v>
      </c>
      <c r="AD44" s="11">
        <f>[40]Setembro!$E$33</f>
        <v>44.375</v>
      </c>
      <c r="AE44" s="11">
        <f>[40]Setembro!$E$34</f>
        <v>37.083333333333336</v>
      </c>
      <c r="AF44" s="93">
        <f t="shared" si="1"/>
        <v>49.230555555555561</v>
      </c>
      <c r="AH44" s="12" t="s">
        <v>47</v>
      </c>
      <c r="AJ44" t="s">
        <v>47</v>
      </c>
    </row>
    <row r="45" spans="1:37" x14ac:dyDescent="0.2">
      <c r="A45" s="58" t="s">
        <v>162</v>
      </c>
      <c r="B45" s="11">
        <f>[41]Setembro!$E$5</f>
        <v>74.458333333333329</v>
      </c>
      <c r="C45" s="11">
        <f>[41]Setembro!$E$6</f>
        <v>84</v>
      </c>
      <c r="D45" s="11">
        <f>[41]Setembro!$E$7</f>
        <v>73.25</v>
      </c>
      <c r="E45" s="11">
        <f>[41]Setembro!$E$8</f>
        <v>69.5</v>
      </c>
      <c r="F45" s="11">
        <f>[41]Setembro!$E$9</f>
        <v>59</v>
      </c>
      <c r="G45" s="11">
        <f>[41]Setembro!$E$10</f>
        <v>53.166666666666664</v>
      </c>
      <c r="H45" s="11">
        <f>[41]Setembro!$E$11</f>
        <v>49</v>
      </c>
      <c r="I45" s="11">
        <f>[41]Setembro!$E$12</f>
        <v>46.791666666666664</v>
      </c>
      <c r="J45" s="11">
        <f>[41]Setembro!$E$13</f>
        <v>43.75</v>
      </c>
      <c r="K45" s="11">
        <f>[41]Setembro!$E$14</f>
        <v>39.166666666666664</v>
      </c>
      <c r="L45" s="11">
        <f>[41]Setembro!$E$15</f>
        <v>37.416666666666664</v>
      </c>
      <c r="M45" s="11">
        <f>[41]Setembro!$E$16</f>
        <v>37</v>
      </c>
      <c r="N45" s="11">
        <f>[41]Setembro!$E$17</f>
        <v>60.25</v>
      </c>
      <c r="O45" s="11">
        <f>[41]Setembro!$E$18</f>
        <v>53.583333333333336</v>
      </c>
      <c r="P45" s="11">
        <f>[41]Setembro!$E$19</f>
        <v>41.041666666666664</v>
      </c>
      <c r="Q45" s="11">
        <f>[41]Setembro!$E$20</f>
        <v>31</v>
      </c>
      <c r="R45" s="11">
        <f>[41]Setembro!$E$21</f>
        <v>34.208333333333336</v>
      </c>
      <c r="S45" s="11">
        <f>[41]Setembro!$E$22</f>
        <v>34.208333333333336</v>
      </c>
      <c r="T45" s="11">
        <f>[41]Setembro!$E$23</f>
        <v>48.5</v>
      </c>
      <c r="U45" s="11">
        <f>[41]Setembro!$E$24</f>
        <v>51.583333333333336</v>
      </c>
      <c r="V45" s="11">
        <f>[41]Setembro!$E$25</f>
        <v>68.043478260869563</v>
      </c>
      <c r="W45" s="11">
        <f>[41]Setembro!$E$26</f>
        <v>65.125</v>
      </c>
      <c r="X45" s="11">
        <f>[41]Setembro!$E$27</f>
        <v>56.458333333333336</v>
      </c>
      <c r="Y45" s="11">
        <f>[41]Setembro!$E$28</f>
        <v>52.625</v>
      </c>
      <c r="Z45" s="11">
        <f>[41]Setembro!$E$29</f>
        <v>73.333333333333329</v>
      </c>
      <c r="AA45" s="11">
        <f>[41]Setembro!$E$30</f>
        <v>86.333333333333329</v>
      </c>
      <c r="AB45" s="11">
        <f>[41]Setembro!$E$31</f>
        <v>74.708333333333329</v>
      </c>
      <c r="AC45" s="11">
        <f>[41]Setembro!$E$32</f>
        <v>55.5</v>
      </c>
      <c r="AD45" s="11">
        <f>[41]Setembro!$E$33</f>
        <v>49.583333333333336</v>
      </c>
      <c r="AE45" s="11">
        <f>[41]Setembro!$E$34</f>
        <v>46.458333333333336</v>
      </c>
      <c r="AF45" s="93">
        <f t="shared" si="1"/>
        <v>54.968115942028973</v>
      </c>
      <c r="AI45" t="s">
        <v>47</v>
      </c>
      <c r="AJ45" t="s">
        <v>47</v>
      </c>
    </row>
    <row r="46" spans="1:37" x14ac:dyDescent="0.2">
      <c r="A46" s="58" t="s">
        <v>19</v>
      </c>
      <c r="B46" s="11">
        <f>[42]Setembro!$E$5</f>
        <v>91.041666666666671</v>
      </c>
      <c r="C46" s="11">
        <f>[42]Setembro!$E$6</f>
        <v>72.916666666666671</v>
      </c>
      <c r="D46" s="11">
        <f>[42]Setembro!$E$7</f>
        <v>60.875</v>
      </c>
      <c r="E46" s="11">
        <f>[42]Setembro!$E$8</f>
        <v>50.25</v>
      </c>
      <c r="F46" s="11">
        <f>[42]Setembro!$E$9</f>
        <v>55.458333333333336</v>
      </c>
      <c r="G46" s="11">
        <f>[42]Setembro!$E$10</f>
        <v>65.708333333333329</v>
      </c>
      <c r="H46" s="11">
        <f>[42]Setembro!$E$11</f>
        <v>50.958333333333336</v>
      </c>
      <c r="I46" s="11">
        <f>[42]Setembro!$E$12</f>
        <v>28.875</v>
      </c>
      <c r="J46" s="11">
        <f>[42]Setembro!$E$13</f>
        <v>33.833333333333336</v>
      </c>
      <c r="K46" s="11">
        <f>[42]Setembro!$E$14</f>
        <v>38.833333333333336</v>
      </c>
      <c r="L46" s="11">
        <f>[42]Setembro!$E$15</f>
        <v>39.375</v>
      </c>
      <c r="M46" s="11">
        <f>[42]Setembro!$E$16</f>
        <v>87.5</v>
      </c>
      <c r="N46" s="11">
        <f>[42]Setembro!$E$17</f>
        <v>80.875</v>
      </c>
      <c r="O46" s="11">
        <f>[42]Setembro!$E$18</f>
        <v>61.5</v>
      </c>
      <c r="P46" s="11">
        <f>[42]Setembro!$E$19</f>
        <v>45.625</v>
      </c>
      <c r="Q46" s="11">
        <f>[42]Setembro!$E$20</f>
        <v>35.291666666666664</v>
      </c>
      <c r="R46" s="11">
        <f>[42]Setembro!$E$21</f>
        <v>64.166666666666671</v>
      </c>
      <c r="S46" s="11">
        <f>[42]Setembro!$E$22</f>
        <v>78.583333333333329</v>
      </c>
      <c r="T46" s="11">
        <f>[42]Setembro!$E$23</f>
        <v>67.958333333333329</v>
      </c>
      <c r="U46" s="11">
        <f>[42]Setembro!$E$24</f>
        <v>77.875</v>
      </c>
      <c r="V46" s="11">
        <f>[42]Setembro!$E$25</f>
        <v>55.875</v>
      </c>
      <c r="W46" s="11">
        <f>[42]Setembro!$E$26</f>
        <v>37.708333333333336</v>
      </c>
      <c r="X46" s="11">
        <f>[42]Setembro!$E$27</f>
        <v>49.416666666666664</v>
      </c>
      <c r="Y46" s="11">
        <f>[42]Setembro!$E$28</f>
        <v>53.791666666666664</v>
      </c>
      <c r="Z46" s="11">
        <f>[42]Setembro!$E$29</f>
        <v>79.291666666666671</v>
      </c>
      <c r="AA46" s="11">
        <f>[42]Setembro!$E$30</f>
        <v>75.583333333333329</v>
      </c>
      <c r="AB46" s="11">
        <f>[42]Setembro!$E$31</f>
        <v>45.833333333333336</v>
      </c>
      <c r="AC46" s="11">
        <f>[42]Setembro!$E$32</f>
        <v>47.208333333333336</v>
      </c>
      <c r="AD46" s="11">
        <f>[42]Setembro!$E$33</f>
        <v>41.291666666666664</v>
      </c>
      <c r="AE46" s="11">
        <f>[42]Setembro!$E$34</f>
        <v>35.083333333333336</v>
      </c>
      <c r="AF46" s="93">
        <f t="shared" si="1"/>
        <v>56.952777777777769</v>
      </c>
      <c r="AG46" s="12" t="s">
        <v>47</v>
      </c>
      <c r="AI46" t="s">
        <v>47</v>
      </c>
      <c r="AJ46" t="s">
        <v>47</v>
      </c>
      <c r="AK46" t="s">
        <v>47</v>
      </c>
    </row>
    <row r="47" spans="1:37" x14ac:dyDescent="0.2">
      <c r="A47" s="58" t="s">
        <v>31</v>
      </c>
      <c r="B47" s="11">
        <f>[43]Setembro!$E$5</f>
        <v>88.333333333333329</v>
      </c>
      <c r="C47" s="11">
        <f>[43]Setembro!$E$6</f>
        <v>79.333333333333329</v>
      </c>
      <c r="D47" s="11">
        <f>[43]Setembro!$E$7</f>
        <v>74.25</v>
      </c>
      <c r="E47" s="11">
        <f>[43]Setembro!$E$8</f>
        <v>64.625</v>
      </c>
      <c r="F47" s="11">
        <f>[43]Setembro!$E$9</f>
        <v>61.458333333333336</v>
      </c>
      <c r="G47" s="11">
        <f>[43]Setembro!$E$10</f>
        <v>52.333333333333336</v>
      </c>
      <c r="H47" s="11">
        <f>[43]Setembro!$E$11</f>
        <v>31.166666666666668</v>
      </c>
      <c r="I47" s="11">
        <f>[43]Setembro!$E$12</f>
        <v>28.416666666666668</v>
      </c>
      <c r="J47" s="11">
        <f>[43]Setembro!$E$13</f>
        <v>30.458333333333332</v>
      </c>
      <c r="K47" s="11">
        <f>[43]Setembro!$E$14</f>
        <v>32.25</v>
      </c>
      <c r="L47" s="11">
        <f>[43]Setembro!$E$15</f>
        <v>32.5</v>
      </c>
      <c r="M47" s="11">
        <f>[43]Setembro!$E$16</f>
        <v>57.25</v>
      </c>
      <c r="N47" s="11">
        <f>[43]Setembro!$E$17</f>
        <v>66.583333333333329</v>
      </c>
      <c r="O47" s="11">
        <f>[43]Setembro!$E$18</f>
        <v>50.25</v>
      </c>
      <c r="P47" s="11">
        <f>[43]Setembro!$E$19</f>
        <v>28.541666666666668</v>
      </c>
      <c r="Q47" s="11">
        <f>[43]Setembro!$E$20</f>
        <v>18.333333333333332</v>
      </c>
      <c r="R47" s="11">
        <f>[43]Setembro!$E$21</f>
        <v>37.291666666666664</v>
      </c>
      <c r="S47" s="11">
        <f>[43]Setembro!$E$22</f>
        <v>62.833333333333336</v>
      </c>
      <c r="T47" s="11">
        <f>[43]Setembro!$E$23</f>
        <v>54.583333333333336</v>
      </c>
      <c r="U47" s="11">
        <f>[43]Setembro!$E$24</f>
        <v>52.75</v>
      </c>
      <c r="V47" s="11">
        <f>[43]Setembro!$E$25</f>
        <v>65.125</v>
      </c>
      <c r="W47" s="11">
        <f>[43]Setembro!$E$26</f>
        <v>57.166666666666664</v>
      </c>
      <c r="X47" s="11">
        <f>[43]Setembro!$E$27</f>
        <v>52.333333333333336</v>
      </c>
      <c r="Y47" s="11">
        <f>[43]Setembro!$E$28</f>
        <v>56</v>
      </c>
      <c r="Z47" s="11">
        <f>[43]Setembro!$E$29</f>
        <v>81.708333333333329</v>
      </c>
      <c r="AA47" s="11">
        <f>[43]Setembro!$E$30</f>
        <v>79.083333333333329</v>
      </c>
      <c r="AB47" s="11">
        <f>[43]Setembro!$E$31</f>
        <v>57.333333333333336</v>
      </c>
      <c r="AC47" s="11">
        <f>[43]Setembro!$E$32</f>
        <v>45.708333333333336</v>
      </c>
      <c r="AD47" s="11">
        <f>[43]Setembro!$E$33</f>
        <v>38.375</v>
      </c>
      <c r="AE47" s="11">
        <f>[43]Setembro!$E$34</f>
        <v>30.875</v>
      </c>
      <c r="AF47" s="93">
        <f t="shared" si="1"/>
        <v>52.24166666666666</v>
      </c>
      <c r="AJ47" t="s">
        <v>47</v>
      </c>
    </row>
    <row r="48" spans="1:37" x14ac:dyDescent="0.2">
      <c r="A48" s="58" t="s">
        <v>44</v>
      </c>
      <c r="B48" s="11">
        <f>[44]Setembro!$E$5</f>
        <v>62.666666666666664</v>
      </c>
      <c r="C48" s="11">
        <f>[44]Setembro!$E$6</f>
        <v>68.875</v>
      </c>
      <c r="D48" s="11">
        <f>[44]Setembro!$E$7</f>
        <v>57.916666666666664</v>
      </c>
      <c r="E48" s="11">
        <f>[44]Setembro!$E$8</f>
        <v>51.875</v>
      </c>
      <c r="F48" s="11">
        <f>[44]Setembro!$E$9</f>
        <v>43.833333333333336</v>
      </c>
      <c r="G48" s="11">
        <f>[44]Setembro!$E$10</f>
        <v>37.826086956521742</v>
      </c>
      <c r="H48" s="11">
        <f>[44]Setembro!$E$11</f>
        <v>18.875</v>
      </c>
      <c r="I48" s="11">
        <f>[44]Setembro!$E$12</f>
        <v>28.625</v>
      </c>
      <c r="J48" s="11">
        <f>[44]Setembro!$E$13</f>
        <v>31.541666666666668</v>
      </c>
      <c r="K48" s="11">
        <f>[44]Setembro!$E$14</f>
        <v>29.958333333333332</v>
      </c>
      <c r="L48" s="11">
        <f>[44]Setembro!$E$15</f>
        <v>26.666666666666668</v>
      </c>
      <c r="M48" s="11">
        <f>[44]Setembro!$E$16</f>
        <v>37.833333333333336</v>
      </c>
      <c r="N48" s="11">
        <f>[44]Setembro!$E$17</f>
        <v>63.375</v>
      </c>
      <c r="O48" s="11">
        <f>[44]Setembro!$E$18</f>
        <v>41.291666666666664</v>
      </c>
      <c r="P48" s="11">
        <f>[44]Setembro!$E$19</f>
        <v>34.791666666666664</v>
      </c>
      <c r="Q48" s="11">
        <f>[44]Setembro!$E$20</f>
        <v>20.875</v>
      </c>
      <c r="R48" s="11">
        <f>[44]Setembro!$E$21</f>
        <v>31.416666666666668</v>
      </c>
      <c r="S48" s="11">
        <f>[44]Setembro!$E$22</f>
        <v>44.5</v>
      </c>
      <c r="T48" s="11">
        <f>[44]Setembro!$E$23</f>
        <v>42.833333333333336</v>
      </c>
      <c r="U48" s="11">
        <f>[44]Setembro!$E$24</f>
        <v>42.875</v>
      </c>
      <c r="V48" s="11">
        <f>[44]Setembro!$E$25</f>
        <v>56.375</v>
      </c>
      <c r="W48" s="11">
        <f>[44]Setembro!$E$26</f>
        <v>63.041666666666664</v>
      </c>
      <c r="X48" s="11">
        <f>[44]Setembro!$E$27</f>
        <v>48.458333333333336</v>
      </c>
      <c r="Y48" s="11">
        <f>[44]Setembro!$E$28</f>
        <v>46.541666666666664</v>
      </c>
      <c r="Z48" s="11">
        <f>[44]Setembro!$E$29</f>
        <v>74.833333333333329</v>
      </c>
      <c r="AA48" s="11">
        <f>[44]Setembro!$E$30</f>
        <v>81.125</v>
      </c>
      <c r="AB48" s="11">
        <f>[44]Setembro!$E$31</f>
        <v>65.333333333333329</v>
      </c>
      <c r="AC48" s="11">
        <f>[44]Setembro!$E$32</f>
        <v>47.125</v>
      </c>
      <c r="AD48" s="11">
        <f>[44]Setembro!$E$33</f>
        <v>47.083333333333336</v>
      </c>
      <c r="AE48" s="11">
        <f>[44]Setembro!$E$34</f>
        <v>52.625</v>
      </c>
      <c r="AF48" s="93">
        <f t="shared" si="1"/>
        <v>46.699758454106266</v>
      </c>
      <c r="AG48" s="12" t="s">
        <v>47</v>
      </c>
      <c r="AI48" t="s">
        <v>47</v>
      </c>
      <c r="AJ48" t="s">
        <v>47</v>
      </c>
    </row>
    <row r="49" spans="1:36" x14ac:dyDescent="0.2">
      <c r="A49" s="58" t="s">
        <v>20</v>
      </c>
      <c r="B49" s="11" t="str">
        <f>[45]Setembro!$E$5</f>
        <v>*</v>
      </c>
      <c r="C49" s="11" t="str">
        <f>[45]Setembro!$E$6</f>
        <v>*</v>
      </c>
      <c r="D49" s="11" t="str">
        <f>[45]Setembro!$E$7</f>
        <v>*</v>
      </c>
      <c r="E49" s="11" t="str">
        <f>[45]Setembro!$E$8</f>
        <v>*</v>
      </c>
      <c r="F49" s="11" t="str">
        <f>[45]Setembro!$E$9</f>
        <v>*</v>
      </c>
      <c r="G49" s="11" t="str">
        <f>[45]Setembro!$E$10</f>
        <v>*</v>
      </c>
      <c r="H49" s="11" t="str">
        <f>[45]Setembro!$E$11</f>
        <v>*</v>
      </c>
      <c r="I49" s="11" t="str">
        <f>[45]Setembro!$E$12</f>
        <v>*</v>
      </c>
      <c r="J49" s="11" t="str">
        <f>[45]Setembro!$E$13</f>
        <v>*</v>
      </c>
      <c r="K49" s="11" t="str">
        <f>[45]Setembro!$E$14</f>
        <v>*</v>
      </c>
      <c r="L49" s="11" t="str">
        <f>[45]Setembro!$E$15</f>
        <v>*</v>
      </c>
      <c r="M49" s="11" t="str">
        <f>[45]Setembro!$E$16</f>
        <v>*</v>
      </c>
      <c r="N49" s="11" t="str">
        <f>[45]Setembro!$E$17</f>
        <v>*</v>
      </c>
      <c r="O49" s="11" t="str">
        <f>[45]Setembro!$E$18</f>
        <v>*</v>
      </c>
      <c r="P49" s="11" t="str">
        <f>[45]Setembro!$E$19</f>
        <v>*</v>
      </c>
      <c r="Q49" s="11" t="str">
        <f>[45]Setembro!$E$20</f>
        <v>*</v>
      </c>
      <c r="R49" s="11" t="str">
        <f>[45]Setembro!$E$21</f>
        <v>*</v>
      </c>
      <c r="S49" s="11" t="str">
        <f>[45]Setembro!$E$22</f>
        <v>*</v>
      </c>
      <c r="T49" s="11" t="str">
        <f>[45]Setembro!$E$23</f>
        <v>*</v>
      </c>
      <c r="U49" s="11" t="str">
        <f>[45]Setembro!$E$24</f>
        <v>*</v>
      </c>
      <c r="V49" s="11" t="str">
        <f>[45]Setembro!$E$25</f>
        <v>*</v>
      </c>
      <c r="W49" s="11" t="str">
        <f>[45]Setembro!$E$26</f>
        <v>*</v>
      </c>
      <c r="X49" s="11" t="str">
        <f>[45]Setembro!$E$27</f>
        <v>*</v>
      </c>
      <c r="Y49" s="11" t="str">
        <f>[45]Setembro!$E$28</f>
        <v>*</v>
      </c>
      <c r="Z49" s="11" t="str">
        <f>[45]Setembro!$E$29</f>
        <v>*</v>
      </c>
      <c r="AA49" s="11" t="str">
        <f>[45]Setembro!$E$30</f>
        <v>*</v>
      </c>
      <c r="AB49" s="11" t="str">
        <f>[45]Setembro!$E$31</f>
        <v>*</v>
      </c>
      <c r="AC49" s="11" t="str">
        <f>[45]Setembro!$E$32</f>
        <v>*</v>
      </c>
      <c r="AD49" s="11" t="str">
        <f>[45]Setembro!$E$33</f>
        <v>*</v>
      </c>
      <c r="AE49" s="11" t="str">
        <f>[45]Setembro!$E$34</f>
        <v>*</v>
      </c>
      <c r="AF49" s="93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3">AVERAGE(B5:B49)</f>
        <v>80.148707766299296</v>
      </c>
      <c r="C50" s="13">
        <f t="shared" si="3"/>
        <v>73.351126969006231</v>
      </c>
      <c r="D50" s="13">
        <f t="shared" si="3"/>
        <v>67.350426251576323</v>
      </c>
      <c r="E50" s="13">
        <f t="shared" si="3"/>
        <v>57.424634801473026</v>
      </c>
      <c r="F50" s="13">
        <f t="shared" si="3"/>
        <v>55.004462732829602</v>
      </c>
      <c r="G50" s="13">
        <f t="shared" si="3"/>
        <v>53.57981965846416</v>
      </c>
      <c r="H50" s="13">
        <f t="shared" si="3"/>
        <v>40.849133692739834</v>
      </c>
      <c r="I50" s="13">
        <f t="shared" si="3"/>
        <v>35.566501225324757</v>
      </c>
      <c r="J50" s="13">
        <f t="shared" si="3"/>
        <v>36.832003798670463</v>
      </c>
      <c r="K50" s="13">
        <f t="shared" si="3"/>
        <v>35.734993079723466</v>
      </c>
      <c r="L50" s="13">
        <f t="shared" si="3"/>
        <v>35.824349715281102</v>
      </c>
      <c r="M50" s="13">
        <f t="shared" si="3"/>
        <v>60.494927794385994</v>
      </c>
      <c r="N50" s="13">
        <f t="shared" si="3"/>
        <v>61.873596590701858</v>
      </c>
      <c r="O50" s="13">
        <f t="shared" si="3"/>
        <v>49.771014253367198</v>
      </c>
      <c r="P50" s="13">
        <f t="shared" si="3"/>
        <v>38.327214227214228</v>
      </c>
      <c r="Q50" s="13">
        <f t="shared" si="3"/>
        <v>29.64836429108875</v>
      </c>
      <c r="R50" s="13">
        <f t="shared" si="3"/>
        <v>42.568776733624517</v>
      </c>
      <c r="S50" s="13">
        <f t="shared" si="3"/>
        <v>58.804610360492717</v>
      </c>
      <c r="T50" s="13">
        <f t="shared" si="3"/>
        <v>51.798780080213888</v>
      </c>
      <c r="U50" s="13">
        <f t="shared" si="3"/>
        <v>57.258409656907638</v>
      </c>
      <c r="V50" s="13">
        <f t="shared" si="3"/>
        <v>58.956421202716413</v>
      </c>
      <c r="W50" s="13">
        <f t="shared" si="3"/>
        <v>51.537172619630596</v>
      </c>
      <c r="X50" s="13">
        <f t="shared" si="3"/>
        <v>49.743457044822591</v>
      </c>
      <c r="Y50" s="13">
        <f t="shared" si="3"/>
        <v>53.163996796853944</v>
      </c>
      <c r="Z50" s="13">
        <f t="shared" si="3"/>
        <v>80.342581956513854</v>
      </c>
      <c r="AA50" s="13">
        <f t="shared" si="3"/>
        <v>71.848430967180974</v>
      </c>
      <c r="AB50" s="13">
        <f t="shared" si="3"/>
        <v>54.544222040668124</v>
      </c>
      <c r="AC50" s="13">
        <f t="shared" si="3"/>
        <v>49.200869423391794</v>
      </c>
      <c r="AD50" s="13">
        <f t="shared" si="3"/>
        <v>44.187480706081516</v>
      </c>
      <c r="AE50" s="13">
        <f t="shared" si="3"/>
        <v>39.245729944075521</v>
      </c>
      <c r="AF50" s="92">
        <f>AVERAGE(AF5:AF49)</f>
        <v>52.568393577429866</v>
      </c>
      <c r="AH50" s="5" t="s">
        <v>47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88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90"/>
      <c r="AF52" s="88"/>
      <c r="AJ52" t="s">
        <v>47</v>
      </c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88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88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88"/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88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9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</row>
    <row r="66" spans="11:33" x14ac:dyDescent="0.2">
      <c r="AG66" t="s">
        <v>47</v>
      </c>
    </row>
    <row r="69" spans="11:33" x14ac:dyDescent="0.2">
      <c r="T69" s="2" t="s">
        <v>47</v>
      </c>
    </row>
    <row r="72" spans="11:33" x14ac:dyDescent="0.2">
      <c r="K72" s="2" t="s">
        <v>47</v>
      </c>
    </row>
  </sheetData>
  <sheetProtection password="C6EC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I66" sqref="AI6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50" t="s">
        <v>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5" s="4" customFormat="1" ht="20.100000000000001" customHeight="1" x14ac:dyDescent="0.2">
      <c r="A2" s="171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5" s="5" customFormat="1" ht="20.100000000000001" customHeight="1" x14ac:dyDescent="0.2">
      <c r="A3" s="171"/>
      <c r="B3" s="169">
        <v>1</v>
      </c>
      <c r="C3" s="169">
        <f>SUM(B3+1)</f>
        <v>2</v>
      </c>
      <c r="D3" s="169">
        <f t="shared" ref="D3:AD3" si="0">SUM(C3+1)</f>
        <v>3</v>
      </c>
      <c r="E3" s="169">
        <f t="shared" si="0"/>
        <v>4</v>
      </c>
      <c r="F3" s="169">
        <f t="shared" si="0"/>
        <v>5</v>
      </c>
      <c r="G3" s="169">
        <f t="shared" si="0"/>
        <v>6</v>
      </c>
      <c r="H3" s="169">
        <f t="shared" si="0"/>
        <v>7</v>
      </c>
      <c r="I3" s="169">
        <f t="shared" si="0"/>
        <v>8</v>
      </c>
      <c r="J3" s="169">
        <f t="shared" si="0"/>
        <v>9</v>
      </c>
      <c r="K3" s="169">
        <f t="shared" si="0"/>
        <v>10</v>
      </c>
      <c r="L3" s="169">
        <f t="shared" si="0"/>
        <v>11</v>
      </c>
      <c r="M3" s="169">
        <f t="shared" si="0"/>
        <v>12</v>
      </c>
      <c r="N3" s="169">
        <f t="shared" si="0"/>
        <v>13</v>
      </c>
      <c r="O3" s="169">
        <f t="shared" si="0"/>
        <v>14</v>
      </c>
      <c r="P3" s="169">
        <f t="shared" si="0"/>
        <v>15</v>
      </c>
      <c r="Q3" s="169">
        <f t="shared" si="0"/>
        <v>16</v>
      </c>
      <c r="R3" s="169">
        <f t="shared" si="0"/>
        <v>17</v>
      </c>
      <c r="S3" s="169">
        <f t="shared" si="0"/>
        <v>18</v>
      </c>
      <c r="T3" s="169">
        <f t="shared" si="0"/>
        <v>19</v>
      </c>
      <c r="U3" s="169">
        <f t="shared" si="0"/>
        <v>20</v>
      </c>
      <c r="V3" s="169">
        <f t="shared" si="0"/>
        <v>21</v>
      </c>
      <c r="W3" s="169">
        <f t="shared" si="0"/>
        <v>22</v>
      </c>
      <c r="X3" s="169">
        <f t="shared" si="0"/>
        <v>23</v>
      </c>
      <c r="Y3" s="169">
        <f t="shared" si="0"/>
        <v>24</v>
      </c>
      <c r="Z3" s="169">
        <f t="shared" si="0"/>
        <v>25</v>
      </c>
      <c r="AA3" s="169">
        <f t="shared" si="0"/>
        <v>26</v>
      </c>
      <c r="AB3" s="169">
        <f t="shared" si="0"/>
        <v>27</v>
      </c>
      <c r="AC3" s="169">
        <f t="shared" si="0"/>
        <v>28</v>
      </c>
      <c r="AD3" s="169">
        <f t="shared" si="0"/>
        <v>29</v>
      </c>
      <c r="AE3" s="170">
        <v>30</v>
      </c>
      <c r="AF3" s="117" t="s">
        <v>37</v>
      </c>
      <c r="AG3" s="109" t="s">
        <v>36</v>
      </c>
    </row>
    <row r="4" spans="1:35" s="5" customFormat="1" ht="20.100000000000001" customHeight="1" x14ac:dyDescent="0.2">
      <c r="A4" s="171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0"/>
      <c r="AF4" s="117" t="s">
        <v>35</v>
      </c>
      <c r="AG4" s="109" t="s">
        <v>35</v>
      </c>
    </row>
    <row r="5" spans="1:35" s="5" customFormat="1" x14ac:dyDescent="0.2">
      <c r="A5" s="58" t="s">
        <v>40</v>
      </c>
      <c r="B5" s="127">
        <f>[1]Setembro!$F$5</f>
        <v>99</v>
      </c>
      <c r="C5" s="127">
        <f>[1]Setembro!$F$6</f>
        <v>99</v>
      </c>
      <c r="D5" s="127">
        <f>[1]Setembro!$F$7</f>
        <v>100</v>
      </c>
      <c r="E5" s="127">
        <f>[1]Setembro!$F$8</f>
        <v>100</v>
      </c>
      <c r="F5" s="127">
        <f>[1]Setembro!$F$9</f>
        <v>97</v>
      </c>
      <c r="G5" s="127">
        <f>[1]Setembro!$F$10</f>
        <v>90</v>
      </c>
      <c r="H5" s="127">
        <f>[1]Setembro!$F$11</f>
        <v>80</v>
      </c>
      <c r="I5" s="127">
        <f>[1]Setembro!$F$12</f>
        <v>83</v>
      </c>
      <c r="J5" s="127">
        <f>[1]Setembro!$F$13</f>
        <v>80</v>
      </c>
      <c r="K5" s="127">
        <f>[1]Setembro!$F$14</f>
        <v>82</v>
      </c>
      <c r="L5" s="127">
        <f>[1]Setembro!$F$15</f>
        <v>82</v>
      </c>
      <c r="M5" s="127">
        <f>[1]Setembro!$F$16</f>
        <v>75</v>
      </c>
      <c r="N5" s="127">
        <f>[1]Setembro!$F$17</f>
        <v>91</v>
      </c>
      <c r="O5" s="127">
        <f>[1]Setembro!$F$18</f>
        <v>86</v>
      </c>
      <c r="P5" s="127">
        <f>[1]Setembro!$F$19</f>
        <v>75</v>
      </c>
      <c r="Q5" s="127">
        <f>[1]Setembro!$F$20</f>
        <v>69</v>
      </c>
      <c r="R5" s="127">
        <f>[1]Setembro!$F$21</f>
        <v>70</v>
      </c>
      <c r="S5" s="127">
        <f>[1]Setembro!$F$22</f>
        <v>74</v>
      </c>
      <c r="T5" s="127">
        <f>[1]Setembro!$F$23</f>
        <v>87</v>
      </c>
      <c r="U5" s="127">
        <f>[1]Setembro!$F$24</f>
        <v>65</v>
      </c>
      <c r="V5" s="127">
        <f>[1]Setembro!$F$25</f>
        <v>93</v>
      </c>
      <c r="W5" s="127">
        <f>[1]Setembro!$F$26</f>
        <v>93</v>
      </c>
      <c r="X5" s="127">
        <f>[1]Setembro!$F$27</f>
        <v>76</v>
      </c>
      <c r="Y5" s="127">
        <f>[1]Setembro!$F$28</f>
        <v>86</v>
      </c>
      <c r="Z5" s="127">
        <f>[1]Setembro!$F$29</f>
        <v>99</v>
      </c>
      <c r="AA5" s="127">
        <f>[1]Setembro!$F$30</f>
        <v>100</v>
      </c>
      <c r="AB5" s="127">
        <f>[1]Setembro!$F$31</f>
        <v>100</v>
      </c>
      <c r="AC5" s="127">
        <f>[1]Setembro!$F$32</f>
        <v>82</v>
      </c>
      <c r="AD5" s="127">
        <f>[1]Setembro!$F$33</f>
        <v>89</v>
      </c>
      <c r="AE5" s="127">
        <f>[1]Setembro!$F$34</f>
        <v>87</v>
      </c>
      <c r="AF5" s="15">
        <f>MAX(B5:AE5)</f>
        <v>100</v>
      </c>
      <c r="AG5" s="94">
        <f>AVERAGE(B5:AE5)</f>
        <v>86.3</v>
      </c>
    </row>
    <row r="6" spans="1:35" x14ac:dyDescent="0.2">
      <c r="A6" s="58" t="s">
        <v>0</v>
      </c>
      <c r="B6" s="11">
        <f>[2]Setembro!$F$5</f>
        <v>91</v>
      </c>
      <c r="C6" s="11">
        <f>[2]Setembro!$F$6</f>
        <v>99</v>
      </c>
      <c r="D6" s="11">
        <f>[2]Setembro!$F$7</f>
        <v>83</v>
      </c>
      <c r="E6" s="11">
        <f>[2]Setembro!$F$8</f>
        <v>70</v>
      </c>
      <c r="F6" s="11">
        <f>[2]Setembro!$F$9</f>
        <v>58</v>
      </c>
      <c r="G6" s="11">
        <f>[2]Setembro!$F$10</f>
        <v>85</v>
      </c>
      <c r="H6" s="11">
        <f>[2]Setembro!$F$11</f>
        <v>85</v>
      </c>
      <c r="I6" s="11">
        <f>[2]Setembro!$F$12</f>
        <v>60</v>
      </c>
      <c r="J6" s="11">
        <f>[2]Setembro!$F$13</f>
        <v>74</v>
      </c>
      <c r="K6" s="11">
        <f>[2]Setembro!$F$14</f>
        <v>59</v>
      </c>
      <c r="L6" s="11">
        <f>[2]Setembro!$F$15</f>
        <v>67</v>
      </c>
      <c r="M6" s="11">
        <f>[2]Setembro!$F$16</f>
        <v>89</v>
      </c>
      <c r="N6" s="11">
        <f>[2]Setembro!$F$17</f>
        <v>93</v>
      </c>
      <c r="O6" s="11">
        <f>[2]Setembro!$F$18</f>
        <v>91</v>
      </c>
      <c r="P6" s="11">
        <f>[2]Setembro!$F$19</f>
        <v>76</v>
      </c>
      <c r="Q6" s="11">
        <f>[2]Setembro!$F$20</f>
        <v>64</v>
      </c>
      <c r="R6" s="11">
        <f>[2]Setembro!$F$21</f>
        <v>84</v>
      </c>
      <c r="S6" s="11">
        <f>[2]Setembro!$F$22</f>
        <v>95</v>
      </c>
      <c r="T6" s="11">
        <f>[2]Setembro!$F$23</f>
        <v>87</v>
      </c>
      <c r="U6" s="11">
        <f>[2]Setembro!$F$24</f>
        <v>98</v>
      </c>
      <c r="V6" s="11">
        <f>[2]Setembro!$F$25</f>
        <v>80</v>
      </c>
      <c r="W6" s="11">
        <f>[2]Setembro!$F$26</f>
        <v>63</v>
      </c>
      <c r="X6" s="11">
        <f>[2]Setembro!$F$27</f>
        <v>83</v>
      </c>
      <c r="Y6" s="11">
        <f>[2]Setembro!$F$28</f>
        <v>79</v>
      </c>
      <c r="Z6" s="11">
        <f>[2]Setembro!$F$29</f>
        <v>95</v>
      </c>
      <c r="AA6" s="11">
        <f>[2]Setembro!$F$30</f>
        <v>100</v>
      </c>
      <c r="AB6" s="11">
        <f>[2]Setembro!$F$31</f>
        <v>90</v>
      </c>
      <c r="AC6" s="11">
        <f>[2]Setembro!$F$32</f>
        <v>82</v>
      </c>
      <c r="AD6" s="11">
        <f>[2]Setembro!$F$33</f>
        <v>80</v>
      </c>
      <c r="AE6" s="11">
        <f>[2]Setembro!$F$34</f>
        <v>73</v>
      </c>
      <c r="AF6" s="15">
        <f>MAX(B6:AE6)</f>
        <v>100</v>
      </c>
      <c r="AG6" s="94">
        <f>AVERAGE(B6:AE6)</f>
        <v>81.099999999999994</v>
      </c>
    </row>
    <row r="7" spans="1:35" x14ac:dyDescent="0.2">
      <c r="A7" s="58" t="s">
        <v>104</v>
      </c>
      <c r="B7" s="11">
        <f>[3]Setembro!$F$5</f>
        <v>98</v>
      </c>
      <c r="C7" s="11">
        <f>[3]Setembro!$F$6</f>
        <v>97</v>
      </c>
      <c r="D7" s="11">
        <f>[3]Setembro!$F$7</f>
        <v>92</v>
      </c>
      <c r="E7" s="11">
        <f>[3]Setembro!$F$8</f>
        <v>75</v>
      </c>
      <c r="F7" s="11">
        <f>[3]Setembro!$F$9</f>
        <v>87</v>
      </c>
      <c r="G7" s="11">
        <f>[3]Setembro!$F$10</f>
        <v>81</v>
      </c>
      <c r="H7" s="11">
        <f>[3]Setembro!$F$11</f>
        <v>82</v>
      </c>
      <c r="I7" s="11">
        <f>[3]Setembro!$F$12</f>
        <v>57</v>
      </c>
      <c r="J7" s="11">
        <f>[3]Setembro!$F$13</f>
        <v>63</v>
      </c>
      <c r="K7" s="11">
        <f>[3]Setembro!$F$14</f>
        <v>53</v>
      </c>
      <c r="L7" s="11">
        <f>[3]Setembro!$F$15</f>
        <v>57</v>
      </c>
      <c r="M7" s="11">
        <f>[3]Setembro!$F$16</f>
        <v>81</v>
      </c>
      <c r="N7" s="11">
        <f>[3]Setembro!$F$17</f>
        <v>91</v>
      </c>
      <c r="O7" s="11">
        <f>[3]Setembro!$F$18</f>
        <v>84</v>
      </c>
      <c r="P7" s="11">
        <f>[3]Setembro!$F$19</f>
        <v>66</v>
      </c>
      <c r="Q7" s="11">
        <f>[3]Setembro!$F$20</f>
        <v>47</v>
      </c>
      <c r="R7" s="11">
        <f>[3]Setembro!$F$21</f>
        <v>35</v>
      </c>
      <c r="S7" s="11">
        <f>[3]Setembro!$F$22</f>
        <v>88</v>
      </c>
      <c r="T7" s="11">
        <f>[3]Setembro!$F$23</f>
        <v>80</v>
      </c>
      <c r="U7" s="11">
        <f>[3]Setembro!$F$24</f>
        <v>91</v>
      </c>
      <c r="V7" s="11">
        <f>[3]Setembro!$F$25</f>
        <v>83</v>
      </c>
      <c r="W7" s="11">
        <f>[3]Setembro!$F$26</f>
        <v>88</v>
      </c>
      <c r="X7" s="11">
        <f>[3]Setembro!$F$27</f>
        <v>77</v>
      </c>
      <c r="Y7" s="11">
        <f>[3]Setembro!$F$28</f>
        <v>74</v>
      </c>
      <c r="Z7" s="11">
        <f>[3]Setembro!$F$29</f>
        <v>96</v>
      </c>
      <c r="AA7" s="11">
        <f>[3]Setembro!$F$30</f>
        <v>98</v>
      </c>
      <c r="AB7" s="11">
        <f>[3]Setembro!$F$31</f>
        <v>94</v>
      </c>
      <c r="AC7" s="11">
        <f>[3]Setembro!$F$32</f>
        <v>74</v>
      </c>
      <c r="AD7" s="11">
        <f>[3]Setembro!$F$33</f>
        <v>65</v>
      </c>
      <c r="AE7" s="11">
        <f>[3]Setembro!$F$34</f>
        <v>49</v>
      </c>
      <c r="AF7" s="15">
        <f>MAX(B7:AE7)</f>
        <v>98</v>
      </c>
      <c r="AG7" s="94">
        <f>AVERAGE(B7:AE7)</f>
        <v>76.766666666666666</v>
      </c>
    </row>
    <row r="8" spans="1:35" x14ac:dyDescent="0.2">
      <c r="A8" s="58" t="s">
        <v>1</v>
      </c>
      <c r="B8" s="11">
        <f>[4]Setembro!$F$5</f>
        <v>92</v>
      </c>
      <c r="C8" s="11">
        <f>[4]Setembro!$F$6</f>
        <v>90</v>
      </c>
      <c r="D8" s="11">
        <f>[4]Setembro!$F$7</f>
        <v>86</v>
      </c>
      <c r="E8" s="11">
        <f>[4]Setembro!$F$8</f>
        <v>77</v>
      </c>
      <c r="F8" s="11">
        <f>[4]Setembro!$F$9</f>
        <v>54</v>
      </c>
      <c r="G8" s="11" t="str">
        <f>[4]Setembro!$F$10</f>
        <v>*</v>
      </c>
      <c r="H8" s="11" t="str">
        <f>[4]Setembro!$F$11</f>
        <v>*</v>
      </c>
      <c r="I8" s="11" t="str">
        <f>[4]Setembro!$F$12</f>
        <v>*</v>
      </c>
      <c r="J8" s="11" t="str">
        <f>[4]Setembro!$F$13</f>
        <v>*</v>
      </c>
      <c r="K8" s="11" t="str">
        <f>[4]Setembro!$F$14</f>
        <v>*</v>
      </c>
      <c r="L8" s="11" t="str">
        <f>[4]Setembro!$F$15</f>
        <v>*</v>
      </c>
      <c r="M8" s="11">
        <f>[4]Setembro!$F$16</f>
        <v>76</v>
      </c>
      <c r="N8" s="11">
        <f>[4]Setembro!$F$17</f>
        <v>87</v>
      </c>
      <c r="O8" s="11">
        <f>[4]Setembro!$F$18</f>
        <v>81</v>
      </c>
      <c r="P8" s="11">
        <f>[4]Setembro!$F$19</f>
        <v>83</v>
      </c>
      <c r="Q8" s="11">
        <f>[4]Setembro!$F$20</f>
        <v>77</v>
      </c>
      <c r="R8" s="11">
        <f>[4]Setembro!$F$21</f>
        <v>79</v>
      </c>
      <c r="S8" s="11">
        <f>[4]Setembro!$F$22</f>
        <v>88</v>
      </c>
      <c r="T8" s="11">
        <f>[4]Setembro!$F$23</f>
        <v>72</v>
      </c>
      <c r="U8" s="11" t="str">
        <f>[4]Setembro!$F$24</f>
        <v>*</v>
      </c>
      <c r="V8" s="11" t="str">
        <f>[4]Setembro!$F$25</f>
        <v>*</v>
      </c>
      <c r="W8" s="11" t="str">
        <f>[4]Setembro!$F$26</f>
        <v>*</v>
      </c>
      <c r="X8" s="11" t="str">
        <f>[4]Setembro!$F$27</f>
        <v>*</v>
      </c>
      <c r="Y8" s="11" t="str">
        <f>[4]Setembro!$F$28</f>
        <v>*</v>
      </c>
      <c r="Z8" s="11">
        <f>[4]Setembro!$F$29</f>
        <v>93</v>
      </c>
      <c r="AA8" s="11">
        <f>[4]Setembro!$F$30</f>
        <v>91</v>
      </c>
      <c r="AB8" s="11">
        <f>[4]Setembro!$F$31</f>
        <v>87</v>
      </c>
      <c r="AC8" s="11">
        <f>[4]Setembro!$F$32</f>
        <v>75</v>
      </c>
      <c r="AD8" s="11">
        <f>[4]Setembro!$F$33</f>
        <v>71</v>
      </c>
      <c r="AE8" s="11">
        <f>[4]Setembro!$F$34</f>
        <v>68</v>
      </c>
      <c r="AF8" s="15">
        <f>MAX(B8:AE8)</f>
        <v>93</v>
      </c>
      <c r="AG8" s="94">
        <f>AVERAGE(B8:AE8)</f>
        <v>80.368421052631575</v>
      </c>
    </row>
    <row r="9" spans="1:35" x14ac:dyDescent="0.2">
      <c r="A9" s="58" t="s">
        <v>167</v>
      </c>
      <c r="B9" s="11">
        <f>[5]Setembro!$F$5</f>
        <v>98</v>
      </c>
      <c r="C9" s="11">
        <f>[5]Setembro!$F$6</f>
        <v>96</v>
      </c>
      <c r="D9" s="11">
        <f>[5]Setembro!$F$7</f>
        <v>82</v>
      </c>
      <c r="E9" s="11">
        <f>[5]Setembro!$F$8</f>
        <v>68</v>
      </c>
      <c r="F9" s="11">
        <f>[5]Setembro!$F$9</f>
        <v>65</v>
      </c>
      <c r="G9" s="11">
        <f>[5]Setembro!$F$10</f>
        <v>83</v>
      </c>
      <c r="H9" s="11">
        <f>[5]Setembro!$F$11</f>
        <v>85</v>
      </c>
      <c r="I9" s="11">
        <f>[5]Setembro!$F$12</f>
        <v>50</v>
      </c>
      <c r="J9" s="11">
        <f>[5]Setembro!$F$13</f>
        <v>64</v>
      </c>
      <c r="K9" s="11">
        <f>[5]Setembro!$F$14</f>
        <v>39</v>
      </c>
      <c r="L9" s="11">
        <f>[5]Setembro!$F$15</f>
        <v>58</v>
      </c>
      <c r="M9" s="11">
        <f>[5]Setembro!$F$16</f>
        <v>99</v>
      </c>
      <c r="N9" s="11">
        <f>[5]Setembro!$F$17</f>
        <v>97</v>
      </c>
      <c r="O9" s="11">
        <f>[5]Setembro!$F$18</f>
        <v>85</v>
      </c>
      <c r="P9" s="11">
        <f>[5]Setembro!$F$19</f>
        <v>58</v>
      </c>
      <c r="Q9" s="11">
        <f>[5]Setembro!$F$20</f>
        <v>45</v>
      </c>
      <c r="R9" s="11">
        <f>[5]Setembro!$F$21</f>
        <v>98</v>
      </c>
      <c r="S9" s="11">
        <f>[5]Setembro!$F$22</f>
        <v>99</v>
      </c>
      <c r="T9" s="11">
        <f>[5]Setembro!$F$23</f>
        <v>82</v>
      </c>
      <c r="U9" s="11">
        <f>[5]Setembro!$F$24</f>
        <v>98</v>
      </c>
      <c r="V9" s="11">
        <f>[5]Setembro!$F$25</f>
        <v>85</v>
      </c>
      <c r="W9" s="11">
        <f>[5]Setembro!$F$26</f>
        <v>63</v>
      </c>
      <c r="X9" s="11">
        <f>[5]Setembro!$F$27</f>
        <v>85</v>
      </c>
      <c r="Y9" s="11">
        <f>[5]Setembro!$F$28</f>
        <v>79</v>
      </c>
      <c r="Z9" s="11">
        <f>[5]Setembro!$F$29</f>
        <v>96</v>
      </c>
      <c r="AA9" s="11">
        <f>[5]Setembro!$F$30</f>
        <v>99</v>
      </c>
      <c r="AB9" s="11">
        <f>[5]Setembro!$F$31</f>
        <v>63</v>
      </c>
      <c r="AC9" s="11">
        <f>[5]Setembro!$F$32</f>
        <v>62</v>
      </c>
      <c r="AD9" s="11">
        <f>[5]Setembro!$F$33</f>
        <v>57</v>
      </c>
      <c r="AE9" s="11">
        <f>[5]Setembro!$F$34</f>
        <v>52</v>
      </c>
      <c r="AF9" s="15">
        <f>MAX(B9:AE9)</f>
        <v>99</v>
      </c>
      <c r="AG9" s="94">
        <f>AVERAGE(B9:AE9)</f>
        <v>76.333333333333329</v>
      </c>
    </row>
    <row r="10" spans="1:35" x14ac:dyDescent="0.2">
      <c r="A10" s="58" t="s">
        <v>111</v>
      </c>
      <c r="B10" s="11" t="str">
        <f>[6]Setembro!$F$5</f>
        <v>*</v>
      </c>
      <c r="C10" s="11" t="str">
        <f>[6]Setembro!$F$6</f>
        <v>*</v>
      </c>
      <c r="D10" s="11" t="str">
        <f>[6]Setembro!$F$7</f>
        <v>*</v>
      </c>
      <c r="E10" s="11" t="str">
        <f>[6]Setembro!$F$8</f>
        <v>*</v>
      </c>
      <c r="F10" s="11" t="str">
        <f>[6]Setembro!$F$9</f>
        <v>*</v>
      </c>
      <c r="G10" s="11" t="str">
        <f>[6]Setembro!$F$10</f>
        <v>*</v>
      </c>
      <c r="H10" s="11" t="str">
        <f>[6]Setembro!$F$11</f>
        <v>*</v>
      </c>
      <c r="I10" s="11" t="str">
        <f>[6]Setembro!$F$12</f>
        <v>*</v>
      </c>
      <c r="J10" s="11" t="str">
        <f>[6]Setembro!$F$13</f>
        <v>*</v>
      </c>
      <c r="K10" s="11" t="str">
        <f>[6]Setembro!$F$14</f>
        <v>*</v>
      </c>
      <c r="L10" s="11" t="str">
        <f>[6]Setembro!$F$15</f>
        <v>*</v>
      </c>
      <c r="M10" s="11" t="str">
        <f>[6]Setembro!$F$16</f>
        <v>*</v>
      </c>
      <c r="N10" s="11" t="str">
        <f>[6]Setembro!$F$17</f>
        <v>*</v>
      </c>
      <c r="O10" s="11" t="str">
        <f>[6]Setembro!$F$18</f>
        <v>*</v>
      </c>
      <c r="P10" s="11" t="str">
        <f>[6]Setembro!$F$19</f>
        <v>*</v>
      </c>
      <c r="Q10" s="11" t="str">
        <f>[6]Setembro!$F$20</f>
        <v>*</v>
      </c>
      <c r="R10" s="11" t="str">
        <f>[6]Setembro!$F$21</f>
        <v>*</v>
      </c>
      <c r="S10" s="11" t="str">
        <f>[6]Setembro!$F$22</f>
        <v>*</v>
      </c>
      <c r="T10" s="11" t="str">
        <f>[6]Setembro!$F$23</f>
        <v>*</v>
      </c>
      <c r="U10" s="11" t="str">
        <f>[6]Setembro!$F$24</f>
        <v>*</v>
      </c>
      <c r="V10" s="11" t="str">
        <f>[6]Setembro!$F$25</f>
        <v>*</v>
      </c>
      <c r="W10" s="11" t="str">
        <f>[6]Setembro!$F$26</f>
        <v>*</v>
      </c>
      <c r="X10" s="11" t="str">
        <f>[6]Setembro!$F$27</f>
        <v>*</v>
      </c>
      <c r="Y10" s="11" t="str">
        <f>[6]Setembro!$F$28</f>
        <v>*</v>
      </c>
      <c r="Z10" s="11" t="str">
        <f>[6]Setembro!$F$29</f>
        <v>*</v>
      </c>
      <c r="AA10" s="11" t="str">
        <f>[6]Setembro!$F$30</f>
        <v>*</v>
      </c>
      <c r="AB10" s="11" t="str">
        <f>[6]Setembro!$F$31</f>
        <v>*</v>
      </c>
      <c r="AC10" s="11" t="str">
        <f>[6]Setembro!$F$32</f>
        <v>*</v>
      </c>
      <c r="AD10" s="11" t="str">
        <f>[6]Setembro!$F$33</f>
        <v>*</v>
      </c>
      <c r="AE10" s="11" t="str">
        <f>[6]Setembro!$F$34</f>
        <v>*</v>
      </c>
      <c r="AF10" s="15" t="s">
        <v>226</v>
      </c>
      <c r="AG10" s="94" t="s">
        <v>226</v>
      </c>
    </row>
    <row r="11" spans="1:35" x14ac:dyDescent="0.2">
      <c r="A11" s="58" t="s">
        <v>64</v>
      </c>
      <c r="B11" s="11">
        <f>[7]Setembro!$F$5</f>
        <v>100</v>
      </c>
      <c r="C11" s="11">
        <f>[7]Setembro!$F$6</f>
        <v>100</v>
      </c>
      <c r="D11" s="11">
        <f>[7]Setembro!$F$7</f>
        <v>100</v>
      </c>
      <c r="E11" s="11">
        <f>[7]Setembro!$F$8</f>
        <v>100</v>
      </c>
      <c r="F11" s="11">
        <f>[7]Setembro!$F$9</f>
        <v>84</v>
      </c>
      <c r="G11" s="11">
        <f>[7]Setembro!$F$10</f>
        <v>80</v>
      </c>
      <c r="H11" s="11">
        <f>[7]Setembro!$F$11</f>
        <v>78</v>
      </c>
      <c r="I11" s="11">
        <f>[7]Setembro!$F$12</f>
        <v>53</v>
      </c>
      <c r="J11" s="11">
        <f>[7]Setembro!$F$13</f>
        <v>50</v>
      </c>
      <c r="K11" s="11">
        <f>[7]Setembro!$F$14</f>
        <v>46</v>
      </c>
      <c r="L11" s="11">
        <f>[7]Setembro!$F$15</f>
        <v>43</v>
      </c>
      <c r="M11" s="11">
        <f>[7]Setembro!$F$16</f>
        <v>63</v>
      </c>
      <c r="N11" s="11">
        <f>[7]Setembro!$F$17</f>
        <v>100</v>
      </c>
      <c r="O11" s="11">
        <f>[7]Setembro!$F$18</f>
        <v>80</v>
      </c>
      <c r="P11" s="11">
        <f>[7]Setembro!$F$19</f>
        <v>75</v>
      </c>
      <c r="Q11" s="11">
        <f>[7]Setembro!$F$20</f>
        <v>40</v>
      </c>
      <c r="R11" s="11">
        <f>[7]Setembro!$F$21</f>
        <v>48</v>
      </c>
      <c r="S11" s="11">
        <f>[7]Setembro!$F$22</f>
        <v>78</v>
      </c>
      <c r="T11" s="11">
        <f>[7]Setembro!$F$23</f>
        <v>83</v>
      </c>
      <c r="U11" s="11">
        <f>[7]Setembro!$F$24</f>
        <v>100</v>
      </c>
      <c r="V11" s="11">
        <f>[7]Setembro!$F$25</f>
        <v>100</v>
      </c>
      <c r="W11" s="11">
        <f>[7]Setembro!$F$26</f>
        <v>100</v>
      </c>
      <c r="X11" s="11">
        <f>[7]Setembro!$F$27</f>
        <v>77</v>
      </c>
      <c r="Y11" s="11">
        <f>[7]Setembro!$F$28</f>
        <v>76</v>
      </c>
      <c r="Z11" s="11">
        <f>[7]Setembro!$F$29</f>
        <v>100</v>
      </c>
      <c r="AA11" s="11">
        <f>[7]Setembro!$F$30</f>
        <v>96</v>
      </c>
      <c r="AB11" s="11">
        <f>[7]Setembro!$F$31</f>
        <v>100</v>
      </c>
      <c r="AC11" s="11">
        <f>[7]Setembro!$F$32</f>
        <v>79</v>
      </c>
      <c r="AD11" s="11">
        <f>[7]Setembro!$F$33</f>
        <v>70</v>
      </c>
      <c r="AE11" s="11">
        <f>[7]Setembro!$F$34</f>
        <v>68</v>
      </c>
      <c r="AF11" s="15">
        <f>MAX(B11:AE11)</f>
        <v>100</v>
      </c>
      <c r="AG11" s="94">
        <f>AVERAGE(B11:AE11)</f>
        <v>78.900000000000006</v>
      </c>
    </row>
    <row r="12" spans="1:35" x14ac:dyDescent="0.2">
      <c r="A12" s="58" t="s">
        <v>41</v>
      </c>
      <c r="B12" s="11">
        <f>[8]Setembro!$F$5</f>
        <v>100</v>
      </c>
      <c r="C12" s="11">
        <f>[8]Setembro!$F$6</f>
        <v>100</v>
      </c>
      <c r="D12" s="11">
        <f>[8]Setembro!$F$7</f>
        <v>82</v>
      </c>
      <c r="E12" s="11">
        <f>[8]Setembro!$F$8</f>
        <v>93</v>
      </c>
      <c r="F12" s="11">
        <f>[8]Setembro!$F$9</f>
        <v>68</v>
      </c>
      <c r="G12" s="11">
        <f>[8]Setembro!$F$10</f>
        <v>85</v>
      </c>
      <c r="H12" s="11">
        <f>[8]Setembro!$F$11</f>
        <v>82</v>
      </c>
      <c r="I12" s="11">
        <f>[8]Setembro!$F$12</f>
        <v>61</v>
      </c>
      <c r="J12" s="11">
        <f>[8]Setembro!$F$13</f>
        <v>76</v>
      </c>
      <c r="K12" s="11">
        <f>[8]Setembro!$F$14</f>
        <v>54</v>
      </c>
      <c r="L12" s="11">
        <f>[8]Setembro!$F$15</f>
        <v>83</v>
      </c>
      <c r="M12" s="11">
        <f>[8]Setembro!$F$16</f>
        <v>96</v>
      </c>
      <c r="N12" s="11">
        <f>[8]Setembro!$F$17</f>
        <v>100</v>
      </c>
      <c r="O12" s="11">
        <f>[8]Setembro!$F$18</f>
        <v>100</v>
      </c>
      <c r="P12" s="11">
        <f>[8]Setembro!$F$19</f>
        <v>87</v>
      </c>
      <c r="Q12" s="11">
        <f>[8]Setembro!$F$20</f>
        <v>59</v>
      </c>
      <c r="R12" s="11">
        <f>[8]Setembro!$F$21</f>
        <v>82</v>
      </c>
      <c r="S12" s="11">
        <f>[8]Setembro!$F$22</f>
        <v>100</v>
      </c>
      <c r="T12" s="11">
        <f>[8]Setembro!$F$23</f>
        <v>89</v>
      </c>
      <c r="U12" s="11">
        <f>[8]Setembro!$F$24</f>
        <v>100</v>
      </c>
      <c r="V12" s="11">
        <f>[8]Setembro!$F$25</f>
        <v>82</v>
      </c>
      <c r="W12" s="11">
        <f>[8]Setembro!$F$26</f>
        <v>71</v>
      </c>
      <c r="X12" s="11">
        <f>[8]Setembro!$F$27</f>
        <v>91</v>
      </c>
      <c r="Y12" s="11">
        <f>[8]Setembro!$F$28</f>
        <v>85</v>
      </c>
      <c r="Z12" s="11">
        <f>[8]Setembro!$F$29</f>
        <v>99</v>
      </c>
      <c r="AA12" s="11">
        <f>[8]Setembro!$F$30</f>
        <v>100</v>
      </c>
      <c r="AB12" s="11">
        <f>[8]Setembro!$F$31</f>
        <v>100</v>
      </c>
      <c r="AC12" s="11">
        <f>[8]Setembro!$F$32</f>
        <v>95</v>
      </c>
      <c r="AD12" s="11">
        <f>[8]Setembro!$F$33</f>
        <v>83</v>
      </c>
      <c r="AE12" s="11">
        <f>[8]Setembro!$F$34</f>
        <v>71</v>
      </c>
      <c r="AF12" s="15">
        <f>MAX(B12:AE12)</f>
        <v>100</v>
      </c>
      <c r="AG12" s="94">
        <f>AVERAGE(B12:AE12)</f>
        <v>85.8</v>
      </c>
    </row>
    <row r="13" spans="1:35" x14ac:dyDescent="0.2">
      <c r="A13" s="58" t="s">
        <v>114</v>
      </c>
      <c r="B13" s="11" t="str">
        <f>[9]Setembro!$F$5</f>
        <v>*</v>
      </c>
      <c r="C13" s="11" t="str">
        <f>[9]Setembro!$F$6</f>
        <v>*</v>
      </c>
      <c r="D13" s="11" t="str">
        <f>[9]Setembro!$F$7</f>
        <v>*</v>
      </c>
      <c r="E13" s="11" t="str">
        <f>[9]Setembro!$F$8</f>
        <v>*</v>
      </c>
      <c r="F13" s="11" t="str">
        <f>[9]Setembro!$F$9</f>
        <v>*</v>
      </c>
      <c r="G13" s="11" t="str">
        <f>[9]Setembro!$F$10</f>
        <v>*</v>
      </c>
      <c r="H13" s="11" t="str">
        <f>[9]Setembro!$F$11</f>
        <v>*</v>
      </c>
      <c r="I13" s="11" t="str">
        <f>[9]Setembro!$F$12</f>
        <v>*</v>
      </c>
      <c r="J13" s="11" t="str">
        <f>[9]Setembro!$F$13</f>
        <v>*</v>
      </c>
      <c r="K13" s="11" t="str">
        <f>[9]Setembro!$F$14</f>
        <v>*</v>
      </c>
      <c r="L13" s="11" t="str">
        <f>[9]Setembro!$F$15</f>
        <v>*</v>
      </c>
      <c r="M13" s="11" t="str">
        <f>[9]Setembro!$F$16</f>
        <v>*</v>
      </c>
      <c r="N13" s="11" t="str">
        <f>[9]Setembro!$F$17</f>
        <v>*</v>
      </c>
      <c r="O13" s="11" t="str">
        <f>[9]Setembro!$F$18</f>
        <v>*</v>
      </c>
      <c r="P13" s="11" t="str">
        <f>[9]Setembro!$F$19</f>
        <v>*</v>
      </c>
      <c r="Q13" s="11" t="str">
        <f>[9]Setembro!$F$20</f>
        <v>*</v>
      </c>
      <c r="R13" s="11" t="str">
        <f>[9]Setembro!$F$21</f>
        <v>*</v>
      </c>
      <c r="S13" s="11" t="str">
        <f>[9]Setembro!$F$22</f>
        <v>*</v>
      </c>
      <c r="T13" s="11" t="str">
        <f>[9]Setembro!$F$23</f>
        <v>*</v>
      </c>
      <c r="U13" s="11" t="str">
        <f>[9]Setembro!$F$24</f>
        <v>*</v>
      </c>
      <c r="V13" s="11" t="str">
        <f>[9]Setembro!$F$25</f>
        <v>*</v>
      </c>
      <c r="W13" s="11" t="str">
        <f>[9]Setembro!$F$26</f>
        <v>*</v>
      </c>
      <c r="X13" s="11" t="str">
        <f>[9]Setembro!$F$27</f>
        <v>*</v>
      </c>
      <c r="Y13" s="11" t="str">
        <f>[9]Setembro!$F$28</f>
        <v>*</v>
      </c>
      <c r="Z13" s="11" t="str">
        <f>[9]Setembro!$F$29</f>
        <v>*</v>
      </c>
      <c r="AA13" s="11" t="str">
        <f>[9]Setembro!$F$30</f>
        <v>*</v>
      </c>
      <c r="AB13" s="11" t="str">
        <f>[9]Setembro!$F$31</f>
        <v>*</v>
      </c>
      <c r="AC13" s="11" t="str">
        <f>[9]Setembro!$F$32</f>
        <v>*</v>
      </c>
      <c r="AD13" s="11" t="str">
        <f>[9]Setembro!$F$33</f>
        <v>*</v>
      </c>
      <c r="AE13" s="11" t="str">
        <f>[9]Setembro!$F$34</f>
        <v>*</v>
      </c>
      <c r="AF13" s="15" t="s">
        <v>226</v>
      </c>
      <c r="AG13" s="94" t="s">
        <v>226</v>
      </c>
    </row>
    <row r="14" spans="1:35" x14ac:dyDescent="0.2">
      <c r="A14" s="58" t="s">
        <v>118</v>
      </c>
      <c r="B14" s="11" t="str">
        <f>[10]Setembro!$F$5</f>
        <v>*</v>
      </c>
      <c r="C14" s="11" t="str">
        <f>[10]Setembro!$F$6</f>
        <v>*</v>
      </c>
      <c r="D14" s="11" t="str">
        <f>[10]Setembro!$F$7</f>
        <v>*</v>
      </c>
      <c r="E14" s="11" t="str">
        <f>[10]Setembro!$F$8</f>
        <v>*</v>
      </c>
      <c r="F14" s="11" t="str">
        <f>[10]Setembro!$F$9</f>
        <v>*</v>
      </c>
      <c r="G14" s="11" t="str">
        <f>[10]Setembro!$F$10</f>
        <v>*</v>
      </c>
      <c r="H14" s="11" t="str">
        <f>[10]Setembro!$F$11</f>
        <v>*</v>
      </c>
      <c r="I14" s="11" t="str">
        <f>[10]Setembro!$F$12</f>
        <v>*</v>
      </c>
      <c r="J14" s="11" t="str">
        <f>[10]Setembro!$F$13</f>
        <v>*</v>
      </c>
      <c r="K14" s="11" t="str">
        <f>[10]Setembro!$F$14</f>
        <v>*</v>
      </c>
      <c r="L14" s="11" t="str">
        <f>[10]Setembro!$F$15</f>
        <v>*</v>
      </c>
      <c r="M14" s="11" t="str">
        <f>[10]Setembro!$F$16</f>
        <v>*</v>
      </c>
      <c r="N14" s="11" t="str">
        <f>[10]Setembro!$F$17</f>
        <v>*</v>
      </c>
      <c r="O14" s="11" t="str">
        <f>[10]Setembro!$F$18</f>
        <v>*</v>
      </c>
      <c r="P14" s="11" t="str">
        <f>[10]Setembro!$F$19</f>
        <v>*</v>
      </c>
      <c r="Q14" s="11" t="str">
        <f>[10]Setembro!$F$20</f>
        <v>*</v>
      </c>
      <c r="R14" s="11" t="str">
        <f>[10]Setembro!$F$21</f>
        <v>*</v>
      </c>
      <c r="S14" s="11" t="str">
        <f>[10]Setembro!$F$22</f>
        <v>*</v>
      </c>
      <c r="T14" s="11" t="str">
        <f>[10]Setembro!$F$23</f>
        <v>*</v>
      </c>
      <c r="U14" s="11" t="str">
        <f>[10]Setembro!$F$24</f>
        <v>*</v>
      </c>
      <c r="V14" s="11" t="str">
        <f>[10]Setembro!$F$25</f>
        <v>*</v>
      </c>
      <c r="W14" s="11" t="str">
        <f>[10]Setembro!$F$26</f>
        <v>*</v>
      </c>
      <c r="X14" s="11" t="str">
        <f>[10]Setembro!$F$27</f>
        <v>*</v>
      </c>
      <c r="Y14" s="11" t="str">
        <f>[10]Setembro!$F$28</f>
        <v>*</v>
      </c>
      <c r="Z14" s="11" t="str">
        <f>[10]Setembro!$F$29</f>
        <v>*</v>
      </c>
      <c r="AA14" s="11" t="str">
        <f>[10]Setembro!$F$30</f>
        <v>*</v>
      </c>
      <c r="AB14" s="11" t="str">
        <f>[10]Setembro!$F$31</f>
        <v>*</v>
      </c>
      <c r="AC14" s="11" t="str">
        <f>[10]Setembro!$F$32</f>
        <v>*</v>
      </c>
      <c r="AD14" s="11" t="str">
        <f>[10]Setembro!$F$33</f>
        <v>*</v>
      </c>
      <c r="AE14" s="11" t="str">
        <f>[10]Setembro!$F$34</f>
        <v>*</v>
      </c>
      <c r="AF14" s="15" t="s">
        <v>226</v>
      </c>
      <c r="AG14" s="94" t="s">
        <v>226</v>
      </c>
    </row>
    <row r="15" spans="1:35" x14ac:dyDescent="0.2">
      <c r="A15" s="58" t="s">
        <v>121</v>
      </c>
      <c r="B15" s="11">
        <f>[11]Setembro!$F$5</f>
        <v>98</v>
      </c>
      <c r="C15" s="11">
        <f>[11]Setembro!$F$6</f>
        <v>96</v>
      </c>
      <c r="D15" s="11">
        <f>[11]Setembro!$F$7</f>
        <v>91</v>
      </c>
      <c r="E15" s="11">
        <f>[11]Setembro!$F$8</f>
        <v>77</v>
      </c>
      <c r="F15" s="11">
        <f>[11]Setembro!$F$9</f>
        <v>74</v>
      </c>
      <c r="G15" s="11">
        <f>[11]Setembro!$F$10</f>
        <v>81</v>
      </c>
      <c r="H15" s="11">
        <f>[11]Setembro!$F$11</f>
        <v>80</v>
      </c>
      <c r="I15" s="11">
        <f>[11]Setembro!$F$12</f>
        <v>43</v>
      </c>
      <c r="J15" s="11">
        <f>[11]Setembro!$F$13</f>
        <v>56</v>
      </c>
      <c r="K15" s="11">
        <f>[11]Setembro!$F$14</f>
        <v>54</v>
      </c>
      <c r="L15" s="11">
        <f>[11]Setembro!$F$15</f>
        <v>54</v>
      </c>
      <c r="M15" s="11">
        <f>[11]Setembro!$F$16</f>
        <v>95</v>
      </c>
      <c r="N15" s="11">
        <f>[11]Setembro!$F$17</f>
        <v>94</v>
      </c>
      <c r="O15" s="11">
        <f>[11]Setembro!$F$18</f>
        <v>76</v>
      </c>
      <c r="P15" s="11">
        <f>[11]Setembro!$F$19</f>
        <v>48</v>
      </c>
      <c r="Q15" s="11">
        <f>[11]Setembro!$F$20</f>
        <v>42</v>
      </c>
      <c r="R15" s="11">
        <f>[11]Setembro!$F$21</f>
        <v>73</v>
      </c>
      <c r="S15" s="11">
        <f>[11]Setembro!$F$22</f>
        <v>97</v>
      </c>
      <c r="T15" s="11">
        <f>[11]Setembro!$F$23</f>
        <v>92</v>
      </c>
      <c r="U15" s="11">
        <f>[11]Setembro!$F$24</f>
        <v>90</v>
      </c>
      <c r="V15" s="11">
        <f>[11]Setembro!$F$25</f>
        <v>87</v>
      </c>
      <c r="W15" s="11">
        <f>[11]Setembro!$F$26</f>
        <v>91</v>
      </c>
      <c r="X15" s="11">
        <f>[11]Setembro!$F$27</f>
        <v>86</v>
      </c>
      <c r="Y15" s="11">
        <f>[11]Setembro!$F$28</f>
        <v>83</v>
      </c>
      <c r="Z15" s="11">
        <f>[11]Setembro!$F$29</f>
        <v>96</v>
      </c>
      <c r="AA15" s="11">
        <f>[11]Setembro!$F$30</f>
        <v>98</v>
      </c>
      <c r="AB15" s="11">
        <f>[11]Setembro!$F$31</f>
        <v>87</v>
      </c>
      <c r="AC15" s="11">
        <f>[11]Setembro!$F$32</f>
        <v>74</v>
      </c>
      <c r="AD15" s="11">
        <f>[11]Setembro!$F$33</f>
        <v>63</v>
      </c>
      <c r="AE15" s="11">
        <f>[11]Setembro!$F$34</f>
        <v>49</v>
      </c>
      <c r="AF15" s="15">
        <f>MAX(B15:AE15)</f>
        <v>98</v>
      </c>
      <c r="AG15" s="94">
        <f>AVERAGE(B15:AE15)</f>
        <v>77.5</v>
      </c>
      <c r="AI15" t="s">
        <v>47</v>
      </c>
    </row>
    <row r="16" spans="1:35" x14ac:dyDescent="0.2">
      <c r="A16" s="58" t="s">
        <v>168</v>
      </c>
      <c r="B16" s="11" t="str">
        <f>[12]Setembro!$F$5</f>
        <v>*</v>
      </c>
      <c r="C16" s="11" t="str">
        <f>[12]Setembro!$F$6</f>
        <v>*</v>
      </c>
      <c r="D16" s="11" t="str">
        <f>[12]Setembro!$F$7</f>
        <v>*</v>
      </c>
      <c r="E16" s="11" t="str">
        <f>[12]Setembro!$F$8</f>
        <v>*</v>
      </c>
      <c r="F16" s="11" t="str">
        <f>[12]Setembro!$F$9</f>
        <v>*</v>
      </c>
      <c r="G16" s="11" t="str">
        <f>[12]Setembro!$F$10</f>
        <v>*</v>
      </c>
      <c r="H16" s="11" t="str">
        <f>[12]Setembro!$F$11</f>
        <v>*</v>
      </c>
      <c r="I16" s="11" t="str">
        <f>[12]Setembro!$F$12</f>
        <v>*</v>
      </c>
      <c r="J16" s="11" t="str">
        <f>[12]Setembro!$F$13</f>
        <v>*</v>
      </c>
      <c r="K16" s="11" t="str">
        <f>[12]Setembro!$F$14</f>
        <v>*</v>
      </c>
      <c r="L16" s="11" t="str">
        <f>[12]Setembro!$F$15</f>
        <v>*</v>
      </c>
      <c r="M16" s="11" t="str">
        <f>[12]Setembro!$F$16</f>
        <v>*</v>
      </c>
      <c r="N16" s="11" t="str">
        <f>[12]Setembro!$F$17</f>
        <v>*</v>
      </c>
      <c r="O16" s="11" t="str">
        <f>[12]Setembro!$F$18</f>
        <v>*</v>
      </c>
      <c r="P16" s="11" t="str">
        <f>[12]Setembro!$F$19</f>
        <v>*</v>
      </c>
      <c r="Q16" s="11" t="str">
        <f>[12]Setembro!$F$20</f>
        <v>*</v>
      </c>
      <c r="R16" s="11" t="str">
        <f>[12]Setembro!$F$21</f>
        <v>*</v>
      </c>
      <c r="S16" s="11" t="str">
        <f>[12]Setembro!$F$22</f>
        <v>*</v>
      </c>
      <c r="T16" s="11" t="str">
        <f>[12]Setembro!$F$23</f>
        <v>*</v>
      </c>
      <c r="U16" s="11" t="str">
        <f>[12]Setembro!$F$24</f>
        <v>*</v>
      </c>
      <c r="V16" s="11" t="str">
        <f>[12]Setembro!$F$25</f>
        <v>*</v>
      </c>
      <c r="W16" s="11" t="str">
        <f>[12]Setembro!$F$26</f>
        <v>*</v>
      </c>
      <c r="X16" s="11" t="str">
        <f>[12]Setembro!$F$27</f>
        <v>*</v>
      </c>
      <c r="Y16" s="11" t="str">
        <f>[12]Setembro!$F$28</f>
        <v>*</v>
      </c>
      <c r="Z16" s="11" t="str">
        <f>[12]Setembro!$F$29</f>
        <v>*</v>
      </c>
      <c r="AA16" s="11" t="str">
        <f>[12]Setembro!$F$30</f>
        <v>*</v>
      </c>
      <c r="AB16" s="11" t="str">
        <f>[12]Setembro!$F$31</f>
        <v>*</v>
      </c>
      <c r="AC16" s="11" t="str">
        <f>[12]Setembro!$F$32</f>
        <v>*</v>
      </c>
      <c r="AD16" s="11" t="str">
        <f>[12]Setembro!$F$33</f>
        <v>*</v>
      </c>
      <c r="AE16" s="11" t="str">
        <f>[12]Setembro!$F$34</f>
        <v>*</v>
      </c>
      <c r="AF16" s="15" t="s">
        <v>226</v>
      </c>
      <c r="AG16" s="94" t="s">
        <v>226</v>
      </c>
    </row>
    <row r="17" spans="1:36" x14ac:dyDescent="0.2">
      <c r="A17" s="58" t="s">
        <v>2</v>
      </c>
      <c r="B17" s="11">
        <f>[13]Setembro!$F$5</f>
        <v>94</v>
      </c>
      <c r="C17" s="11">
        <f>[13]Setembro!$F$6</f>
        <v>95</v>
      </c>
      <c r="D17" s="11">
        <f>[13]Setembro!$F$7</f>
        <v>90</v>
      </c>
      <c r="E17" s="11">
        <f>[13]Setembro!$F$8</f>
        <v>94</v>
      </c>
      <c r="F17" s="11">
        <f>[13]Setembro!$F$9</f>
        <v>81</v>
      </c>
      <c r="G17" s="11">
        <f>[13]Setembro!$F$10</f>
        <v>71</v>
      </c>
      <c r="H17" s="11">
        <f>[13]Setembro!$F$11</f>
        <v>34</v>
      </c>
      <c r="I17" s="11">
        <f>[13]Setembro!$F$12</f>
        <v>39</v>
      </c>
      <c r="J17" s="11">
        <f>[13]Setembro!$F$13</f>
        <v>45</v>
      </c>
      <c r="K17" s="11">
        <f>[13]Setembro!$F$14</f>
        <v>50</v>
      </c>
      <c r="L17" s="11">
        <f>[13]Setembro!$F$15</f>
        <v>51</v>
      </c>
      <c r="M17" s="11">
        <f>[13]Setembro!$F$16</f>
        <v>64</v>
      </c>
      <c r="N17" s="11">
        <f>[13]Setembro!$F$17</f>
        <v>88</v>
      </c>
      <c r="O17" s="11">
        <f>[13]Setembro!$F$18</f>
        <v>73</v>
      </c>
      <c r="P17" s="11">
        <f>[13]Setembro!$F$19</f>
        <v>54</v>
      </c>
      <c r="Q17" s="11">
        <f>[13]Setembro!$F$20</f>
        <v>44</v>
      </c>
      <c r="R17" s="11">
        <f>[13]Setembro!$F$21</f>
        <v>56</v>
      </c>
      <c r="S17" s="11">
        <f>[13]Setembro!$F$22</f>
        <v>81</v>
      </c>
      <c r="T17" s="11">
        <f>[13]Setembro!$F$23</f>
        <v>66</v>
      </c>
      <c r="U17" s="11">
        <f>[13]Setembro!$F$24</f>
        <v>62</v>
      </c>
      <c r="V17" s="11">
        <f>[13]Setembro!$F$25</f>
        <v>87</v>
      </c>
      <c r="W17" s="11">
        <f>[13]Setembro!$F$26</f>
        <v>89</v>
      </c>
      <c r="X17" s="11">
        <f>[13]Setembro!$F$27</f>
        <v>74</v>
      </c>
      <c r="Y17" s="11">
        <f>[13]Setembro!$F$28</f>
        <v>60</v>
      </c>
      <c r="Z17" s="11">
        <f>[13]Setembro!$F$29</f>
        <v>93</v>
      </c>
      <c r="AA17" s="11">
        <f>[13]Setembro!$F$30</f>
        <v>92</v>
      </c>
      <c r="AB17" s="11">
        <f>[13]Setembro!$F$31</f>
        <v>88</v>
      </c>
      <c r="AC17" s="11">
        <f>[13]Setembro!$F$32</f>
        <v>60</v>
      </c>
      <c r="AD17" s="11">
        <f>[13]Setembro!$F$33</f>
        <v>48</v>
      </c>
      <c r="AE17" s="11">
        <f>[13]Setembro!$F$34</f>
        <v>40</v>
      </c>
      <c r="AF17" s="15">
        <f t="shared" ref="AF17:AF48" si="1">MAX(B17:AE17)</f>
        <v>95</v>
      </c>
      <c r="AG17" s="94">
        <f t="shared" ref="AG17:AG48" si="2">AVERAGE(B17:AE17)</f>
        <v>68.766666666666666</v>
      </c>
      <c r="AI17" s="12" t="s">
        <v>47</v>
      </c>
    </row>
    <row r="18" spans="1:36" x14ac:dyDescent="0.2">
      <c r="A18" s="58" t="s">
        <v>3</v>
      </c>
      <c r="B18" s="11">
        <f>[14]Setembro!$F$5</f>
        <v>89</v>
      </c>
      <c r="C18" s="11">
        <f>[14]Setembro!$F$6</f>
        <v>100</v>
      </c>
      <c r="D18" s="11">
        <f>[14]Setembro!$F$7</f>
        <v>98</v>
      </c>
      <c r="E18" s="11">
        <f>[14]Setembro!$F$8</f>
        <v>89</v>
      </c>
      <c r="F18" s="11">
        <f>[14]Setembro!$F$9</f>
        <v>79</v>
      </c>
      <c r="G18" s="11">
        <f>[14]Setembro!$F$10</f>
        <v>78</v>
      </c>
      <c r="H18" s="11">
        <f>[14]Setembro!$F$11</f>
        <v>72</v>
      </c>
      <c r="I18" s="11">
        <f>[14]Setembro!$F$12</f>
        <v>79</v>
      </c>
      <c r="J18" s="11" t="str">
        <f>[14]Setembro!$F$13</f>
        <v>*</v>
      </c>
      <c r="K18" s="11" t="str">
        <f>[14]Setembro!$F$14</f>
        <v>*</v>
      </c>
      <c r="L18" s="11" t="str">
        <f>[14]Setembro!$F$15</f>
        <v>*</v>
      </c>
      <c r="M18" s="11" t="str">
        <f>[14]Setembro!$F$16</f>
        <v>*</v>
      </c>
      <c r="N18" s="11" t="str">
        <f>[14]Setembro!$F$17</f>
        <v>*</v>
      </c>
      <c r="O18" s="11" t="str">
        <f>[14]Setembro!$F$18</f>
        <v>*</v>
      </c>
      <c r="P18" s="11" t="str">
        <f>[14]Setembro!$F$19</f>
        <v>*</v>
      </c>
      <c r="Q18" s="11" t="str">
        <f>[14]Setembro!$F$20</f>
        <v>*</v>
      </c>
      <c r="R18" s="11" t="str">
        <f>[14]Setembro!$F$21</f>
        <v>*</v>
      </c>
      <c r="S18" s="11" t="str">
        <f>[14]Setembro!$F$22</f>
        <v>*</v>
      </c>
      <c r="T18" s="11" t="str">
        <f>[14]Setembro!$F$23</f>
        <v>*</v>
      </c>
      <c r="U18" s="11" t="str">
        <f>[14]Setembro!$F$24</f>
        <v>*</v>
      </c>
      <c r="V18" s="11" t="str">
        <f>[14]Setembro!$F$25</f>
        <v>*</v>
      </c>
      <c r="W18" s="11" t="str">
        <f>[14]Setembro!$F$26</f>
        <v>*</v>
      </c>
      <c r="X18" s="11" t="str">
        <f>[14]Setembro!$F$27</f>
        <v>*</v>
      </c>
      <c r="Y18" s="11" t="str">
        <f>[14]Setembro!$F$28</f>
        <v>*</v>
      </c>
      <c r="Z18" s="11" t="str">
        <f>[14]Setembro!$F$29</f>
        <v>*</v>
      </c>
      <c r="AA18" s="11" t="str">
        <f>[14]Setembro!$F$30</f>
        <v>*</v>
      </c>
      <c r="AB18" s="11" t="str">
        <f>[14]Setembro!$F$31</f>
        <v>*</v>
      </c>
      <c r="AC18" s="11" t="str">
        <f>[14]Setembro!$F$32</f>
        <v>*</v>
      </c>
      <c r="AD18" s="11" t="str">
        <f>[14]Setembro!$F$33</f>
        <v>*</v>
      </c>
      <c r="AE18" s="11" t="str">
        <f>[14]Setembro!$F$34</f>
        <v>*</v>
      </c>
      <c r="AF18" s="15">
        <f t="shared" si="1"/>
        <v>100</v>
      </c>
      <c r="AG18" s="94">
        <f t="shared" si="2"/>
        <v>85.5</v>
      </c>
      <c r="AH18" s="12" t="s">
        <v>47</v>
      </c>
      <c r="AI18" s="12" t="s">
        <v>47</v>
      </c>
    </row>
    <row r="19" spans="1:36" x14ac:dyDescent="0.2">
      <c r="A19" s="58" t="s">
        <v>4</v>
      </c>
      <c r="B19" s="11">
        <f>[15]Setembro!$F$5</f>
        <v>85</v>
      </c>
      <c r="C19" s="11">
        <f>[15]Setembro!$F$6</f>
        <v>95</v>
      </c>
      <c r="D19" s="11">
        <f>[15]Setembro!$F$7</f>
        <v>83</v>
      </c>
      <c r="E19" s="11">
        <f>[15]Setembro!$F$8</f>
        <v>82</v>
      </c>
      <c r="F19" s="11">
        <f>[15]Setembro!$F$9</f>
        <v>82</v>
      </c>
      <c r="G19" s="11">
        <f>[15]Setembro!$F$10</f>
        <v>84</v>
      </c>
      <c r="H19" s="11">
        <f>[15]Setembro!$F$11</f>
        <v>49</v>
      </c>
      <c r="I19" s="11">
        <f>[15]Setembro!$F$12</f>
        <v>57</v>
      </c>
      <c r="J19" s="11">
        <f>[15]Setembro!$F$13</f>
        <v>54</v>
      </c>
      <c r="K19" s="11">
        <f>[15]Setembro!$F$14</f>
        <v>52</v>
      </c>
      <c r="L19" s="11">
        <f>[15]Setembro!$F$15</f>
        <v>42</v>
      </c>
      <c r="M19" s="11">
        <f>[15]Setembro!$F$16</f>
        <v>52</v>
      </c>
      <c r="N19" s="11">
        <f>[15]Setembro!$F$17</f>
        <v>87</v>
      </c>
      <c r="O19" s="11">
        <f>[15]Setembro!$F$18</f>
        <v>62</v>
      </c>
      <c r="P19" s="11">
        <f>[15]Setembro!$F$19</f>
        <v>45</v>
      </c>
      <c r="Q19" s="11">
        <f>[15]Setembro!$F$20</f>
        <v>38</v>
      </c>
      <c r="R19" s="11">
        <f>[15]Setembro!$F$21</f>
        <v>31</v>
      </c>
      <c r="S19" s="11">
        <f>[15]Setembro!$F$22</f>
        <v>61</v>
      </c>
      <c r="T19" s="11">
        <f>[15]Setembro!$F$23</f>
        <v>53</v>
      </c>
      <c r="U19" s="11">
        <f>[15]Setembro!$F$24</f>
        <v>52</v>
      </c>
      <c r="V19" s="11">
        <f>[15]Setembro!$F$25</f>
        <v>88</v>
      </c>
      <c r="W19" s="11">
        <f>[15]Setembro!$F$26</f>
        <v>92</v>
      </c>
      <c r="X19" s="11">
        <f>[15]Setembro!$F$27</f>
        <v>87</v>
      </c>
      <c r="Y19" s="11">
        <f>[15]Setembro!$F$28</f>
        <v>84</v>
      </c>
      <c r="Z19" s="11">
        <f>[15]Setembro!$F$29</f>
        <v>93</v>
      </c>
      <c r="AA19" s="11">
        <f>[15]Setembro!$F$30</f>
        <v>94</v>
      </c>
      <c r="AB19" s="11">
        <f>[15]Setembro!$F$31</f>
        <v>95</v>
      </c>
      <c r="AC19" s="11">
        <f>[15]Setembro!$F$32</f>
        <v>78</v>
      </c>
      <c r="AD19" s="11">
        <f>[15]Setembro!$F$33</f>
        <v>68</v>
      </c>
      <c r="AE19" s="11">
        <f>[15]Setembro!$F$34</f>
        <v>59</v>
      </c>
      <c r="AF19" s="15">
        <f t="shared" si="1"/>
        <v>95</v>
      </c>
      <c r="AG19" s="94">
        <f t="shared" si="2"/>
        <v>69.466666666666669</v>
      </c>
      <c r="AI19" t="s">
        <v>47</v>
      </c>
    </row>
    <row r="20" spans="1:36" x14ac:dyDescent="0.2">
      <c r="A20" s="58" t="s">
        <v>5</v>
      </c>
      <c r="B20" s="11">
        <f>[16]Setembro!$F$5</f>
        <v>78</v>
      </c>
      <c r="C20" s="11">
        <f>[16]Setembro!$F$6</f>
        <v>83</v>
      </c>
      <c r="D20" s="11">
        <f>[16]Setembro!$F$7</f>
        <v>86</v>
      </c>
      <c r="E20" s="11">
        <f>[16]Setembro!$F$8</f>
        <v>70</v>
      </c>
      <c r="F20" s="11">
        <f>[16]Setembro!$F$9</f>
        <v>58</v>
      </c>
      <c r="G20" s="11">
        <f>[16]Setembro!$F$10</f>
        <v>76</v>
      </c>
      <c r="H20" s="11">
        <f>[16]Setembro!$F$11</f>
        <v>67</v>
      </c>
      <c r="I20" s="11">
        <f>[16]Setembro!$F$12</f>
        <v>62</v>
      </c>
      <c r="J20" s="11">
        <f>[16]Setembro!$F$13</f>
        <v>76</v>
      </c>
      <c r="K20" s="11">
        <f>[16]Setembro!$F$14</f>
        <v>57</v>
      </c>
      <c r="L20" s="11">
        <f>[16]Setembro!$F$15</f>
        <v>63</v>
      </c>
      <c r="M20" s="11">
        <f>[16]Setembro!$F$16</f>
        <v>66</v>
      </c>
      <c r="N20" s="11">
        <f>[16]Setembro!$F$17</f>
        <v>76</v>
      </c>
      <c r="O20" s="11">
        <f>[16]Setembro!$F$18</f>
        <v>87</v>
      </c>
      <c r="P20" s="11">
        <f>[16]Setembro!$F$19</f>
        <v>83</v>
      </c>
      <c r="Q20" s="11">
        <f>[16]Setembro!$F$20</f>
        <v>77</v>
      </c>
      <c r="R20" s="11">
        <f>[16]Setembro!$F$21</f>
        <v>63</v>
      </c>
      <c r="S20" s="11">
        <f>[16]Setembro!$F$22</f>
        <v>85</v>
      </c>
      <c r="T20" s="11">
        <f>[16]Setembro!$F$23</f>
        <v>85</v>
      </c>
      <c r="U20" s="11">
        <f>[16]Setembro!$F$24</f>
        <v>65</v>
      </c>
      <c r="V20" s="11">
        <f>[16]Setembro!$F$25</f>
        <v>59</v>
      </c>
      <c r="W20" s="11">
        <f>[16]Setembro!$F$26</f>
        <v>44</v>
      </c>
      <c r="X20" s="11">
        <f>[16]Setembro!$F$27</f>
        <v>62</v>
      </c>
      <c r="Y20" s="11">
        <f>[16]Setembro!$F$28</f>
        <v>64</v>
      </c>
      <c r="Z20" s="11">
        <f>[16]Setembro!$F$29</f>
        <v>91</v>
      </c>
      <c r="AA20" s="11">
        <f>[16]Setembro!$F$30</f>
        <v>92</v>
      </c>
      <c r="AB20" s="11">
        <f>[16]Setembro!$F$31</f>
        <v>82</v>
      </c>
      <c r="AC20" s="11">
        <f>[16]Setembro!$F$32</f>
        <v>84</v>
      </c>
      <c r="AD20" s="11">
        <f>[16]Setembro!$F$33</f>
        <v>73</v>
      </c>
      <c r="AE20" s="11">
        <f>[16]Setembro!$F$34</f>
        <v>76</v>
      </c>
      <c r="AF20" s="15">
        <f t="shared" si="1"/>
        <v>92</v>
      </c>
      <c r="AG20" s="94">
        <f t="shared" si="2"/>
        <v>73</v>
      </c>
      <c r="AH20" s="12" t="s">
        <v>47</v>
      </c>
    </row>
    <row r="21" spans="1:36" x14ac:dyDescent="0.2">
      <c r="A21" s="58" t="s">
        <v>43</v>
      </c>
      <c r="B21" s="11">
        <f>[17]Setembro!$F$5</f>
        <v>72</v>
      </c>
      <c r="C21" s="11">
        <f>[17]Setembro!$F$6</f>
        <v>91</v>
      </c>
      <c r="D21" s="11">
        <f>[17]Setembro!$F$7</f>
        <v>79</v>
      </c>
      <c r="E21" s="11">
        <f>[17]Setembro!$F$8</f>
        <v>78</v>
      </c>
      <c r="F21" s="11">
        <f>[17]Setembro!$F$9</f>
        <v>73</v>
      </c>
      <c r="G21" s="11">
        <f>[17]Setembro!$F$10</f>
        <v>83</v>
      </c>
      <c r="H21" s="11">
        <f>[17]Setembro!$F$11</f>
        <v>47</v>
      </c>
      <c r="I21" s="11">
        <f>[17]Setembro!$F$12</f>
        <v>54</v>
      </c>
      <c r="J21" s="11">
        <f>[17]Setembro!$F$13</f>
        <v>53</v>
      </c>
      <c r="K21" s="11">
        <f>[17]Setembro!$F$14</f>
        <v>50</v>
      </c>
      <c r="L21" s="11">
        <f>[17]Setembro!$F$15</f>
        <v>42</v>
      </c>
      <c r="M21" s="11">
        <f>[17]Setembro!$F$16</f>
        <v>51</v>
      </c>
      <c r="N21" s="11">
        <f>[17]Setembro!$F$17</f>
        <v>83</v>
      </c>
      <c r="O21" s="11">
        <f>[17]Setembro!$F$18</f>
        <v>67</v>
      </c>
      <c r="P21" s="11">
        <f>[17]Setembro!$F$19</f>
        <v>46</v>
      </c>
      <c r="Q21" s="11">
        <f>[17]Setembro!$F$20</f>
        <v>42</v>
      </c>
      <c r="R21" s="11">
        <f>[17]Setembro!$F$21</f>
        <v>47</v>
      </c>
      <c r="S21" s="11">
        <f>[17]Setembro!$F$22</f>
        <v>61</v>
      </c>
      <c r="T21" s="11">
        <f>[17]Setembro!$F$23</f>
        <v>55</v>
      </c>
      <c r="U21" s="11">
        <f>[17]Setembro!$F$24</f>
        <v>50</v>
      </c>
      <c r="V21" s="11">
        <f>[17]Setembro!$F$25</f>
        <v>73</v>
      </c>
      <c r="W21" s="11">
        <f>[17]Setembro!$F$26</f>
        <v>83</v>
      </c>
      <c r="X21" s="11">
        <f>[17]Setembro!$F$27</f>
        <v>77</v>
      </c>
      <c r="Y21" s="11">
        <f>[17]Setembro!$F$28</f>
        <v>93</v>
      </c>
      <c r="Z21" s="11">
        <f>[17]Setembro!$F$29</f>
        <v>96</v>
      </c>
      <c r="AA21" s="11">
        <f>[17]Setembro!$F$30</f>
        <v>96</v>
      </c>
      <c r="AB21" s="11">
        <f>[17]Setembro!$F$31</f>
        <v>96</v>
      </c>
      <c r="AC21" s="11">
        <f>[17]Setembro!$F$32</f>
        <v>80</v>
      </c>
      <c r="AD21" s="11">
        <f>[17]Setembro!$F$33</f>
        <v>75</v>
      </c>
      <c r="AE21" s="11">
        <f>[17]Setembro!$F$34</f>
        <v>58</v>
      </c>
      <c r="AF21" s="15">
        <f t="shared" si="1"/>
        <v>96</v>
      </c>
      <c r="AG21" s="94">
        <f t="shared" si="2"/>
        <v>68.36666666666666</v>
      </c>
      <c r="AJ21" s="12" t="s">
        <v>47</v>
      </c>
    </row>
    <row r="22" spans="1:36" x14ac:dyDescent="0.2">
      <c r="A22" s="58" t="s">
        <v>6</v>
      </c>
      <c r="B22" s="11">
        <f>[18]Setembro!$F$5</f>
        <v>74</v>
      </c>
      <c r="C22" s="11">
        <f>[18]Setembro!$F$6</f>
        <v>83</v>
      </c>
      <c r="D22" s="11">
        <f>[18]Setembro!$F$7</f>
        <v>65</v>
      </c>
      <c r="E22" s="11">
        <f>[18]Setembro!$F$8</f>
        <v>58</v>
      </c>
      <c r="F22" s="11">
        <f>[18]Setembro!$F$9</f>
        <v>56</v>
      </c>
      <c r="G22" s="11">
        <f>[18]Setembro!$F$10</f>
        <v>50</v>
      </c>
      <c r="H22" s="11">
        <f>[18]Setembro!$F$11</f>
        <v>44</v>
      </c>
      <c r="I22" s="11">
        <f>[18]Setembro!$F$12</f>
        <v>44</v>
      </c>
      <c r="J22" s="11">
        <f>[18]Setembro!$F$13</f>
        <v>49</v>
      </c>
      <c r="K22" s="11">
        <f>[18]Setembro!$F$14</f>
        <v>54</v>
      </c>
      <c r="L22" s="11">
        <f>[18]Setembro!$F$15</f>
        <v>44</v>
      </c>
      <c r="M22" s="11">
        <f>[18]Setembro!$F$16</f>
        <v>50</v>
      </c>
      <c r="N22" s="11">
        <f>[18]Setembro!$F$17</f>
        <v>77</v>
      </c>
      <c r="O22" s="11">
        <f>[18]Setembro!$F$18</f>
        <v>59</v>
      </c>
      <c r="P22" s="11">
        <f>[18]Setembro!$F$19</f>
        <v>59</v>
      </c>
      <c r="Q22" s="11">
        <f>[18]Setembro!$F$20</f>
        <v>49</v>
      </c>
      <c r="R22" s="11">
        <f>[18]Setembro!$F$21</f>
        <v>54</v>
      </c>
      <c r="S22" s="11">
        <f>[18]Setembro!$F$22</f>
        <v>70</v>
      </c>
      <c r="T22" s="11">
        <f>[18]Setembro!$F$23</f>
        <v>61</v>
      </c>
      <c r="U22" s="11">
        <f>[18]Setembro!$F$24</f>
        <v>49</v>
      </c>
      <c r="V22" s="11">
        <f>[18]Setembro!$F$25</f>
        <v>67</v>
      </c>
      <c r="W22" s="11">
        <f>[18]Setembro!$F$26</f>
        <v>62</v>
      </c>
      <c r="X22" s="11">
        <f>[18]Setembro!$F$27</f>
        <v>55</v>
      </c>
      <c r="Y22" s="11">
        <f>[18]Setembro!$F$28</f>
        <v>51</v>
      </c>
      <c r="Z22" s="11">
        <f>[18]Setembro!$F$29</f>
        <v>84</v>
      </c>
      <c r="AA22" s="11">
        <f>[18]Setembro!$F$30</f>
        <v>86</v>
      </c>
      <c r="AB22" s="11">
        <f>[18]Setembro!$F$31</f>
        <v>80</v>
      </c>
      <c r="AC22" s="11">
        <f>[18]Setembro!$F$32</f>
        <v>67</v>
      </c>
      <c r="AD22" s="11">
        <f>[18]Setembro!$F$33</f>
        <v>56</v>
      </c>
      <c r="AE22" s="11">
        <f>[18]Setembro!$F$34</f>
        <v>60</v>
      </c>
      <c r="AF22" s="15">
        <f t="shared" si="1"/>
        <v>86</v>
      </c>
      <c r="AG22" s="94">
        <f t="shared" si="2"/>
        <v>60.56666666666667</v>
      </c>
    </row>
    <row r="23" spans="1:36" x14ac:dyDescent="0.2">
      <c r="A23" s="58" t="s">
        <v>7</v>
      </c>
      <c r="B23" s="11">
        <f>[19]Setembro!$F$5</f>
        <v>94</v>
      </c>
      <c r="C23" s="11">
        <f>[19]Setembro!$F$6</f>
        <v>91</v>
      </c>
      <c r="D23" s="11">
        <f>[19]Setembro!$F$7</f>
        <v>93</v>
      </c>
      <c r="E23" s="11">
        <f>[19]Setembro!$F$8</f>
        <v>78</v>
      </c>
      <c r="F23" s="11">
        <f>[19]Setembro!$F$9</f>
        <v>67</v>
      </c>
      <c r="G23" s="11">
        <f>[19]Setembro!$F$10</f>
        <v>82</v>
      </c>
      <c r="H23" s="11">
        <f>[19]Setembro!$F$11</f>
        <v>78</v>
      </c>
      <c r="I23" s="11">
        <f>[19]Setembro!$F$12</f>
        <v>42</v>
      </c>
      <c r="J23" s="11">
        <f>[19]Setembro!$F$13</f>
        <v>56</v>
      </c>
      <c r="K23" s="11">
        <f>[19]Setembro!$F$14</f>
        <v>57</v>
      </c>
      <c r="L23" s="11">
        <f>[19]Setembro!$F$15</f>
        <v>59</v>
      </c>
      <c r="M23" s="11">
        <f>[19]Setembro!$F$16</f>
        <v>90</v>
      </c>
      <c r="N23" s="11">
        <f>[19]Setembro!$F$17</f>
        <v>90</v>
      </c>
      <c r="O23" s="11">
        <f>[19]Setembro!$F$18</f>
        <v>70</v>
      </c>
      <c r="P23" s="11">
        <f>[19]Setembro!$F$19</f>
        <v>51</v>
      </c>
      <c r="Q23" s="11">
        <f>[19]Setembro!$F$20</f>
        <v>36</v>
      </c>
      <c r="R23" s="11">
        <f>[19]Setembro!$F$21</f>
        <v>62</v>
      </c>
      <c r="S23" s="11">
        <f>[19]Setembro!$F$22</f>
        <v>92</v>
      </c>
      <c r="T23" s="11">
        <f>[19]Setembro!$F$23</f>
        <v>83</v>
      </c>
      <c r="U23" s="11">
        <f>[19]Setembro!$F$24</f>
        <v>88</v>
      </c>
      <c r="V23" s="11">
        <f>[19]Setembro!$F$25</f>
        <v>82</v>
      </c>
      <c r="W23" s="11">
        <f>[19]Setembro!$F$26</f>
        <v>85</v>
      </c>
      <c r="X23" s="11">
        <f>[19]Setembro!$F$27</f>
        <v>81</v>
      </c>
      <c r="Y23" s="11">
        <f>[19]Setembro!$F$28</f>
        <v>74</v>
      </c>
      <c r="Z23" s="11">
        <f>[19]Setembro!$F$29</f>
        <v>95</v>
      </c>
      <c r="AA23" s="11">
        <f>[19]Setembro!$F$30</f>
        <v>96</v>
      </c>
      <c r="AB23" s="11">
        <f>[19]Setembro!$F$31</f>
        <v>86</v>
      </c>
      <c r="AC23" s="11">
        <f>[19]Setembro!$F$32</f>
        <v>71</v>
      </c>
      <c r="AD23" s="11">
        <f>[19]Setembro!$F$33</f>
        <v>66</v>
      </c>
      <c r="AE23" s="11">
        <f>[19]Setembro!$F$34</f>
        <v>56</v>
      </c>
      <c r="AF23" s="15">
        <f t="shared" si="1"/>
        <v>96</v>
      </c>
      <c r="AG23" s="94">
        <f t="shared" si="2"/>
        <v>75.033333333333331</v>
      </c>
      <c r="AI23" t="s">
        <v>47</v>
      </c>
    </row>
    <row r="24" spans="1:36" x14ac:dyDescent="0.2">
      <c r="A24" s="58" t="s">
        <v>169</v>
      </c>
      <c r="B24" s="11" t="str">
        <f>[20]Setembro!$F$5</f>
        <v>*</v>
      </c>
      <c r="C24" s="11" t="str">
        <f>[20]Setembro!$F$6</f>
        <v>*</v>
      </c>
      <c r="D24" s="11" t="str">
        <f>[20]Setembro!$F$7</f>
        <v>*</v>
      </c>
      <c r="E24" s="11" t="str">
        <f>[20]Setembro!$F$8</f>
        <v>*</v>
      </c>
      <c r="F24" s="11" t="str">
        <f>[20]Setembro!$F$9</f>
        <v>*</v>
      </c>
      <c r="G24" s="11" t="str">
        <f>[20]Setembro!$F$10</f>
        <v>*</v>
      </c>
      <c r="H24" s="11" t="str">
        <f>[20]Setembro!$F$11</f>
        <v>*</v>
      </c>
      <c r="I24" s="11" t="str">
        <f>[20]Setembro!$F$12</f>
        <v>*</v>
      </c>
      <c r="J24" s="11" t="str">
        <f>[20]Setembro!$F$13</f>
        <v>*</v>
      </c>
      <c r="K24" s="11" t="str">
        <f>[20]Setembro!$F$14</f>
        <v>*</v>
      </c>
      <c r="L24" s="11" t="str">
        <f>[20]Setembro!$F$15</f>
        <v>*</v>
      </c>
      <c r="M24" s="11" t="str">
        <f>[20]Setembro!$F$16</f>
        <v>*</v>
      </c>
      <c r="N24" s="11" t="str">
        <f>[20]Setembro!$F$17</f>
        <v>*</v>
      </c>
      <c r="O24" s="11" t="str">
        <f>[20]Setembro!$F$18</f>
        <v>*</v>
      </c>
      <c r="P24" s="11" t="str">
        <f>[20]Setembro!$F$19</f>
        <v>*</v>
      </c>
      <c r="Q24" s="11" t="str">
        <f>[20]Setembro!$F$20</f>
        <v>*</v>
      </c>
      <c r="R24" s="11" t="str">
        <f>[20]Setembro!$F$21</f>
        <v>*</v>
      </c>
      <c r="S24" s="11" t="str">
        <f>[20]Setembro!$F$22</f>
        <v>*</v>
      </c>
      <c r="T24" s="11" t="str">
        <f>[20]Setembro!$F$23</f>
        <v>*</v>
      </c>
      <c r="U24" s="11" t="str">
        <f>[20]Setembro!$F$24</f>
        <v>*</v>
      </c>
      <c r="V24" s="11" t="str">
        <f>[20]Setembro!$F$25</f>
        <v>*</v>
      </c>
      <c r="W24" s="11" t="str">
        <f>[20]Setembro!$F$26</f>
        <v>*</v>
      </c>
      <c r="X24" s="11" t="str">
        <f>[20]Setembro!$F$27</f>
        <v>*</v>
      </c>
      <c r="Y24" s="11" t="str">
        <f>[20]Setembro!$F$28</f>
        <v>*</v>
      </c>
      <c r="Z24" s="11" t="str">
        <f>[20]Setembro!$F$29</f>
        <v>*</v>
      </c>
      <c r="AA24" s="11" t="str">
        <f>[20]Setembro!$F$30</f>
        <v>*</v>
      </c>
      <c r="AB24" s="11" t="str">
        <f>[20]Setembro!$F$31</f>
        <v>*</v>
      </c>
      <c r="AC24" s="11" t="str">
        <f>[20]Setembro!$F$32</f>
        <v>*</v>
      </c>
      <c r="AD24" s="11" t="str">
        <f>[20]Setembro!$F$33</f>
        <v>*</v>
      </c>
      <c r="AE24" s="11" t="str">
        <f>[20]Setembro!$F$34</f>
        <v>*</v>
      </c>
      <c r="AF24" s="15" t="s">
        <v>226</v>
      </c>
      <c r="AG24" s="94" t="s">
        <v>226</v>
      </c>
    </row>
    <row r="25" spans="1:36" x14ac:dyDescent="0.2">
      <c r="A25" s="58" t="s">
        <v>170</v>
      </c>
      <c r="B25" s="11">
        <f>[21]Setembro!$F$5</f>
        <v>95</v>
      </c>
      <c r="C25" s="11">
        <f>[21]Setembro!$F$6</f>
        <v>93</v>
      </c>
      <c r="D25" s="11">
        <f>[21]Setembro!$F$7</f>
        <v>91</v>
      </c>
      <c r="E25" s="11">
        <f>[21]Setembro!$F$8</f>
        <v>70</v>
      </c>
      <c r="F25" s="11">
        <f>[21]Setembro!$F$9</f>
        <v>71</v>
      </c>
      <c r="G25" s="11">
        <f>[21]Setembro!$F$10</f>
        <v>75</v>
      </c>
      <c r="H25" s="11">
        <f>[21]Setembro!$F$11</f>
        <v>79</v>
      </c>
      <c r="I25" s="11">
        <f>[21]Setembro!$F$12</f>
        <v>51</v>
      </c>
      <c r="J25" s="11">
        <f>[21]Setembro!$F$13</f>
        <v>52</v>
      </c>
      <c r="K25" s="11">
        <f>[21]Setembro!$F$14</f>
        <v>58</v>
      </c>
      <c r="L25" s="11">
        <f>[21]Setembro!$F$15</f>
        <v>51</v>
      </c>
      <c r="M25" s="11">
        <f>[21]Setembro!$F$16</f>
        <v>93</v>
      </c>
      <c r="N25" s="11">
        <f>[21]Setembro!$F$17</f>
        <v>93</v>
      </c>
      <c r="O25" s="11">
        <f>[21]Setembro!$F$18</f>
        <v>94</v>
      </c>
      <c r="P25" s="11">
        <f>[21]Setembro!$F$19</f>
        <v>67</v>
      </c>
      <c r="Q25" s="11">
        <f>[21]Setembro!$F$20</f>
        <v>47</v>
      </c>
      <c r="R25" s="11">
        <f>[21]Setembro!$F$21</f>
        <v>84</v>
      </c>
      <c r="S25" s="11">
        <f>[21]Setembro!$F$22</f>
        <v>91</v>
      </c>
      <c r="T25" s="11">
        <f>[21]Setembro!$F$23</f>
        <v>94</v>
      </c>
      <c r="U25" s="11">
        <f>[21]Setembro!$F$24</f>
        <v>98</v>
      </c>
      <c r="V25" s="11">
        <f>[21]Setembro!$F$25</f>
        <v>82</v>
      </c>
      <c r="W25" s="11">
        <f>[21]Setembro!$F$26</f>
        <v>73</v>
      </c>
      <c r="X25" s="11">
        <f>[21]Setembro!$F$27</f>
        <v>79</v>
      </c>
      <c r="Y25" s="11">
        <f>[21]Setembro!$F$28</f>
        <v>74</v>
      </c>
      <c r="Z25" s="11">
        <f>[21]Setembro!$F$29</f>
        <v>94</v>
      </c>
      <c r="AA25" s="11">
        <f>[21]Setembro!$F$30</f>
        <v>97</v>
      </c>
      <c r="AB25" s="11">
        <f>[21]Setembro!$F$31</f>
        <v>97</v>
      </c>
      <c r="AC25" s="11">
        <f>[21]Setembro!$F$32</f>
        <v>74</v>
      </c>
      <c r="AD25" s="11">
        <f>[21]Setembro!$F$33</f>
        <v>81</v>
      </c>
      <c r="AE25" s="11">
        <f>[21]Setembro!$F$34</f>
        <v>59</v>
      </c>
      <c r="AF25" s="15">
        <f t="shared" ref="AF25:AF26" si="3">MAX(B25:AE25)</f>
        <v>98</v>
      </c>
      <c r="AG25" s="94">
        <f t="shared" ref="AG25:AG26" si="4">AVERAGE(B25:AE25)</f>
        <v>78.566666666666663</v>
      </c>
      <c r="AH25" s="12" t="s">
        <v>47</v>
      </c>
    </row>
    <row r="26" spans="1:36" x14ac:dyDescent="0.2">
      <c r="A26" s="58" t="s">
        <v>171</v>
      </c>
      <c r="B26" s="11">
        <f>[22]Setembro!$F$5</f>
        <v>94</v>
      </c>
      <c r="C26" s="11">
        <f>[22]Setembro!$F$6</f>
        <v>97</v>
      </c>
      <c r="D26" s="11">
        <f>[22]Setembro!$F$7</f>
        <v>83</v>
      </c>
      <c r="E26" s="11">
        <f>[22]Setembro!$F$8</f>
        <v>71</v>
      </c>
      <c r="F26" s="11">
        <f>[22]Setembro!$F$9</f>
        <v>69</v>
      </c>
      <c r="G26" s="11">
        <f>[22]Setembro!$F$10</f>
        <v>81</v>
      </c>
      <c r="H26" s="11">
        <f>[22]Setembro!$F$11</f>
        <v>82</v>
      </c>
      <c r="I26" s="11">
        <f>[22]Setembro!$F$12</f>
        <v>52</v>
      </c>
      <c r="J26" s="11">
        <f>[22]Setembro!$F$13</f>
        <v>61</v>
      </c>
      <c r="K26" s="11">
        <f>[22]Setembro!$F$14</f>
        <v>67</v>
      </c>
      <c r="L26" s="11">
        <f>[22]Setembro!$F$15</f>
        <v>76</v>
      </c>
      <c r="M26" s="11">
        <f>[22]Setembro!$F$16</f>
        <v>89</v>
      </c>
      <c r="N26" s="11">
        <f>[22]Setembro!$F$17</f>
        <v>88</v>
      </c>
      <c r="O26" s="11">
        <f>[22]Setembro!$F$18</f>
        <v>74</v>
      </c>
      <c r="P26" s="11">
        <f>[22]Setembro!$F$19</f>
        <v>59</v>
      </c>
      <c r="Q26" s="11">
        <f>[22]Setembro!$F$20</f>
        <v>43</v>
      </c>
      <c r="R26" s="11">
        <f>[22]Setembro!$F$21</f>
        <v>58</v>
      </c>
      <c r="S26" s="11">
        <f>[22]Setembro!$F$22</f>
        <v>93</v>
      </c>
      <c r="T26" s="11">
        <f>[22]Setembro!$F$23</f>
        <v>84</v>
      </c>
      <c r="U26" s="11">
        <f>[22]Setembro!$F$24</f>
        <v>93</v>
      </c>
      <c r="V26" s="11">
        <f>[22]Setembro!$F$25</f>
        <v>77</v>
      </c>
      <c r="W26" s="11">
        <f>[22]Setembro!$F$26</f>
        <v>84</v>
      </c>
      <c r="X26" s="11">
        <f>[22]Setembro!$F$27</f>
        <v>83</v>
      </c>
      <c r="Y26" s="11">
        <f>[22]Setembro!$F$28</f>
        <v>75</v>
      </c>
      <c r="Z26" s="11">
        <f>[22]Setembro!$F$29</f>
        <v>96</v>
      </c>
      <c r="AA26" s="11">
        <f>[22]Setembro!$F$30</f>
        <v>96</v>
      </c>
      <c r="AB26" s="11">
        <f>[22]Setembro!$F$31</f>
        <v>77</v>
      </c>
      <c r="AC26" s="11">
        <f>[22]Setembro!$F$32</f>
        <v>74</v>
      </c>
      <c r="AD26" s="11">
        <f>[22]Setembro!$F$33</f>
        <v>68</v>
      </c>
      <c r="AE26" s="11">
        <f>[22]Setembro!$F$34</f>
        <v>63</v>
      </c>
      <c r="AF26" s="15">
        <f t="shared" si="3"/>
        <v>97</v>
      </c>
      <c r="AG26" s="94">
        <f t="shared" si="4"/>
        <v>76.900000000000006</v>
      </c>
      <c r="AI26" t="s">
        <v>47</v>
      </c>
    </row>
    <row r="27" spans="1:36" x14ac:dyDescent="0.2">
      <c r="A27" s="58" t="s">
        <v>8</v>
      </c>
      <c r="B27" s="11">
        <f>[23]Setembro!$F$5</f>
        <v>100</v>
      </c>
      <c r="C27" s="11">
        <f>[23]Setembro!$F$6</f>
        <v>97</v>
      </c>
      <c r="D27" s="11">
        <f>[23]Setembro!$F$7</f>
        <v>90</v>
      </c>
      <c r="E27" s="11">
        <f>[23]Setembro!$F$8</f>
        <v>69</v>
      </c>
      <c r="F27" s="11">
        <f>[23]Setembro!$F$9</f>
        <v>67</v>
      </c>
      <c r="G27" s="11">
        <f>[23]Setembro!$F$10</f>
        <v>84</v>
      </c>
      <c r="H27" s="11">
        <f>[23]Setembro!$F$11</f>
        <v>82</v>
      </c>
      <c r="I27" s="11">
        <f>[23]Setembro!$F$12</f>
        <v>63</v>
      </c>
      <c r="J27" s="11">
        <f>[23]Setembro!$F$13</f>
        <v>57</v>
      </c>
      <c r="K27" s="11">
        <f>[23]Setembro!$F$14</f>
        <v>64</v>
      </c>
      <c r="L27" s="11">
        <f>[23]Setembro!$F$15</f>
        <v>57</v>
      </c>
      <c r="M27" s="11">
        <f>[23]Setembro!$F$16</f>
        <v>93</v>
      </c>
      <c r="N27" s="11">
        <f>[23]Setembro!$F$17</f>
        <v>94</v>
      </c>
      <c r="O27" s="11">
        <f>[23]Setembro!$F$18</f>
        <v>87</v>
      </c>
      <c r="P27" s="11">
        <f>[23]Setembro!$F$19</f>
        <v>71</v>
      </c>
      <c r="Q27" s="11">
        <f>[23]Setembro!$F$20</f>
        <v>51</v>
      </c>
      <c r="R27" s="11">
        <f>[23]Setembro!$F$21</f>
        <v>75</v>
      </c>
      <c r="S27" s="11">
        <f>[23]Setembro!$F$22</f>
        <v>94</v>
      </c>
      <c r="T27" s="11">
        <f>[23]Setembro!$F$23</f>
        <v>100</v>
      </c>
      <c r="U27" s="11">
        <f>[23]Setembro!$F$24</f>
        <v>100</v>
      </c>
      <c r="V27" s="11">
        <f>[23]Setembro!$F$25</f>
        <v>85</v>
      </c>
      <c r="W27" s="11">
        <f>[23]Setembro!$F$26</f>
        <v>94</v>
      </c>
      <c r="X27" s="11">
        <f>[23]Setembro!$F$27</f>
        <v>88</v>
      </c>
      <c r="Y27" s="11">
        <f>[23]Setembro!$F$28</f>
        <v>77</v>
      </c>
      <c r="Z27" s="11">
        <f>[23]Setembro!$F$29</f>
        <v>100</v>
      </c>
      <c r="AA27" s="11">
        <f>[23]Setembro!$F$30</f>
        <v>100</v>
      </c>
      <c r="AB27" s="11">
        <f>[23]Setembro!$F$31</f>
        <v>99</v>
      </c>
      <c r="AC27" s="11">
        <f>[23]Setembro!$F$32</f>
        <v>83</v>
      </c>
      <c r="AD27" s="11">
        <f>[23]Setembro!$F$33</f>
        <v>79</v>
      </c>
      <c r="AE27" s="11">
        <f>[23]Setembro!$F$34</f>
        <v>63</v>
      </c>
      <c r="AF27" s="15">
        <f t="shared" si="1"/>
        <v>100</v>
      </c>
      <c r="AG27" s="94">
        <f t="shared" si="2"/>
        <v>82.1</v>
      </c>
      <c r="AI27" t="s">
        <v>47</v>
      </c>
    </row>
    <row r="28" spans="1:36" x14ac:dyDescent="0.2">
      <c r="A28" s="58" t="s">
        <v>9</v>
      </c>
      <c r="B28" s="11">
        <f>[24]Setembro!$F$5</f>
        <v>97</v>
      </c>
      <c r="C28" s="11">
        <f>[24]Setembro!$F$6</f>
        <v>92</v>
      </c>
      <c r="D28" s="11">
        <f>[24]Setembro!$F$7</f>
        <v>89</v>
      </c>
      <c r="E28" s="11">
        <f>[24]Setembro!$F$8</f>
        <v>75</v>
      </c>
      <c r="F28" s="11">
        <f>[24]Setembro!$F$9</f>
        <v>85</v>
      </c>
      <c r="G28" s="11">
        <f>[24]Setembro!$F$10</f>
        <v>82</v>
      </c>
      <c r="H28" s="11">
        <f>[24]Setembro!$F$11</f>
        <v>80</v>
      </c>
      <c r="I28" s="11">
        <f>[24]Setembro!$F$12</f>
        <v>53</v>
      </c>
      <c r="J28" s="11">
        <f>[24]Setembro!$F$13</f>
        <v>56</v>
      </c>
      <c r="K28" s="11">
        <f>[24]Setembro!$F$14</f>
        <v>54</v>
      </c>
      <c r="L28" s="11">
        <f>[24]Setembro!$F$15</f>
        <v>46</v>
      </c>
      <c r="M28" s="11">
        <f>[24]Setembro!$F$16</f>
        <v>80</v>
      </c>
      <c r="N28" s="11">
        <f>[24]Setembro!$F$17</f>
        <v>89</v>
      </c>
      <c r="O28" s="11">
        <f>[24]Setembro!$F$18</f>
        <v>79</v>
      </c>
      <c r="P28" s="11">
        <f>[24]Setembro!$F$19</f>
        <v>60</v>
      </c>
      <c r="Q28" s="11">
        <f>[24]Setembro!$F$20</f>
        <v>43</v>
      </c>
      <c r="R28" s="11">
        <f>[24]Setembro!$F$21</f>
        <v>29</v>
      </c>
      <c r="S28" s="11">
        <f>[24]Setembro!$F$22</f>
        <v>90</v>
      </c>
      <c r="T28" s="11">
        <f>[24]Setembro!$F$23</f>
        <v>74</v>
      </c>
      <c r="U28" s="11">
        <f>[24]Setembro!$F$24</f>
        <v>89</v>
      </c>
      <c r="V28" s="11">
        <f>[24]Setembro!$F$25</f>
        <v>85</v>
      </c>
      <c r="W28" s="11">
        <f>[24]Setembro!$F$26</f>
        <v>88</v>
      </c>
      <c r="X28" s="11">
        <f>[24]Setembro!$F$27</f>
        <v>80</v>
      </c>
      <c r="Y28" s="11">
        <f>[24]Setembro!$F$28</f>
        <v>79</v>
      </c>
      <c r="Z28" s="11">
        <f>[24]Setembro!$F$29</f>
        <v>94</v>
      </c>
      <c r="AA28" s="11">
        <f>[24]Setembro!$F$30</f>
        <v>97</v>
      </c>
      <c r="AB28" s="11">
        <f>[24]Setembro!$F$31</f>
        <v>84</v>
      </c>
      <c r="AC28" s="11">
        <f>[24]Setembro!$F$32</f>
        <v>79</v>
      </c>
      <c r="AD28" s="11">
        <f>[24]Setembro!$F$33</f>
        <v>66</v>
      </c>
      <c r="AE28" s="11">
        <f>[24]Setembro!$F$34</f>
        <v>49</v>
      </c>
      <c r="AF28" s="15">
        <f t="shared" si="1"/>
        <v>97</v>
      </c>
      <c r="AG28" s="94">
        <f t="shared" si="2"/>
        <v>74.766666666666666</v>
      </c>
      <c r="AI28" t="s">
        <v>47</v>
      </c>
    </row>
    <row r="29" spans="1:36" x14ac:dyDescent="0.2">
      <c r="A29" s="58" t="s">
        <v>42</v>
      </c>
      <c r="B29" s="11">
        <f>[25]Setembro!$F$5</f>
        <v>89</v>
      </c>
      <c r="C29" s="11">
        <f>[25]Setembro!$F$6</f>
        <v>88</v>
      </c>
      <c r="D29" s="11">
        <f>[25]Setembro!$F$7</f>
        <v>81</v>
      </c>
      <c r="E29" s="11">
        <f>[25]Setembro!$F$8</f>
        <v>80</v>
      </c>
      <c r="F29" s="11">
        <f>[25]Setembro!$F$9</f>
        <v>68</v>
      </c>
      <c r="G29" s="11">
        <f>[25]Setembro!$F$10</f>
        <v>68</v>
      </c>
      <c r="H29" s="11">
        <f>[25]Setembro!$F$11</f>
        <v>68</v>
      </c>
      <c r="I29" s="11">
        <f>[25]Setembro!$F$12</f>
        <v>75</v>
      </c>
      <c r="J29" s="11">
        <f>[25]Setembro!$F$13</f>
        <v>66</v>
      </c>
      <c r="K29" s="11">
        <f>[25]Setembro!$F$14</f>
        <v>65</v>
      </c>
      <c r="L29" s="11">
        <f>[25]Setembro!$F$15</f>
        <v>72</v>
      </c>
      <c r="M29" s="11">
        <f>[25]Setembro!$F$16</f>
        <v>81</v>
      </c>
      <c r="N29" s="11">
        <f>[25]Setembro!$F$17</f>
        <v>85</v>
      </c>
      <c r="O29" s="11">
        <f>[25]Setembro!$F$18</f>
        <v>82</v>
      </c>
      <c r="P29" s="11">
        <f>[25]Setembro!$F$19</f>
        <v>78</v>
      </c>
      <c r="Q29" s="11">
        <f>[25]Setembro!$F$20</f>
        <v>75</v>
      </c>
      <c r="R29" s="11">
        <f>[25]Setembro!$F$21</f>
        <v>76</v>
      </c>
      <c r="S29" s="11">
        <f>[25]Setembro!$F$22</f>
        <v>84</v>
      </c>
      <c r="T29" s="11">
        <f>[25]Setembro!$F$23</f>
        <v>78</v>
      </c>
      <c r="U29" s="11">
        <f>[25]Setembro!$F$24</f>
        <v>85</v>
      </c>
      <c r="V29" s="11">
        <f>[25]Setembro!$F$25</f>
        <v>72</v>
      </c>
      <c r="W29" s="11">
        <f>[25]Setembro!$F$26</f>
        <v>65</v>
      </c>
      <c r="X29" s="11">
        <f>[25]Setembro!$F$27</f>
        <v>65</v>
      </c>
      <c r="Y29" s="11">
        <f>[25]Setembro!$F$28</f>
        <v>61</v>
      </c>
      <c r="Z29" s="11">
        <f>[25]Setembro!$F$29</f>
        <v>88</v>
      </c>
      <c r="AA29" s="11">
        <f>[25]Setembro!$F$30</f>
        <v>89</v>
      </c>
      <c r="AB29" s="11">
        <f>[25]Setembro!$F$31</f>
        <v>84</v>
      </c>
      <c r="AC29" s="11">
        <f>[25]Setembro!$F$32</f>
        <v>73</v>
      </c>
      <c r="AD29" s="11">
        <f>[25]Setembro!$F$33</f>
        <v>70</v>
      </c>
      <c r="AE29" s="11">
        <f>[25]Setembro!$F$34</f>
        <v>62</v>
      </c>
      <c r="AF29" s="15">
        <f t="shared" si="1"/>
        <v>89</v>
      </c>
      <c r="AG29" s="94">
        <f t="shared" si="2"/>
        <v>75.766666666666666</v>
      </c>
      <c r="AI29" t="s">
        <v>47</v>
      </c>
    </row>
    <row r="30" spans="1:36" x14ac:dyDescent="0.2">
      <c r="A30" s="58" t="s">
        <v>10</v>
      </c>
      <c r="B30" s="11">
        <f>[26]Setembro!$F$5</f>
        <v>98</v>
      </c>
      <c r="C30" s="11">
        <f>[26]Setembro!$F$6</f>
        <v>97</v>
      </c>
      <c r="D30" s="11">
        <f>[26]Setembro!$F$7</f>
        <v>95</v>
      </c>
      <c r="E30" s="11">
        <f>[26]Setembro!$F$8</f>
        <v>78</v>
      </c>
      <c r="F30" s="11">
        <f>[26]Setembro!$F$9</f>
        <v>70</v>
      </c>
      <c r="G30" s="11">
        <f>[26]Setembro!$F$10</f>
        <v>80</v>
      </c>
      <c r="H30" s="11">
        <f>[26]Setembro!$F$11</f>
        <v>79</v>
      </c>
      <c r="I30" s="11">
        <f>[26]Setembro!$F$12</f>
        <v>48</v>
      </c>
      <c r="J30" s="11">
        <f>[26]Setembro!$F$13</f>
        <v>54</v>
      </c>
      <c r="K30" s="11">
        <f>[26]Setembro!$F$14</f>
        <v>61</v>
      </c>
      <c r="L30" s="11">
        <f>[26]Setembro!$F$15</f>
        <v>61</v>
      </c>
      <c r="M30" s="11">
        <f>[26]Setembro!$F$16</f>
        <v>93</v>
      </c>
      <c r="N30" s="11">
        <f>[26]Setembro!$F$17</f>
        <v>95</v>
      </c>
      <c r="O30" s="11">
        <f>[26]Setembro!$F$18</f>
        <v>85</v>
      </c>
      <c r="P30" s="11">
        <f>[26]Setembro!$F$19</f>
        <v>72</v>
      </c>
      <c r="Q30" s="11">
        <f>[26]Setembro!$F$20</f>
        <v>41</v>
      </c>
      <c r="R30" s="11">
        <f>[26]Setembro!$F$21</f>
        <v>69</v>
      </c>
      <c r="S30" s="11">
        <f>[26]Setembro!$F$22</f>
        <v>94</v>
      </c>
      <c r="T30" s="11">
        <f>[26]Setembro!$F$23</f>
        <v>96</v>
      </c>
      <c r="U30" s="11">
        <f>[26]Setembro!$F$24</f>
        <v>92</v>
      </c>
      <c r="V30" s="11">
        <f>[26]Setembro!$F$25</f>
        <v>83</v>
      </c>
      <c r="W30" s="11">
        <f>[26]Setembro!$F$26</f>
        <v>91</v>
      </c>
      <c r="X30" s="11">
        <f>[26]Setembro!$F$27</f>
        <v>81</v>
      </c>
      <c r="Y30" s="11">
        <f>[26]Setembro!$F$28</f>
        <v>77</v>
      </c>
      <c r="Z30" s="11">
        <f>[26]Setembro!$F$29</f>
        <v>95</v>
      </c>
      <c r="AA30" s="11">
        <f>[26]Setembro!$F$30</f>
        <v>97</v>
      </c>
      <c r="AB30" s="11">
        <f>[26]Setembro!$F$31</f>
        <v>90</v>
      </c>
      <c r="AC30" s="11">
        <f>[26]Setembro!$F$32</f>
        <v>81</v>
      </c>
      <c r="AD30" s="11">
        <f>[26]Setembro!$F$33</f>
        <v>72</v>
      </c>
      <c r="AE30" s="11">
        <f>[26]Setembro!$F$34</f>
        <v>51</v>
      </c>
      <c r="AF30" s="15">
        <f t="shared" si="1"/>
        <v>98</v>
      </c>
      <c r="AG30" s="94">
        <f t="shared" si="2"/>
        <v>79.2</v>
      </c>
      <c r="AI30" t="s">
        <v>47</v>
      </c>
    </row>
    <row r="31" spans="1:36" x14ac:dyDescent="0.2">
      <c r="A31" s="58" t="s">
        <v>172</v>
      </c>
      <c r="B31" s="11">
        <f>[27]Setembro!$F$5</f>
        <v>96</v>
      </c>
      <c r="C31" s="11">
        <f>[27]Setembro!$F$6</f>
        <v>96</v>
      </c>
      <c r="D31" s="11">
        <f>[27]Setembro!$F$7</f>
        <v>95</v>
      </c>
      <c r="E31" s="11">
        <f>[27]Setembro!$F$8</f>
        <v>80</v>
      </c>
      <c r="F31" s="11">
        <f>[27]Setembro!$F$9</f>
        <v>65</v>
      </c>
      <c r="G31" s="11">
        <f>[27]Setembro!$F$10</f>
        <v>84</v>
      </c>
      <c r="H31" s="11">
        <f>[27]Setembro!$F$11</f>
        <v>82</v>
      </c>
      <c r="I31" s="11">
        <f>[27]Setembro!$F$12</f>
        <v>70</v>
      </c>
      <c r="J31" s="11">
        <f>[27]Setembro!$F$13</f>
        <v>66</v>
      </c>
      <c r="K31" s="11">
        <f>[27]Setembro!$F$14</f>
        <v>76</v>
      </c>
      <c r="L31" s="11">
        <f>[27]Setembro!$F$15</f>
        <v>73</v>
      </c>
      <c r="M31" s="11">
        <f>[27]Setembro!$F$16</f>
        <v>94</v>
      </c>
      <c r="N31" s="11">
        <f>[27]Setembro!$F$17</f>
        <v>95</v>
      </c>
      <c r="O31" s="11">
        <f>[27]Setembro!$F$18</f>
        <v>82</v>
      </c>
      <c r="P31" s="11">
        <f>[27]Setembro!$F$19</f>
        <v>69</v>
      </c>
      <c r="Q31" s="11">
        <f>[27]Setembro!$F$20</f>
        <v>63</v>
      </c>
      <c r="R31" s="11">
        <f>[27]Setembro!$F$21</f>
        <v>85</v>
      </c>
      <c r="S31" s="11">
        <f>[27]Setembro!$F$22</f>
        <v>98</v>
      </c>
      <c r="T31" s="11">
        <f>[27]Setembro!$F$23</f>
        <v>91</v>
      </c>
      <c r="U31" s="11">
        <f>[27]Setembro!$F$24</f>
        <v>94</v>
      </c>
      <c r="V31" s="11">
        <f>[27]Setembro!$F$25</f>
        <v>84</v>
      </c>
      <c r="W31" s="11">
        <f>[27]Setembro!$F$26</f>
        <v>73</v>
      </c>
      <c r="X31" s="11">
        <f>[27]Setembro!$F$27</f>
        <v>77</v>
      </c>
      <c r="Y31" s="11">
        <f>[27]Setembro!$F$28</f>
        <v>83</v>
      </c>
      <c r="Z31" s="11">
        <f>[27]Setembro!$F$29</f>
        <v>96</v>
      </c>
      <c r="AA31" s="11">
        <f>[27]Setembro!$F$30</f>
        <v>99</v>
      </c>
      <c r="AB31" s="11">
        <f>[27]Setembro!$F$31</f>
        <v>88</v>
      </c>
      <c r="AC31" s="11">
        <f>[27]Setembro!$F$32</f>
        <v>84</v>
      </c>
      <c r="AD31" s="11">
        <f>[27]Setembro!$F$33</f>
        <v>66</v>
      </c>
      <c r="AE31" s="11">
        <f>[27]Setembro!$F$34</f>
        <v>54</v>
      </c>
      <c r="AF31" s="15">
        <f>MAX(B31:AE31)</f>
        <v>99</v>
      </c>
      <c r="AG31" s="94">
        <f>AVERAGE(B31:AE31)</f>
        <v>81.933333333333337</v>
      </c>
      <c r="AH31" s="12" t="s">
        <v>47</v>
      </c>
    </row>
    <row r="32" spans="1:36" x14ac:dyDescent="0.2">
      <c r="A32" s="58" t="s">
        <v>11</v>
      </c>
      <c r="B32" s="11">
        <f>[28]Setembro!$F$5</f>
        <v>94</v>
      </c>
      <c r="C32" s="11">
        <f>[28]Setembro!$F$6</f>
        <v>91</v>
      </c>
      <c r="D32" s="11">
        <f>[28]Setembro!$F$7</f>
        <v>92</v>
      </c>
      <c r="E32" s="11">
        <f>[28]Setembro!$F$8</f>
        <v>74</v>
      </c>
      <c r="F32" s="11">
        <f>[28]Setembro!$F$9</f>
        <v>65</v>
      </c>
      <c r="G32" s="11">
        <f>[28]Setembro!$F$10</f>
        <v>80</v>
      </c>
      <c r="H32" s="11">
        <f>[28]Setembro!$F$11</f>
        <v>86</v>
      </c>
      <c r="I32" s="11">
        <f>[28]Setembro!$F$12</f>
        <v>79</v>
      </c>
      <c r="J32" s="11">
        <f>[28]Setembro!$F$13</f>
        <v>74</v>
      </c>
      <c r="K32" s="11">
        <f>[28]Setembro!$F$14</f>
        <v>82</v>
      </c>
      <c r="L32" s="11">
        <f>[28]Setembro!$F$15</f>
        <v>77</v>
      </c>
      <c r="M32" s="11">
        <f>[28]Setembro!$F$16</f>
        <v>86</v>
      </c>
      <c r="N32" s="11">
        <f>[28]Setembro!$F$17</f>
        <v>88</v>
      </c>
      <c r="O32" s="11">
        <f>[28]Setembro!$F$18</f>
        <v>86</v>
      </c>
      <c r="P32" s="11">
        <f>[28]Setembro!$F$19</f>
        <v>79</v>
      </c>
      <c r="Q32" s="11">
        <f>[28]Setembro!$F$20</f>
        <v>70</v>
      </c>
      <c r="R32" s="11">
        <f>[28]Setembro!$F$21</f>
        <v>70</v>
      </c>
      <c r="S32" s="11">
        <f>[28]Setembro!$F$22</f>
        <v>90</v>
      </c>
      <c r="T32" s="11">
        <f>[28]Setembro!$F$23</f>
        <v>81</v>
      </c>
      <c r="U32" s="11">
        <f>[28]Setembro!$F$24</f>
        <v>83</v>
      </c>
      <c r="V32" s="11">
        <f>[28]Setembro!$F$25</f>
        <v>77</v>
      </c>
      <c r="W32" s="11">
        <f>[28]Setembro!$F$26</f>
        <v>72</v>
      </c>
      <c r="X32" s="11">
        <f>[28]Setembro!$F$27</f>
        <v>79</v>
      </c>
      <c r="Y32" s="11">
        <f>[28]Setembro!$F$28</f>
        <v>73</v>
      </c>
      <c r="Z32" s="11">
        <f>[28]Setembro!$F$29</f>
        <v>94</v>
      </c>
      <c r="AA32" s="11">
        <f>[28]Setembro!$F$30</f>
        <v>94</v>
      </c>
      <c r="AB32" s="11">
        <f>[28]Setembro!$F$31</f>
        <v>94</v>
      </c>
      <c r="AC32" s="11">
        <f>[28]Setembro!$F$32</f>
        <v>86</v>
      </c>
      <c r="AD32" s="11">
        <f>[28]Setembro!$F$33</f>
        <v>87</v>
      </c>
      <c r="AE32" s="11">
        <f>[28]Setembro!$F$34</f>
        <v>80</v>
      </c>
      <c r="AF32" s="15">
        <f t="shared" si="1"/>
        <v>94</v>
      </c>
      <c r="AG32" s="94">
        <f t="shared" si="2"/>
        <v>82.1</v>
      </c>
      <c r="AI32" t="s">
        <v>47</v>
      </c>
      <c r="AJ32" t="s">
        <v>47</v>
      </c>
    </row>
    <row r="33" spans="1:37" s="5" customFormat="1" x14ac:dyDescent="0.2">
      <c r="A33" s="58" t="s">
        <v>12</v>
      </c>
      <c r="B33" s="11">
        <f>[29]Setembro!$F$5</f>
        <v>88</v>
      </c>
      <c r="C33" s="11">
        <f>[29]Setembro!$F$6</f>
        <v>84</v>
      </c>
      <c r="D33" s="11">
        <f>[29]Setembro!$F$7</f>
        <v>85</v>
      </c>
      <c r="E33" s="11">
        <f>[29]Setembro!$F$8</f>
        <v>72</v>
      </c>
      <c r="F33" s="11">
        <f>[29]Setembro!$F$9</f>
        <v>62</v>
      </c>
      <c r="G33" s="11">
        <f>[29]Setembro!$F$10</f>
        <v>68</v>
      </c>
      <c r="H33" s="11">
        <f>[29]Setembro!$F$11</f>
        <v>87</v>
      </c>
      <c r="I33" s="11">
        <f>[29]Setembro!$F$12</f>
        <v>81</v>
      </c>
      <c r="J33" s="11">
        <f>[29]Setembro!$F$13</f>
        <v>86</v>
      </c>
      <c r="K33" s="11">
        <f>[29]Setembro!$F$14</f>
        <v>81</v>
      </c>
      <c r="L33" s="11">
        <f>[29]Setembro!$F$15</f>
        <v>79</v>
      </c>
      <c r="M33" s="11">
        <f>[29]Setembro!$F$16</f>
        <v>76</v>
      </c>
      <c r="N33" s="11">
        <f>[29]Setembro!$F$17</f>
        <v>82</v>
      </c>
      <c r="O33" s="11">
        <f>[29]Setembro!$F$18</f>
        <v>76</v>
      </c>
      <c r="P33" s="11">
        <f>[29]Setembro!$F$19</f>
        <v>83</v>
      </c>
      <c r="Q33" s="11">
        <f>[29]Setembro!$F$20</f>
        <v>80</v>
      </c>
      <c r="R33" s="11">
        <f>[29]Setembro!$F$21</f>
        <v>77</v>
      </c>
      <c r="S33" s="11">
        <f>[29]Setembro!$F$22</f>
        <v>63</v>
      </c>
      <c r="T33" s="11" t="str">
        <f>[29]Setembro!$F$23</f>
        <v>*</v>
      </c>
      <c r="U33" s="11" t="str">
        <f>[29]Setembro!$F$24</f>
        <v>*</v>
      </c>
      <c r="V33" s="11" t="str">
        <f>[29]Setembro!$F$25</f>
        <v>*</v>
      </c>
      <c r="W33" s="11" t="str">
        <f>[29]Setembro!$F$26</f>
        <v>*</v>
      </c>
      <c r="X33" s="11" t="str">
        <f>[29]Setembro!$F$27</f>
        <v>*</v>
      </c>
      <c r="Y33" s="11" t="str">
        <f>[29]Setembro!$F$28</f>
        <v>*</v>
      </c>
      <c r="Z33" s="11" t="str">
        <f>[29]Setembro!$F$29</f>
        <v>*</v>
      </c>
      <c r="AA33" s="11" t="str">
        <f>[29]Setembro!$F$30</f>
        <v>*</v>
      </c>
      <c r="AB33" s="11" t="str">
        <f>[29]Setembro!$F$31</f>
        <v>*</v>
      </c>
      <c r="AC33" s="11" t="str">
        <f>[29]Setembro!$F$32</f>
        <v>*</v>
      </c>
      <c r="AD33" s="11" t="str">
        <f>[29]Setembro!$F$33</f>
        <v>*</v>
      </c>
      <c r="AE33" s="11" t="str">
        <f>[29]Setembro!$F$34</f>
        <v>*</v>
      </c>
      <c r="AF33" s="15">
        <f t="shared" si="1"/>
        <v>88</v>
      </c>
      <c r="AG33" s="94">
        <f t="shared" si="2"/>
        <v>78.333333333333329</v>
      </c>
    </row>
    <row r="34" spans="1:37" x14ac:dyDescent="0.2">
      <c r="A34" s="58" t="s">
        <v>13</v>
      </c>
      <c r="B34" s="11">
        <f>[30]Setembro!$F$5</f>
        <v>91</v>
      </c>
      <c r="C34" s="11">
        <f>[30]Setembro!$F$6</f>
        <v>96</v>
      </c>
      <c r="D34" s="11">
        <f>[30]Setembro!$F$7</f>
        <v>92</v>
      </c>
      <c r="E34" s="11">
        <f>[30]Setembro!$F$8</f>
        <v>84</v>
      </c>
      <c r="F34" s="11">
        <f>[30]Setembro!$F$9</f>
        <v>67</v>
      </c>
      <c r="G34" s="11">
        <f>[30]Setembro!$F$10</f>
        <v>90</v>
      </c>
      <c r="H34" s="11">
        <f>[30]Setembro!$F$11</f>
        <v>65</v>
      </c>
      <c r="I34" s="11">
        <f>[30]Setembro!$F$12</f>
        <v>69</v>
      </c>
      <c r="J34" s="11">
        <f>[30]Setembro!$F$13</f>
        <v>77</v>
      </c>
      <c r="K34" s="11">
        <f>[30]Setembro!$F$14</f>
        <v>69</v>
      </c>
      <c r="L34" s="11">
        <f>[30]Setembro!$F$15</f>
        <v>74</v>
      </c>
      <c r="M34" s="11">
        <f>[30]Setembro!$F$16</f>
        <v>71</v>
      </c>
      <c r="N34" s="11">
        <f>[30]Setembro!$F$17</f>
        <v>91</v>
      </c>
      <c r="O34" s="11">
        <f>[30]Setembro!$F$18</f>
        <v>85</v>
      </c>
      <c r="P34" s="11">
        <f>[30]Setembro!$F$19</f>
        <v>90</v>
      </c>
      <c r="Q34" s="11">
        <f>[30]Setembro!$F$20</f>
        <v>72</v>
      </c>
      <c r="R34" s="11">
        <f>[30]Setembro!$F$21</f>
        <v>68</v>
      </c>
      <c r="S34" s="11">
        <f>[30]Setembro!$F$22</f>
        <v>79</v>
      </c>
      <c r="T34" s="11">
        <f>[30]Setembro!$F$23</f>
        <v>80</v>
      </c>
      <c r="U34" s="11">
        <f>[30]Setembro!$F$24</f>
        <v>67</v>
      </c>
      <c r="V34" s="11">
        <f>[30]Setembro!$F$25</f>
        <v>72</v>
      </c>
      <c r="W34" s="11">
        <f>[30]Setembro!$F$26</f>
        <v>63</v>
      </c>
      <c r="X34" s="11">
        <f>[30]Setembro!$F$27</f>
        <v>53</v>
      </c>
      <c r="Y34" s="11">
        <f>[30]Setembro!$F$28</f>
        <v>76</v>
      </c>
      <c r="Z34" s="11">
        <f>[30]Setembro!$F$29</f>
        <v>96</v>
      </c>
      <c r="AA34" s="11">
        <f>[30]Setembro!$F$30</f>
        <v>92</v>
      </c>
      <c r="AB34" s="11">
        <f>[30]Setembro!$F$31</f>
        <v>88</v>
      </c>
      <c r="AC34" s="11">
        <f>[30]Setembro!$F$32</f>
        <v>87</v>
      </c>
      <c r="AD34" s="11">
        <f>[30]Setembro!$F$33</f>
        <v>87</v>
      </c>
      <c r="AE34" s="11">
        <f>[30]Setembro!$F$34</f>
        <v>77</v>
      </c>
      <c r="AF34" s="15">
        <f t="shared" si="1"/>
        <v>96</v>
      </c>
      <c r="AG34" s="94">
        <f t="shared" si="2"/>
        <v>78.933333333333337</v>
      </c>
      <c r="AI34" t="s">
        <v>47</v>
      </c>
    </row>
    <row r="35" spans="1:37" x14ac:dyDescent="0.2">
      <c r="A35" s="58" t="s">
        <v>173</v>
      </c>
      <c r="B35" s="11">
        <f>[31]Setembro!$F$5</f>
        <v>80</v>
      </c>
      <c r="C35" s="11">
        <f>[31]Setembro!$F$6</f>
        <v>78</v>
      </c>
      <c r="D35" s="11">
        <f>[31]Setembro!$F$7</f>
        <v>79</v>
      </c>
      <c r="E35" s="11">
        <f>[31]Setembro!$F$8</f>
        <v>77</v>
      </c>
      <c r="F35" s="11">
        <f>[31]Setembro!$F$9</f>
        <v>74</v>
      </c>
      <c r="G35" s="11">
        <f>[31]Setembro!$F$10</f>
        <v>67</v>
      </c>
      <c r="H35" s="11">
        <f>[31]Setembro!$F$11</f>
        <v>64</v>
      </c>
      <c r="I35" s="11">
        <f>[31]Setembro!$F$12</f>
        <v>51</v>
      </c>
      <c r="J35" s="11">
        <f>[31]Setembro!$F$13</f>
        <v>54</v>
      </c>
      <c r="K35" s="11">
        <f>[31]Setembro!$F$14</f>
        <v>58</v>
      </c>
      <c r="L35" s="11">
        <f>[31]Setembro!$F$15</f>
        <v>56</v>
      </c>
      <c r="M35" s="11">
        <f>[31]Setembro!$F$16</f>
        <v>67</v>
      </c>
      <c r="N35" s="11">
        <f>[31]Setembro!$F$17</f>
        <v>71</v>
      </c>
      <c r="O35" s="11">
        <f>[31]Setembro!$F$18</f>
        <v>70</v>
      </c>
      <c r="P35" s="11">
        <f>[31]Setembro!$F$19</f>
        <v>53</v>
      </c>
      <c r="Q35" s="11">
        <f>[31]Setembro!$F$20</f>
        <v>53</v>
      </c>
      <c r="R35" s="11">
        <f>[31]Setembro!$F$21</f>
        <v>58</v>
      </c>
      <c r="S35" s="11">
        <f>[31]Setembro!$F$22</f>
        <v>71</v>
      </c>
      <c r="T35" s="11">
        <f>[31]Setembro!$F$23</f>
        <v>69</v>
      </c>
      <c r="U35" s="11">
        <f>[31]Setembro!$F$24</f>
        <v>72</v>
      </c>
      <c r="V35" s="11">
        <f>[31]Setembro!$F$25</f>
        <v>76</v>
      </c>
      <c r="W35" s="11">
        <f>[31]Setembro!$F$26</f>
        <v>75</v>
      </c>
      <c r="X35" s="11">
        <f>[31]Setembro!$F$27</f>
        <v>65</v>
      </c>
      <c r="Y35" s="11">
        <f>[31]Setembro!$F$28</f>
        <v>62</v>
      </c>
      <c r="Z35" s="11">
        <f>[31]Setembro!$F$29</f>
        <v>76</v>
      </c>
      <c r="AA35" s="11">
        <f>[31]Setembro!$F$30</f>
        <v>78</v>
      </c>
      <c r="AB35" s="11">
        <f>[31]Setembro!$F$31</f>
        <v>75</v>
      </c>
      <c r="AC35" s="11">
        <f>[31]Setembro!$F$32</f>
        <v>65</v>
      </c>
      <c r="AD35" s="11">
        <f>[31]Setembro!$F$33</f>
        <v>62</v>
      </c>
      <c r="AE35" s="11">
        <f>[31]Setembro!$F$34</f>
        <v>57</v>
      </c>
      <c r="AF35" s="15">
        <f>MAX(B35:AE35)</f>
        <v>80</v>
      </c>
      <c r="AG35" s="94">
        <f>AVERAGE(B35:AE35)</f>
        <v>67.099999999999994</v>
      </c>
      <c r="AI35" t="s">
        <v>47</v>
      </c>
    </row>
    <row r="36" spans="1:37" x14ac:dyDescent="0.2">
      <c r="A36" s="58" t="s">
        <v>144</v>
      </c>
      <c r="B36" s="11" t="str">
        <f>[32]Setembro!$F$5</f>
        <v>*</v>
      </c>
      <c r="C36" s="11" t="str">
        <f>[32]Setembro!$F$6</f>
        <v>*</v>
      </c>
      <c r="D36" s="11" t="str">
        <f>[32]Setembro!$F$7</f>
        <v>*</v>
      </c>
      <c r="E36" s="11" t="str">
        <f>[32]Setembro!$F$8</f>
        <v>*</v>
      </c>
      <c r="F36" s="11" t="str">
        <f>[32]Setembro!$F$9</f>
        <v>*</v>
      </c>
      <c r="G36" s="11" t="str">
        <f>[32]Setembro!$F$10</f>
        <v>*</v>
      </c>
      <c r="H36" s="11" t="str">
        <f>[32]Setembro!$F$11</f>
        <v>*</v>
      </c>
      <c r="I36" s="11" t="str">
        <f>[32]Setembro!$F$12</f>
        <v>*</v>
      </c>
      <c r="J36" s="11" t="str">
        <f>[32]Setembro!$F$13</f>
        <v>*</v>
      </c>
      <c r="K36" s="11" t="str">
        <f>[32]Setembro!$F$14</f>
        <v>*</v>
      </c>
      <c r="L36" s="11" t="str">
        <f>[32]Setembro!$F$15</f>
        <v>*</v>
      </c>
      <c r="M36" s="11" t="str">
        <f>[32]Setembro!$F$16</f>
        <v>*</v>
      </c>
      <c r="N36" s="11" t="str">
        <f>[32]Setembro!$F$17</f>
        <v>*</v>
      </c>
      <c r="O36" s="11" t="str">
        <f>[32]Setembro!$F$18</f>
        <v>*</v>
      </c>
      <c r="P36" s="11" t="str">
        <f>[32]Setembro!$F$19</f>
        <v>*</v>
      </c>
      <c r="Q36" s="11" t="str">
        <f>[32]Setembro!$F$20</f>
        <v>*</v>
      </c>
      <c r="R36" s="11" t="str">
        <f>[32]Setembro!$F$21</f>
        <v>*</v>
      </c>
      <c r="S36" s="11" t="str">
        <f>[32]Setembro!$F$22</f>
        <v>*</v>
      </c>
      <c r="T36" s="11" t="str">
        <f>[32]Setembro!$F$23</f>
        <v>*</v>
      </c>
      <c r="U36" s="11" t="str">
        <f>[32]Setembro!$F$24</f>
        <v>*</v>
      </c>
      <c r="V36" s="11" t="str">
        <f>[32]Setembro!$F$25</f>
        <v>*</v>
      </c>
      <c r="W36" s="11" t="str">
        <f>[32]Setembro!$F$26</f>
        <v>*</v>
      </c>
      <c r="X36" s="11" t="str">
        <f>[32]Setembro!$F$27</f>
        <v>*</v>
      </c>
      <c r="Y36" s="11" t="str">
        <f>[32]Setembro!$F$28</f>
        <v>*</v>
      </c>
      <c r="Z36" s="11" t="str">
        <f>[32]Setembro!$F$29</f>
        <v>*</v>
      </c>
      <c r="AA36" s="11" t="str">
        <f>[32]Setembro!$F$30</f>
        <v>*</v>
      </c>
      <c r="AB36" s="11" t="str">
        <f>[32]Setembro!$F$31</f>
        <v>*</v>
      </c>
      <c r="AC36" s="11" t="str">
        <f>[32]Setembro!$F$32</f>
        <v>*</v>
      </c>
      <c r="AD36" s="11" t="str">
        <f>[32]Setembro!$F$33</f>
        <v>*</v>
      </c>
      <c r="AE36" s="11" t="str">
        <f>[32]Setembro!$F$34</f>
        <v>*</v>
      </c>
      <c r="AF36" s="15" t="s">
        <v>226</v>
      </c>
      <c r="AG36" s="94" t="s">
        <v>226</v>
      </c>
    </row>
    <row r="37" spans="1:37" x14ac:dyDescent="0.2">
      <c r="A37" s="58" t="s">
        <v>14</v>
      </c>
      <c r="B37" s="11">
        <f>[33]Setembro!$F$5</f>
        <v>90</v>
      </c>
      <c r="C37" s="11">
        <f>[33]Setembro!$F$6</f>
        <v>92</v>
      </c>
      <c r="D37" s="11">
        <f>[33]Setembro!$F$7</f>
        <v>90</v>
      </c>
      <c r="E37" s="11">
        <f>[33]Setembro!$F$8</f>
        <v>92</v>
      </c>
      <c r="F37" s="11">
        <f>[33]Setembro!$F$9</f>
        <v>82</v>
      </c>
      <c r="G37" s="11">
        <f>[33]Setembro!$F$10</f>
        <v>82</v>
      </c>
      <c r="H37" s="11">
        <f>[33]Setembro!$F$11</f>
        <v>78</v>
      </c>
      <c r="I37" s="11">
        <f>[33]Setembro!$F$12</f>
        <v>57</v>
      </c>
      <c r="J37" s="11">
        <f>[33]Setembro!$F$13</f>
        <v>76</v>
      </c>
      <c r="K37" s="11">
        <f>[33]Setembro!$F$14</f>
        <v>53</v>
      </c>
      <c r="L37" s="11">
        <f>[33]Setembro!$F$15</f>
        <v>72</v>
      </c>
      <c r="M37" s="11">
        <f>[33]Setembro!$F$16</f>
        <v>65</v>
      </c>
      <c r="N37" s="11">
        <f>[33]Setembro!$F$17</f>
        <v>82</v>
      </c>
      <c r="O37" s="11">
        <f>[33]Setembro!$F$18</f>
        <v>69</v>
      </c>
      <c r="P37" s="11">
        <f>[33]Setembro!$F$19</f>
        <v>71</v>
      </c>
      <c r="Q37" s="11">
        <f>[33]Setembro!$F$20</f>
        <v>50</v>
      </c>
      <c r="R37" s="11">
        <f>[33]Setembro!$F$21</f>
        <v>68</v>
      </c>
      <c r="S37" s="11">
        <f>[33]Setembro!$F$22</f>
        <v>61</v>
      </c>
      <c r="T37" s="11">
        <f>[33]Setembro!$F$23</f>
        <v>77</v>
      </c>
      <c r="U37" s="11">
        <f>[33]Setembro!$F$24</f>
        <v>77</v>
      </c>
      <c r="V37" s="11">
        <f>[33]Setembro!$F$25</f>
        <v>89</v>
      </c>
      <c r="W37" s="11">
        <f>[33]Setembro!$F$26</f>
        <v>82</v>
      </c>
      <c r="X37" s="11">
        <f>[33]Setembro!$F$27</f>
        <v>74</v>
      </c>
      <c r="Y37" s="11">
        <f>[33]Setembro!$F$28</f>
        <v>70</v>
      </c>
      <c r="Z37" s="11">
        <f>[33]Setembro!$F$29</f>
        <v>91</v>
      </c>
      <c r="AA37" s="11">
        <f>[33]Setembro!$F$30</f>
        <v>92</v>
      </c>
      <c r="AB37" s="11">
        <f>[33]Setembro!$F$31</f>
        <v>94</v>
      </c>
      <c r="AC37" s="11">
        <f>[33]Setembro!$F$32</f>
        <v>74</v>
      </c>
      <c r="AD37" s="11">
        <f>[33]Setembro!$F$33</f>
        <v>84</v>
      </c>
      <c r="AE37" s="11">
        <f>[33]Setembro!$F$34</f>
        <v>83</v>
      </c>
      <c r="AF37" s="15">
        <f t="shared" si="1"/>
        <v>94</v>
      </c>
      <c r="AG37" s="94">
        <f t="shared" si="2"/>
        <v>77.233333333333334</v>
      </c>
    </row>
    <row r="38" spans="1:37" x14ac:dyDescent="0.2">
      <c r="A38" s="58" t="s">
        <v>174</v>
      </c>
      <c r="B38" s="11">
        <f>[34]Setembro!$F$5</f>
        <v>84</v>
      </c>
      <c r="C38" s="11">
        <f>[34]Setembro!$F$6</f>
        <v>87</v>
      </c>
      <c r="D38" s="11">
        <f>[34]Setembro!$F$7</f>
        <v>86</v>
      </c>
      <c r="E38" s="11">
        <f>[34]Setembro!$F$8</f>
        <v>88</v>
      </c>
      <c r="F38" s="11">
        <f>[34]Setembro!$F$9</f>
        <v>73</v>
      </c>
      <c r="G38" s="11">
        <f>[34]Setembro!$F$10</f>
        <v>81</v>
      </c>
      <c r="H38" s="11">
        <f>[34]Setembro!$F$11</f>
        <v>77</v>
      </c>
      <c r="I38" s="11">
        <f>[34]Setembro!$F$12</f>
        <v>79</v>
      </c>
      <c r="J38" s="11">
        <f>[34]Setembro!$F$13</f>
        <v>80</v>
      </c>
      <c r="K38" s="11">
        <f>[34]Setembro!$F$14</f>
        <v>78</v>
      </c>
      <c r="L38" s="11">
        <f>[34]Setembro!$F$15</f>
        <v>77</v>
      </c>
      <c r="M38" s="11">
        <f>[34]Setembro!$F$16</f>
        <v>72</v>
      </c>
      <c r="N38" s="11">
        <f>[34]Setembro!$F$17</f>
        <v>75</v>
      </c>
      <c r="O38" s="11">
        <f>[34]Setembro!$F$18</f>
        <v>81</v>
      </c>
      <c r="P38" s="11">
        <f>[34]Setembro!$F$19</f>
        <v>78</v>
      </c>
      <c r="Q38" s="11">
        <f>[34]Setembro!$F$20</f>
        <v>73</v>
      </c>
      <c r="R38" s="11">
        <f>[34]Setembro!$F$21</f>
        <v>74</v>
      </c>
      <c r="S38" s="11">
        <f>[34]Setembro!$F$22</f>
        <v>82</v>
      </c>
      <c r="T38" s="11">
        <f>[34]Setembro!$F$23</f>
        <v>80</v>
      </c>
      <c r="U38" s="11">
        <f>[34]Setembro!$F$24</f>
        <v>81</v>
      </c>
      <c r="V38" s="11">
        <f>[34]Setembro!$F$25</f>
        <v>80</v>
      </c>
      <c r="W38" s="11">
        <f>[34]Setembro!$F$26</f>
        <v>70</v>
      </c>
      <c r="X38" s="11">
        <f>[34]Setembro!$F$27</f>
        <v>59</v>
      </c>
      <c r="Y38" s="11">
        <f>[34]Setembro!$F$28</f>
        <v>70</v>
      </c>
      <c r="Z38" s="11">
        <f>[34]Setembro!$F$29</f>
        <v>85</v>
      </c>
      <c r="AA38" s="11">
        <f>[34]Setembro!$F$30</f>
        <v>91</v>
      </c>
      <c r="AB38" s="11">
        <f>[34]Setembro!$F$31</f>
        <v>86</v>
      </c>
      <c r="AC38" s="11">
        <f>[34]Setembro!$F$32</f>
        <v>87</v>
      </c>
      <c r="AD38" s="11">
        <f>[34]Setembro!$F$33</f>
        <v>79</v>
      </c>
      <c r="AE38" s="11">
        <f>[34]Setembro!$F$34</f>
        <v>86</v>
      </c>
      <c r="AF38" s="15">
        <f>MAX(B38:AE38)</f>
        <v>91</v>
      </c>
      <c r="AG38" s="94">
        <f>AVERAGE(B38:AE38)</f>
        <v>79.3</v>
      </c>
      <c r="AJ38" s="12" t="s">
        <v>47</v>
      </c>
    </row>
    <row r="39" spans="1:37" x14ac:dyDescent="0.2">
      <c r="A39" s="58" t="s">
        <v>15</v>
      </c>
      <c r="B39" s="11">
        <f>[35]Setembro!$F$5</f>
        <v>97</v>
      </c>
      <c r="C39" s="11">
        <f>[35]Setembro!$F$6</f>
        <v>95</v>
      </c>
      <c r="D39" s="11">
        <f>[35]Setembro!$F$7</f>
        <v>84</v>
      </c>
      <c r="E39" s="11">
        <f>[35]Setembro!$F$8</f>
        <v>68</v>
      </c>
      <c r="F39" s="11">
        <f>[35]Setembro!$F$9</f>
        <v>65</v>
      </c>
      <c r="G39" s="11">
        <f>[35]Setembro!$F$10</f>
        <v>85</v>
      </c>
      <c r="H39" s="11">
        <f>[35]Setembro!$F$11</f>
        <v>81</v>
      </c>
      <c r="I39" s="11">
        <f>[35]Setembro!$F$12</f>
        <v>63</v>
      </c>
      <c r="J39" s="11">
        <f>[35]Setembro!$F$13</f>
        <v>61</v>
      </c>
      <c r="K39" s="11">
        <f>[35]Setembro!$F$14</f>
        <v>40</v>
      </c>
      <c r="L39" s="11">
        <f>[35]Setembro!$F$15</f>
        <v>49</v>
      </c>
      <c r="M39" s="11">
        <f>[35]Setembro!$F$16</f>
        <v>97</v>
      </c>
      <c r="N39" s="11">
        <f>[35]Setembro!$F$17</f>
        <v>97</v>
      </c>
      <c r="O39" s="11">
        <f>[35]Setembro!$F$18</f>
        <v>83</v>
      </c>
      <c r="P39" s="11">
        <f>[35]Setembro!$F$19</f>
        <v>61</v>
      </c>
      <c r="Q39" s="11">
        <f>[35]Setembro!$F$20</f>
        <v>53</v>
      </c>
      <c r="R39" s="11">
        <f>[35]Setembro!$F$21</f>
        <v>93</v>
      </c>
      <c r="S39" s="11">
        <f>[35]Setembro!$F$22</f>
        <v>97</v>
      </c>
      <c r="T39" s="11">
        <f>[35]Setembro!$F$23</f>
        <v>83</v>
      </c>
      <c r="U39" s="11">
        <f>[35]Setembro!$F$24</f>
        <v>95</v>
      </c>
      <c r="V39" s="11">
        <f>[35]Setembro!$F$25</f>
        <v>86</v>
      </c>
      <c r="W39" s="11">
        <f>[35]Setembro!$F$26</f>
        <v>75</v>
      </c>
      <c r="X39" s="11">
        <f>[35]Setembro!$F$27</f>
        <v>86</v>
      </c>
      <c r="Y39" s="11">
        <f>[35]Setembro!$F$28</f>
        <v>83</v>
      </c>
      <c r="Z39" s="11">
        <f>[35]Setembro!$F$29</f>
        <v>95</v>
      </c>
      <c r="AA39" s="11">
        <f>[35]Setembro!$F$30</f>
        <v>97</v>
      </c>
      <c r="AB39" s="11">
        <f>[35]Setembro!$F$31</f>
        <v>75</v>
      </c>
      <c r="AC39" s="11">
        <f>[35]Setembro!$F$32</f>
        <v>73</v>
      </c>
      <c r="AD39" s="11">
        <f>[35]Setembro!$F$33</f>
        <v>72</v>
      </c>
      <c r="AE39" s="11">
        <f>[35]Setembro!$F$34</f>
        <v>65</v>
      </c>
      <c r="AF39" s="15">
        <f t="shared" si="1"/>
        <v>97</v>
      </c>
      <c r="AG39" s="94">
        <f t="shared" si="2"/>
        <v>78.466666666666669</v>
      </c>
      <c r="AH39" s="12" t="s">
        <v>47</v>
      </c>
      <c r="AI39" t="s">
        <v>47</v>
      </c>
    </row>
    <row r="40" spans="1:37" x14ac:dyDescent="0.2">
      <c r="A40" s="58" t="s">
        <v>16</v>
      </c>
      <c r="B40" s="11">
        <f>[36]Setembro!$F$5</f>
        <v>80</v>
      </c>
      <c r="C40" s="11">
        <f>[36]Setembro!$F$6</f>
        <v>84</v>
      </c>
      <c r="D40" s="11">
        <f>[36]Setembro!$F$7</f>
        <v>60</v>
      </c>
      <c r="E40" s="11">
        <f>[36]Setembro!$F$8</f>
        <v>58</v>
      </c>
      <c r="F40" s="11">
        <f>[36]Setembro!$F$9</f>
        <v>66</v>
      </c>
      <c r="G40" s="11">
        <f>[36]Setembro!$F$10</f>
        <v>71</v>
      </c>
      <c r="H40" s="11">
        <f>[36]Setembro!$F$11</f>
        <v>58</v>
      </c>
      <c r="I40" s="11">
        <f>[36]Setembro!$F$12</f>
        <v>54</v>
      </c>
      <c r="J40" s="11">
        <f>[36]Setembro!$F$13</f>
        <v>35</v>
      </c>
      <c r="K40" s="11">
        <f>[36]Setembro!$F$14</f>
        <v>43</v>
      </c>
      <c r="L40" s="11">
        <f>[36]Setembro!$F$15</f>
        <v>71</v>
      </c>
      <c r="M40" s="11">
        <f>[36]Setembro!$F$16</f>
        <v>76</v>
      </c>
      <c r="N40" s="11">
        <f>[36]Setembro!$F$17</f>
        <v>80</v>
      </c>
      <c r="O40" s="11">
        <f>[36]Setembro!$F$18</f>
        <v>81</v>
      </c>
      <c r="P40" s="11">
        <f>[36]Setembro!$F$19</f>
        <v>61</v>
      </c>
      <c r="Q40" s="11">
        <f>[36]Setembro!$F$20</f>
        <v>38</v>
      </c>
      <c r="R40" s="11">
        <f>[36]Setembro!$F$21</f>
        <v>66</v>
      </c>
      <c r="S40" s="11">
        <f>[36]Setembro!$F$22</f>
        <v>81</v>
      </c>
      <c r="T40" s="11">
        <f>[36]Setembro!$F$23</f>
        <v>68</v>
      </c>
      <c r="U40" s="11">
        <f>[36]Setembro!$F$24</f>
        <v>73</v>
      </c>
      <c r="V40" s="11">
        <f>[36]Setembro!$F$25</f>
        <v>65</v>
      </c>
      <c r="W40" s="11">
        <f>[36]Setembro!$F$26</f>
        <v>44</v>
      </c>
      <c r="X40" s="11">
        <f>[36]Setembro!$F$27</f>
        <v>41</v>
      </c>
      <c r="Y40" s="11">
        <f>[36]Setembro!$F$28</f>
        <v>55</v>
      </c>
      <c r="Z40" s="11">
        <f>[36]Setembro!$F$29</f>
        <v>91</v>
      </c>
      <c r="AA40" s="11">
        <f>[36]Setembro!$F$30</f>
        <v>97</v>
      </c>
      <c r="AB40" s="11">
        <f>[36]Setembro!$F$31</f>
        <v>84</v>
      </c>
      <c r="AC40" s="11">
        <f>[36]Setembro!$F$32</f>
        <v>62</v>
      </c>
      <c r="AD40" s="11">
        <f>[36]Setembro!$F$33</f>
        <v>59</v>
      </c>
      <c r="AE40" s="11">
        <f>[36]Setembro!$F$34</f>
        <v>42</v>
      </c>
      <c r="AF40" s="15">
        <f t="shared" si="1"/>
        <v>97</v>
      </c>
      <c r="AG40" s="94">
        <f t="shared" si="2"/>
        <v>64.8</v>
      </c>
    </row>
    <row r="41" spans="1:37" x14ac:dyDescent="0.2">
      <c r="A41" s="58" t="s">
        <v>175</v>
      </c>
      <c r="B41" s="11">
        <f>[37]Setembro!$F$5</f>
        <v>93</v>
      </c>
      <c r="C41" s="11">
        <f>[37]Setembro!$F$6</f>
        <v>95</v>
      </c>
      <c r="D41" s="11">
        <f>[37]Setembro!$F$7</f>
        <v>97</v>
      </c>
      <c r="E41" s="11">
        <f>[37]Setembro!$F$8</f>
        <v>97</v>
      </c>
      <c r="F41" s="11">
        <f>[37]Setembro!$F$9</f>
        <v>96</v>
      </c>
      <c r="G41" s="11">
        <f>[37]Setembro!$F$10</f>
        <v>83</v>
      </c>
      <c r="H41" s="11">
        <f>[37]Setembro!$F$11</f>
        <v>66</v>
      </c>
      <c r="I41" s="11">
        <f>[37]Setembro!$F$12</f>
        <v>64</v>
      </c>
      <c r="J41" s="11">
        <f>[37]Setembro!$F$13</f>
        <v>62</v>
      </c>
      <c r="K41" s="11">
        <f>[37]Setembro!$F$14</f>
        <v>61</v>
      </c>
      <c r="L41" s="11">
        <f>[37]Setembro!$F$15</f>
        <v>73</v>
      </c>
      <c r="M41" s="11">
        <f>[37]Setembro!$F$16</f>
        <v>72</v>
      </c>
      <c r="N41" s="11">
        <f>[37]Setembro!$F$17</f>
        <v>93</v>
      </c>
      <c r="O41" s="11">
        <f>[37]Setembro!$F$18</f>
        <v>80</v>
      </c>
      <c r="P41" s="11">
        <f>[37]Setembro!$F$19</f>
        <v>67</v>
      </c>
      <c r="Q41" s="11">
        <f>[37]Setembro!$F$20</f>
        <v>37</v>
      </c>
      <c r="R41" s="11">
        <f>[37]Setembro!$F$21</f>
        <v>70</v>
      </c>
      <c r="S41" s="11">
        <f>[37]Setembro!$F$22</f>
        <v>80</v>
      </c>
      <c r="T41" s="11">
        <f>[37]Setembro!$F$23</f>
        <v>79</v>
      </c>
      <c r="U41" s="11">
        <f>[37]Setembro!$F$24</f>
        <v>68</v>
      </c>
      <c r="V41" s="11">
        <f>[37]Setembro!$F$25</f>
        <v>92</v>
      </c>
      <c r="W41" s="11">
        <f>[37]Setembro!$F$26</f>
        <v>93</v>
      </c>
      <c r="X41" s="11">
        <f>[37]Setembro!$F$27</f>
        <v>80</v>
      </c>
      <c r="Y41" s="11">
        <f>[37]Setembro!$F$28</f>
        <v>71</v>
      </c>
      <c r="Z41" s="11">
        <f>[37]Setembro!$F$29</f>
        <v>96</v>
      </c>
      <c r="AA41" s="11">
        <f>[37]Setembro!$F$30</f>
        <v>97</v>
      </c>
      <c r="AB41" s="11">
        <f>[37]Setembro!$F$31</f>
        <v>98</v>
      </c>
      <c r="AC41" s="11">
        <f>[37]Setembro!$F$32</f>
        <v>77</v>
      </c>
      <c r="AD41" s="11">
        <f>[37]Setembro!$F$33</f>
        <v>67</v>
      </c>
      <c r="AE41" s="11">
        <f>[37]Setembro!$F$34</f>
        <v>55</v>
      </c>
      <c r="AF41" s="15">
        <f t="shared" si="1"/>
        <v>98</v>
      </c>
      <c r="AG41" s="94">
        <f t="shared" si="2"/>
        <v>78.63333333333334</v>
      </c>
    </row>
    <row r="42" spans="1:37" x14ac:dyDescent="0.2">
      <c r="A42" s="58" t="s">
        <v>17</v>
      </c>
      <c r="B42" s="11">
        <f>[38]Setembro!$F$5</f>
        <v>100</v>
      </c>
      <c r="C42" s="11">
        <f>[38]Setembro!$F$6</f>
        <v>98</v>
      </c>
      <c r="D42" s="11">
        <f>[38]Setembro!$F$7</f>
        <v>96</v>
      </c>
      <c r="E42" s="11">
        <f>[38]Setembro!$F$8</f>
        <v>97</v>
      </c>
      <c r="F42" s="11">
        <f>[38]Setembro!$F$9</f>
        <v>82</v>
      </c>
      <c r="G42" s="11">
        <f>[38]Setembro!$F$10</f>
        <v>80</v>
      </c>
      <c r="H42" s="11">
        <f>[38]Setembro!$F$11</f>
        <v>77</v>
      </c>
      <c r="I42" s="11">
        <f>[38]Setembro!$F$12</f>
        <v>77</v>
      </c>
      <c r="J42" s="11">
        <f>[38]Setembro!$F$13</f>
        <v>71</v>
      </c>
      <c r="K42" s="11">
        <f>[38]Setembro!$F$14</f>
        <v>76</v>
      </c>
      <c r="L42" s="11">
        <f>[38]Setembro!$F$15</f>
        <v>83</v>
      </c>
      <c r="M42" s="11">
        <f>[38]Setembro!$F$16</f>
        <v>89</v>
      </c>
      <c r="N42" s="11">
        <f>[38]Setembro!$F$17</f>
        <v>96</v>
      </c>
      <c r="O42" s="11">
        <f>[38]Setembro!$F$18</f>
        <v>95</v>
      </c>
      <c r="P42" s="11">
        <f>[38]Setembro!$F$19</f>
        <v>67</v>
      </c>
      <c r="Q42" s="11">
        <f>[38]Setembro!$F$20</f>
        <v>53</v>
      </c>
      <c r="R42" s="11">
        <f>[38]Setembro!$F$21</f>
        <v>71</v>
      </c>
      <c r="S42" s="11">
        <f>[38]Setembro!$F$22</f>
        <v>93</v>
      </c>
      <c r="T42" s="11">
        <f>[38]Setembro!$F$23</f>
        <v>87</v>
      </c>
      <c r="U42" s="11">
        <f>[38]Setembro!$F$24</f>
        <v>90</v>
      </c>
      <c r="V42" s="11">
        <f>[38]Setembro!$F$25</f>
        <v>87</v>
      </c>
      <c r="W42" s="11">
        <f>[38]Setembro!$F$26</f>
        <v>93</v>
      </c>
      <c r="X42" s="11">
        <f>[38]Setembro!$F$27</f>
        <v>78</v>
      </c>
      <c r="Y42" s="11">
        <f>[38]Setembro!$F$28</f>
        <v>79</v>
      </c>
      <c r="Z42" s="11">
        <f>[38]Setembro!$F$29</f>
        <v>99</v>
      </c>
      <c r="AA42" s="11">
        <f>[38]Setembro!$F$30</f>
        <v>100</v>
      </c>
      <c r="AB42" s="11">
        <f>[38]Setembro!$F$31</f>
        <v>100</v>
      </c>
      <c r="AC42" s="11">
        <f>[38]Setembro!$F$32</f>
        <v>75</v>
      </c>
      <c r="AD42" s="11">
        <f>[38]Setembro!$F$33</f>
        <v>81</v>
      </c>
      <c r="AE42" s="11">
        <f>[38]Setembro!$F$34</f>
        <v>66</v>
      </c>
      <c r="AF42" s="15">
        <f t="shared" si="1"/>
        <v>100</v>
      </c>
      <c r="AG42" s="94">
        <f t="shared" si="2"/>
        <v>84.533333333333331</v>
      </c>
      <c r="AK42" s="12" t="s">
        <v>47</v>
      </c>
    </row>
    <row r="43" spans="1:37" x14ac:dyDescent="0.2">
      <c r="A43" s="58" t="s">
        <v>157</v>
      </c>
      <c r="B43" s="11">
        <f>[39]Setembro!$F$5</f>
        <v>100</v>
      </c>
      <c r="C43" s="11">
        <f>[39]Setembro!$F$6</f>
        <v>99</v>
      </c>
      <c r="D43" s="11">
        <f>[39]Setembro!$F$7</f>
        <v>100</v>
      </c>
      <c r="E43" s="11">
        <f>[39]Setembro!$F$8</f>
        <v>100</v>
      </c>
      <c r="F43" s="11">
        <f>[39]Setembro!$F$9</f>
        <v>91</v>
      </c>
      <c r="G43" s="11">
        <f>[39]Setembro!$F$10</f>
        <v>87</v>
      </c>
      <c r="H43" s="11">
        <f>[39]Setembro!$F$11</f>
        <v>83</v>
      </c>
      <c r="I43" s="11">
        <f>[39]Setembro!$F$12</f>
        <v>58</v>
      </c>
      <c r="J43" s="11">
        <f>[39]Setembro!$F$13</f>
        <v>60</v>
      </c>
      <c r="K43" s="11">
        <f>[39]Setembro!$F$14</f>
        <v>66</v>
      </c>
      <c r="L43" s="11">
        <f>[39]Setembro!$F$15</f>
        <v>82</v>
      </c>
      <c r="M43" s="11">
        <f>[39]Setembro!$F$16</f>
        <v>85</v>
      </c>
      <c r="N43" s="11">
        <f>[39]Setembro!$F$17</f>
        <v>97</v>
      </c>
      <c r="O43" s="11">
        <f>[39]Setembro!$F$18</f>
        <v>80</v>
      </c>
      <c r="P43" s="11">
        <f>[39]Setembro!$F$19</f>
        <v>64</v>
      </c>
      <c r="Q43" s="11">
        <f>[39]Setembro!$F$20</f>
        <v>46</v>
      </c>
      <c r="R43" s="11">
        <f>[39]Setembro!$F$21</f>
        <v>66</v>
      </c>
      <c r="S43" s="11">
        <f>[39]Setembro!$F$22</f>
        <v>85</v>
      </c>
      <c r="T43" s="11">
        <f>[39]Setembro!$F$23</f>
        <v>83</v>
      </c>
      <c r="U43" s="11">
        <f>[39]Setembro!$F$24</f>
        <v>73</v>
      </c>
      <c r="V43" s="11">
        <f>[39]Setembro!$F$25</f>
        <v>100</v>
      </c>
      <c r="W43" s="11">
        <f>[39]Setembro!$F$26</f>
        <v>91</v>
      </c>
      <c r="X43" s="11">
        <f>[39]Setembro!$F$27</f>
        <v>78</v>
      </c>
      <c r="Y43" s="11">
        <f>[39]Setembro!$F$28</f>
        <v>75</v>
      </c>
      <c r="Z43" s="11">
        <f>[39]Setembro!$F$29</f>
        <v>100</v>
      </c>
      <c r="AA43" s="11">
        <f>[39]Setembro!$F$30</f>
        <v>100</v>
      </c>
      <c r="AB43" s="11">
        <f>[39]Setembro!$F$31</f>
        <v>100</v>
      </c>
      <c r="AC43" s="11">
        <f>[39]Setembro!$F$32</f>
        <v>79</v>
      </c>
      <c r="AD43" s="11">
        <f>[39]Setembro!$F$33</f>
        <v>69</v>
      </c>
      <c r="AE43" s="11">
        <f>[39]Setembro!$F$34</f>
        <v>57</v>
      </c>
      <c r="AF43" s="15">
        <f t="shared" si="1"/>
        <v>100</v>
      </c>
      <c r="AG43" s="94">
        <f t="shared" si="2"/>
        <v>81.8</v>
      </c>
    </row>
    <row r="44" spans="1:37" x14ac:dyDescent="0.2">
      <c r="A44" s="58" t="s">
        <v>18</v>
      </c>
      <c r="B44" s="11">
        <f>[40]Setembro!$F$5</f>
        <v>87</v>
      </c>
      <c r="C44" s="11">
        <f>[40]Setembro!$F$6</f>
        <v>95</v>
      </c>
      <c r="D44" s="11">
        <f>[40]Setembro!$F$7</f>
        <v>89</v>
      </c>
      <c r="E44" s="11">
        <f>[40]Setembro!$F$8</f>
        <v>79</v>
      </c>
      <c r="F44" s="11">
        <f>[40]Setembro!$F$9</f>
        <v>83</v>
      </c>
      <c r="G44" s="11">
        <f>[40]Setembro!$F$10</f>
        <v>81</v>
      </c>
      <c r="H44" s="11">
        <f>[40]Setembro!$F$11</f>
        <v>39</v>
      </c>
      <c r="I44" s="11">
        <f>[40]Setembro!$F$12</f>
        <v>46</v>
      </c>
      <c r="J44" s="11">
        <f>[40]Setembro!$F$13</f>
        <v>58</v>
      </c>
      <c r="K44" s="11">
        <f>[40]Setembro!$F$14</f>
        <v>58</v>
      </c>
      <c r="L44" s="11">
        <f>[40]Setembro!$F$15</f>
        <v>57</v>
      </c>
      <c r="M44" s="11">
        <f>[40]Setembro!$F$16</f>
        <v>63</v>
      </c>
      <c r="N44" s="11">
        <f>[40]Setembro!$F$17</f>
        <v>93</v>
      </c>
      <c r="O44" s="11">
        <f>[40]Setembro!$F$18</f>
        <v>68</v>
      </c>
      <c r="P44" s="11">
        <f>[40]Setembro!$F$19</f>
        <v>69</v>
      </c>
      <c r="Q44" s="11">
        <f>[40]Setembro!$F$20</f>
        <v>39</v>
      </c>
      <c r="R44" s="11">
        <f>[40]Setembro!$F$21</f>
        <v>68</v>
      </c>
      <c r="S44" s="11">
        <f>[40]Setembro!$F$22</f>
        <v>83</v>
      </c>
      <c r="T44" s="11">
        <f>[40]Setembro!$F$23</f>
        <v>70</v>
      </c>
      <c r="U44" s="11">
        <f>[40]Setembro!$F$24</f>
        <v>71</v>
      </c>
      <c r="V44" s="11">
        <f>[40]Setembro!$F$25</f>
        <v>87</v>
      </c>
      <c r="W44" s="11">
        <f>[40]Setembro!$F$26</f>
        <v>86</v>
      </c>
      <c r="X44" s="11">
        <f>[40]Setembro!$F$27</f>
        <v>76</v>
      </c>
      <c r="Y44" s="11">
        <f>[40]Setembro!$F$28</f>
        <v>77</v>
      </c>
      <c r="Z44" s="11">
        <f>[40]Setembro!$F$29</f>
        <v>96</v>
      </c>
      <c r="AA44" s="11">
        <f>[40]Setembro!$F$30</f>
        <v>95</v>
      </c>
      <c r="AB44" s="11">
        <f>[40]Setembro!$F$31</f>
        <v>96</v>
      </c>
      <c r="AC44" s="11">
        <f>[40]Setembro!$F$32</f>
        <v>76</v>
      </c>
      <c r="AD44" s="11">
        <f>[40]Setembro!$F$33</f>
        <v>65</v>
      </c>
      <c r="AE44" s="11">
        <f>[40]Setembro!$F$34</f>
        <v>53</v>
      </c>
      <c r="AF44" s="15">
        <f t="shared" si="1"/>
        <v>96</v>
      </c>
      <c r="AG44" s="94">
        <f t="shared" si="2"/>
        <v>73.433333333333337</v>
      </c>
      <c r="AI44" t="s">
        <v>47</v>
      </c>
    </row>
    <row r="45" spans="1:37" x14ac:dyDescent="0.2">
      <c r="A45" s="58" t="s">
        <v>162</v>
      </c>
      <c r="B45" s="11">
        <f>[41]Setembro!$F$5</f>
        <v>95</v>
      </c>
      <c r="C45" s="11">
        <f>[41]Setembro!$F$6</f>
        <v>98</v>
      </c>
      <c r="D45" s="11">
        <f>[41]Setembro!$F$7</f>
        <v>97</v>
      </c>
      <c r="E45" s="11">
        <f>[41]Setembro!$F$8</f>
        <v>98</v>
      </c>
      <c r="F45" s="11">
        <f>[41]Setembro!$F$9</f>
        <v>79</v>
      </c>
      <c r="G45" s="11">
        <f>[41]Setembro!$F$10</f>
        <v>78</v>
      </c>
      <c r="H45" s="11">
        <f>[41]Setembro!$F$11</f>
        <v>80</v>
      </c>
      <c r="I45" s="11">
        <f>[41]Setembro!$F$12</f>
        <v>69</v>
      </c>
      <c r="J45" s="11">
        <f>[41]Setembro!$F$13</f>
        <v>71</v>
      </c>
      <c r="K45" s="11">
        <f>[41]Setembro!$F$14</f>
        <v>68</v>
      </c>
      <c r="L45" s="11">
        <f>[41]Setembro!$F$15</f>
        <v>67</v>
      </c>
      <c r="M45" s="11">
        <f>[41]Setembro!$F$16</f>
        <v>65</v>
      </c>
      <c r="N45" s="11">
        <f>[41]Setembro!$F$17</f>
        <v>86</v>
      </c>
      <c r="O45" s="11">
        <f>[41]Setembro!$F$18</f>
        <v>72</v>
      </c>
      <c r="P45" s="11">
        <f>[41]Setembro!$F$19</f>
        <v>73</v>
      </c>
      <c r="Q45" s="11">
        <f>[41]Setembro!$F$20</f>
        <v>55</v>
      </c>
      <c r="R45" s="11">
        <f>[41]Setembro!$F$21</f>
        <v>67</v>
      </c>
      <c r="S45" s="11">
        <f>[41]Setembro!$F$22</f>
        <v>53</v>
      </c>
      <c r="T45" s="11">
        <f>[41]Setembro!$F$23</f>
        <v>82</v>
      </c>
      <c r="U45" s="11">
        <f>[41]Setembro!$F$24</f>
        <v>93</v>
      </c>
      <c r="V45" s="11">
        <f>[41]Setembro!$F$25</f>
        <v>92</v>
      </c>
      <c r="W45" s="11">
        <f>[41]Setembro!$F$26</f>
        <v>85</v>
      </c>
      <c r="X45" s="11">
        <f>[41]Setembro!$F$27</f>
        <v>74</v>
      </c>
      <c r="Y45" s="11">
        <f>[41]Setembro!$F$28</f>
        <v>70</v>
      </c>
      <c r="Z45" s="11">
        <f>[41]Setembro!$F$29</f>
        <v>95</v>
      </c>
      <c r="AA45" s="11">
        <f>[41]Setembro!$F$30</f>
        <v>97</v>
      </c>
      <c r="AB45" s="11">
        <f>[41]Setembro!$F$31</f>
        <v>99</v>
      </c>
      <c r="AC45" s="11">
        <f>[41]Setembro!$F$32</f>
        <v>77</v>
      </c>
      <c r="AD45" s="11">
        <f>[41]Setembro!$F$33</f>
        <v>79</v>
      </c>
      <c r="AE45" s="11">
        <f>[41]Setembro!$F$34</f>
        <v>70</v>
      </c>
      <c r="AF45" s="15">
        <f t="shared" si="1"/>
        <v>99</v>
      </c>
      <c r="AG45" s="94">
        <f t="shared" si="2"/>
        <v>79.466666666666669</v>
      </c>
      <c r="AI45" t="s">
        <v>47</v>
      </c>
    </row>
    <row r="46" spans="1:37" x14ac:dyDescent="0.2">
      <c r="A46" s="58" t="s">
        <v>19</v>
      </c>
      <c r="B46" s="11">
        <f>[42]Setembro!$F$5</f>
        <v>96</v>
      </c>
      <c r="C46" s="11">
        <f>[42]Setembro!$F$6</f>
        <v>93</v>
      </c>
      <c r="D46" s="11">
        <f>[42]Setembro!$F$7</f>
        <v>76</v>
      </c>
      <c r="E46" s="11">
        <f>[42]Setembro!$F$8</f>
        <v>67</v>
      </c>
      <c r="F46" s="11">
        <f>[42]Setembro!$F$9</f>
        <v>76</v>
      </c>
      <c r="G46" s="11">
        <f>[42]Setembro!$F$10</f>
        <v>82</v>
      </c>
      <c r="H46" s="11">
        <f>[42]Setembro!$F$11</f>
        <v>80</v>
      </c>
      <c r="I46" s="11">
        <f>[42]Setembro!$F$12</f>
        <v>45</v>
      </c>
      <c r="J46" s="11">
        <f>[42]Setembro!$F$13</f>
        <v>56</v>
      </c>
      <c r="K46" s="11">
        <f>[42]Setembro!$F$14</f>
        <v>65</v>
      </c>
      <c r="L46" s="11">
        <f>[42]Setembro!$F$15</f>
        <v>64</v>
      </c>
      <c r="M46" s="11">
        <f>[42]Setembro!$F$16</f>
        <v>96</v>
      </c>
      <c r="N46" s="11">
        <f>[42]Setembro!$F$17</f>
        <v>96</v>
      </c>
      <c r="O46" s="11">
        <f>[42]Setembro!$F$18</f>
        <v>86</v>
      </c>
      <c r="P46" s="11">
        <f>[42]Setembro!$F$19</f>
        <v>75</v>
      </c>
      <c r="Q46" s="11">
        <f>[42]Setembro!$F$20</f>
        <v>58</v>
      </c>
      <c r="R46" s="11">
        <f>[42]Setembro!$F$21</f>
        <v>90</v>
      </c>
      <c r="S46" s="11">
        <f>[42]Setembro!$F$22</f>
        <v>92</v>
      </c>
      <c r="T46" s="11">
        <f>[42]Setembro!$F$23</f>
        <v>92</v>
      </c>
      <c r="U46" s="11">
        <f>[42]Setembro!$F$24</f>
        <v>95</v>
      </c>
      <c r="V46" s="11">
        <f>[42]Setembro!$F$25</f>
        <v>84</v>
      </c>
      <c r="W46" s="11">
        <f>[42]Setembro!$F$26</f>
        <v>68</v>
      </c>
      <c r="X46" s="11">
        <f>[42]Setembro!$F$27</f>
        <v>80</v>
      </c>
      <c r="Y46" s="11">
        <f>[42]Setembro!$F$28</f>
        <v>78</v>
      </c>
      <c r="Z46" s="11">
        <f>[42]Setembro!$F$29</f>
        <v>93</v>
      </c>
      <c r="AA46" s="11">
        <f>[42]Setembro!$F$30</f>
        <v>97</v>
      </c>
      <c r="AB46" s="11">
        <f>[42]Setembro!$F$31</f>
        <v>78</v>
      </c>
      <c r="AC46" s="11">
        <f>[42]Setembro!$F$32</f>
        <v>73</v>
      </c>
      <c r="AD46" s="11">
        <f>[42]Setembro!$F$33</f>
        <v>66</v>
      </c>
      <c r="AE46" s="11">
        <f>[42]Setembro!$F$34</f>
        <v>61</v>
      </c>
      <c r="AF46" s="15">
        <f t="shared" si="1"/>
        <v>97</v>
      </c>
      <c r="AG46" s="94">
        <f t="shared" si="2"/>
        <v>78.599999999999994</v>
      </c>
      <c r="AH46" s="12" t="s">
        <v>47</v>
      </c>
      <c r="AI46" t="s">
        <v>47</v>
      </c>
    </row>
    <row r="47" spans="1:37" x14ac:dyDescent="0.2">
      <c r="A47" s="58" t="s">
        <v>31</v>
      </c>
      <c r="B47" s="11">
        <f>[43]Setembro!$F$5</f>
        <v>95</v>
      </c>
      <c r="C47" s="11">
        <f>[43]Setembro!$F$6</f>
        <v>94</v>
      </c>
      <c r="D47" s="11">
        <f>[43]Setembro!$F$7</f>
        <v>94</v>
      </c>
      <c r="E47" s="11">
        <f>[43]Setembro!$F$8</f>
        <v>89</v>
      </c>
      <c r="F47" s="11">
        <f>[43]Setembro!$F$9</f>
        <v>84</v>
      </c>
      <c r="G47" s="11">
        <f>[43]Setembro!$F$10</f>
        <v>75</v>
      </c>
      <c r="H47" s="11">
        <f>[43]Setembro!$F$11</f>
        <v>52</v>
      </c>
      <c r="I47" s="11">
        <f>[43]Setembro!$F$12</f>
        <v>58</v>
      </c>
      <c r="J47" s="11">
        <f>[43]Setembro!$F$13</f>
        <v>48</v>
      </c>
      <c r="K47" s="11">
        <f>[43]Setembro!$F$14</f>
        <v>50</v>
      </c>
      <c r="L47" s="11">
        <f>[43]Setembro!$F$15</f>
        <v>49</v>
      </c>
      <c r="M47" s="11">
        <f>[43]Setembro!$F$16</f>
        <v>84</v>
      </c>
      <c r="N47" s="11">
        <f>[43]Setembro!$F$17</f>
        <v>91</v>
      </c>
      <c r="O47" s="11">
        <f>[43]Setembro!$F$18</f>
        <v>84</v>
      </c>
      <c r="P47" s="11">
        <f>[43]Setembro!$F$19</f>
        <v>54</v>
      </c>
      <c r="Q47" s="11">
        <f>[43]Setembro!$F$20</f>
        <v>33</v>
      </c>
      <c r="R47" s="11">
        <f>[43]Setembro!$F$21</f>
        <v>57</v>
      </c>
      <c r="S47" s="11">
        <f>[43]Setembro!$F$22</f>
        <v>86</v>
      </c>
      <c r="T47" s="11">
        <f>[43]Setembro!$F$23</f>
        <v>81</v>
      </c>
      <c r="U47" s="11">
        <f>[43]Setembro!$F$24</f>
        <v>76</v>
      </c>
      <c r="V47" s="11">
        <f>[43]Setembro!$F$25</f>
        <v>85</v>
      </c>
      <c r="W47" s="11">
        <f>[43]Setembro!$F$26</f>
        <v>80</v>
      </c>
      <c r="X47" s="11">
        <f>[43]Setembro!$F$27</f>
        <v>82</v>
      </c>
      <c r="Y47" s="11">
        <f>[43]Setembro!$F$28</f>
        <v>78</v>
      </c>
      <c r="Z47" s="11">
        <f>[43]Setembro!$F$29</f>
        <v>95</v>
      </c>
      <c r="AA47" s="11">
        <f>[43]Setembro!$F$30</f>
        <v>95</v>
      </c>
      <c r="AB47" s="11">
        <f>[43]Setembro!$F$31</f>
        <v>89</v>
      </c>
      <c r="AC47" s="11">
        <f>[43]Setembro!$F$32</f>
        <v>66</v>
      </c>
      <c r="AD47" s="11">
        <f>[43]Setembro!$F$33</f>
        <v>62</v>
      </c>
      <c r="AE47" s="11">
        <f>[43]Setembro!$F$34</f>
        <v>42</v>
      </c>
      <c r="AF47" s="15">
        <f t="shared" si="1"/>
        <v>95</v>
      </c>
      <c r="AG47" s="94">
        <f t="shared" si="2"/>
        <v>73.599999999999994</v>
      </c>
      <c r="AI47" t="s">
        <v>47</v>
      </c>
    </row>
    <row r="48" spans="1:37" x14ac:dyDescent="0.2">
      <c r="A48" s="58" t="s">
        <v>44</v>
      </c>
      <c r="B48" s="11">
        <f>[44]Setembro!$F$5</f>
        <v>87</v>
      </c>
      <c r="C48" s="11">
        <f>[44]Setembro!$F$6</f>
        <v>98</v>
      </c>
      <c r="D48" s="11">
        <f>[44]Setembro!$F$7</f>
        <v>77</v>
      </c>
      <c r="E48" s="11">
        <f>[44]Setembro!$F$8</f>
        <v>75</v>
      </c>
      <c r="F48" s="11">
        <f>[44]Setembro!$F$9</f>
        <v>67</v>
      </c>
      <c r="G48" s="11">
        <f>[44]Setembro!$F$10</f>
        <v>78</v>
      </c>
      <c r="H48" s="11">
        <f>[44]Setembro!$F$11</f>
        <v>26</v>
      </c>
      <c r="I48" s="11">
        <f>[44]Setembro!$F$12</f>
        <v>46</v>
      </c>
      <c r="J48" s="11">
        <f>[44]Setembro!$F$13</f>
        <v>47</v>
      </c>
      <c r="K48" s="11">
        <f>[44]Setembro!$F$14</f>
        <v>48</v>
      </c>
      <c r="L48" s="11">
        <f>[44]Setembro!$F$15</f>
        <v>48</v>
      </c>
      <c r="M48" s="11">
        <f>[44]Setembro!$F$16</f>
        <v>62</v>
      </c>
      <c r="N48" s="11">
        <f>[44]Setembro!$F$17</f>
        <v>93</v>
      </c>
      <c r="O48" s="11">
        <f>[44]Setembro!$F$18</f>
        <v>72</v>
      </c>
      <c r="P48" s="11">
        <f>[44]Setembro!$F$19</f>
        <v>68</v>
      </c>
      <c r="Q48" s="11">
        <f>[44]Setembro!$F$20</f>
        <v>39</v>
      </c>
      <c r="R48" s="11">
        <f>[44]Setembro!$F$21</f>
        <v>54</v>
      </c>
      <c r="S48" s="11">
        <f>[44]Setembro!$F$22</f>
        <v>66</v>
      </c>
      <c r="T48" s="11">
        <f>[44]Setembro!$F$23</f>
        <v>60</v>
      </c>
      <c r="U48" s="11">
        <f>[44]Setembro!$F$24</f>
        <v>57</v>
      </c>
      <c r="V48" s="11">
        <f>[44]Setembro!$F$25</f>
        <v>84</v>
      </c>
      <c r="W48" s="11">
        <f>[44]Setembro!$F$26</f>
        <v>84</v>
      </c>
      <c r="X48" s="11">
        <f>[44]Setembro!$F$27</f>
        <v>63</v>
      </c>
      <c r="Y48" s="11">
        <f>[44]Setembro!$F$28</f>
        <v>69</v>
      </c>
      <c r="Z48" s="11">
        <f>[44]Setembro!$F$29</f>
        <v>92</v>
      </c>
      <c r="AA48" s="11">
        <f>[44]Setembro!$F$30</f>
        <v>96</v>
      </c>
      <c r="AB48" s="11">
        <f>[44]Setembro!$F$31</f>
        <v>93</v>
      </c>
      <c r="AC48" s="11">
        <f>[44]Setembro!$F$32</f>
        <v>70</v>
      </c>
      <c r="AD48" s="11">
        <f>[44]Setembro!$F$33</f>
        <v>73</v>
      </c>
      <c r="AE48" s="11">
        <f>[44]Setembro!$F$34</f>
        <v>79</v>
      </c>
      <c r="AF48" s="15">
        <f t="shared" si="1"/>
        <v>98</v>
      </c>
      <c r="AG48" s="94">
        <f t="shared" si="2"/>
        <v>69.033333333333331</v>
      </c>
      <c r="AH48" s="12" t="s">
        <v>47</v>
      </c>
      <c r="AI48" t="s">
        <v>47</v>
      </c>
      <c r="AJ48" s="12" t="s">
        <v>47</v>
      </c>
    </row>
    <row r="49" spans="1:35" x14ac:dyDescent="0.2">
      <c r="A49" s="58" t="s">
        <v>20</v>
      </c>
      <c r="B49" s="11" t="str">
        <f>[45]Setembro!$F$5</f>
        <v>*</v>
      </c>
      <c r="C49" s="11" t="str">
        <f>[45]Setembro!$F$6</f>
        <v>*</v>
      </c>
      <c r="D49" s="11" t="str">
        <f>[45]Setembro!$F$7</f>
        <v>*</v>
      </c>
      <c r="E49" s="11" t="str">
        <f>[45]Setembro!$F$8</f>
        <v>*</v>
      </c>
      <c r="F49" s="11" t="str">
        <f>[45]Setembro!$F$9</f>
        <v>*</v>
      </c>
      <c r="G49" s="11" t="str">
        <f>[45]Setembro!$F$10</f>
        <v>*</v>
      </c>
      <c r="H49" s="11" t="str">
        <f>[45]Setembro!$F$11</f>
        <v>*</v>
      </c>
      <c r="I49" s="11" t="str">
        <f>[45]Setembro!$F$12</f>
        <v>*</v>
      </c>
      <c r="J49" s="11" t="str">
        <f>[45]Setembro!$F$13</f>
        <v>*</v>
      </c>
      <c r="K49" s="11" t="str">
        <f>[45]Setembro!$F$14</f>
        <v>*</v>
      </c>
      <c r="L49" s="11" t="str">
        <f>[45]Setembro!$F$15</f>
        <v>¨*</v>
      </c>
      <c r="M49" s="11" t="str">
        <f>[45]Setembro!$F$16</f>
        <v>*</v>
      </c>
      <c r="N49" s="11" t="str">
        <f>[45]Setembro!$F$17</f>
        <v>*</v>
      </c>
      <c r="O49" s="11" t="str">
        <f>[45]Setembro!$F$18</f>
        <v>*</v>
      </c>
      <c r="P49" s="11" t="str">
        <f>[45]Setembro!$F$19</f>
        <v>*</v>
      </c>
      <c r="Q49" s="11" t="str">
        <f>[45]Setembro!$F$20</f>
        <v>*</v>
      </c>
      <c r="R49" s="11" t="str">
        <f>[45]Setembro!$F$21</f>
        <v>*</v>
      </c>
      <c r="S49" s="11" t="str">
        <f>[45]Setembro!$F$22</f>
        <v>*</v>
      </c>
      <c r="T49" s="11" t="str">
        <f>[45]Setembro!$F$23</f>
        <v>*</v>
      </c>
      <c r="U49" s="11" t="str">
        <f>[45]Setembro!$F$24</f>
        <v>*</v>
      </c>
      <c r="V49" s="11" t="str">
        <f>[45]Setembro!$F$25</f>
        <v>*</v>
      </c>
      <c r="W49" s="11" t="str">
        <f>[45]Setembro!$F$26</f>
        <v>*</v>
      </c>
      <c r="X49" s="11" t="str">
        <f>[45]Setembro!$F$27</f>
        <v>*</v>
      </c>
      <c r="Y49" s="11" t="str">
        <f>[45]Setembro!$F$28</f>
        <v>*</v>
      </c>
      <c r="Z49" s="11" t="str">
        <f>[45]Setembro!$F$29</f>
        <v>*</v>
      </c>
      <c r="AA49" s="11" t="str">
        <f>[45]Setembro!$F$30</f>
        <v>*</v>
      </c>
      <c r="AB49" s="11" t="str">
        <f>[45]Setembro!$F$31</f>
        <v>*</v>
      </c>
      <c r="AC49" s="11" t="str">
        <f>[45]Setembro!$F$32</f>
        <v>*</v>
      </c>
      <c r="AD49" s="11" t="str">
        <f>[45]Setembro!$F$33</f>
        <v>*</v>
      </c>
      <c r="AE49" s="11" t="str">
        <f>[45]Setembro!$F$34</f>
        <v>*</v>
      </c>
      <c r="AF49" s="15" t="s">
        <v>226</v>
      </c>
      <c r="AG49" s="94" t="s">
        <v>226</v>
      </c>
    </row>
    <row r="50" spans="1:35" s="5" customFormat="1" ht="17.100000000000001" customHeight="1" x14ac:dyDescent="0.2">
      <c r="A50" s="59" t="s">
        <v>33</v>
      </c>
      <c r="B50" s="13">
        <f t="shared" ref="B50:AF50" si="5">MAX(B5:B49)</f>
        <v>100</v>
      </c>
      <c r="C50" s="13">
        <f t="shared" si="5"/>
        <v>100</v>
      </c>
      <c r="D50" s="13">
        <f t="shared" si="5"/>
        <v>100</v>
      </c>
      <c r="E50" s="13">
        <f t="shared" si="5"/>
        <v>100</v>
      </c>
      <c r="F50" s="13">
        <f t="shared" si="5"/>
        <v>97</v>
      </c>
      <c r="G50" s="13">
        <f t="shared" si="5"/>
        <v>90</v>
      </c>
      <c r="H50" s="13">
        <f t="shared" si="5"/>
        <v>87</v>
      </c>
      <c r="I50" s="13">
        <f t="shared" si="5"/>
        <v>83</v>
      </c>
      <c r="J50" s="13">
        <f t="shared" si="5"/>
        <v>86</v>
      </c>
      <c r="K50" s="13">
        <f t="shared" si="5"/>
        <v>82</v>
      </c>
      <c r="L50" s="13">
        <f t="shared" si="5"/>
        <v>83</v>
      </c>
      <c r="M50" s="13">
        <f t="shared" si="5"/>
        <v>99</v>
      </c>
      <c r="N50" s="13">
        <f t="shared" si="5"/>
        <v>100</v>
      </c>
      <c r="O50" s="13">
        <f t="shared" si="5"/>
        <v>100</v>
      </c>
      <c r="P50" s="13">
        <f t="shared" si="5"/>
        <v>90</v>
      </c>
      <c r="Q50" s="13">
        <f t="shared" si="5"/>
        <v>80</v>
      </c>
      <c r="R50" s="13">
        <f t="shared" si="5"/>
        <v>98</v>
      </c>
      <c r="S50" s="13">
        <f t="shared" si="5"/>
        <v>100</v>
      </c>
      <c r="T50" s="13">
        <f t="shared" si="5"/>
        <v>100</v>
      </c>
      <c r="U50" s="13">
        <f t="shared" si="5"/>
        <v>100</v>
      </c>
      <c r="V50" s="13">
        <f t="shared" si="5"/>
        <v>100</v>
      </c>
      <c r="W50" s="13">
        <f t="shared" si="5"/>
        <v>100</v>
      </c>
      <c r="X50" s="13">
        <f t="shared" si="5"/>
        <v>91</v>
      </c>
      <c r="Y50" s="13">
        <f t="shared" si="5"/>
        <v>93</v>
      </c>
      <c r="Z50" s="13">
        <f t="shared" si="5"/>
        <v>100</v>
      </c>
      <c r="AA50" s="13">
        <f t="shared" si="5"/>
        <v>100</v>
      </c>
      <c r="AB50" s="13">
        <f t="shared" si="5"/>
        <v>100</v>
      </c>
      <c r="AC50" s="13">
        <f t="shared" si="5"/>
        <v>95</v>
      </c>
      <c r="AD50" s="13">
        <f t="shared" si="5"/>
        <v>89</v>
      </c>
      <c r="AE50" s="13">
        <f t="shared" si="5"/>
        <v>87</v>
      </c>
      <c r="AF50" s="15">
        <f t="shared" si="5"/>
        <v>100</v>
      </c>
      <c r="AG50" s="94">
        <f>AVERAGE(AG5:AG49)</f>
        <v>76.79916897506925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90"/>
      <c r="AF52" s="52"/>
      <c r="AG52" s="51"/>
    </row>
    <row r="53" spans="1:35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52"/>
      <c r="AG53" s="51"/>
      <c r="AH53" s="12" t="s">
        <v>47</v>
      </c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5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I55" t="s">
        <v>47</v>
      </c>
    </row>
    <row r="56" spans="1:35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5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5" x14ac:dyDescent="0.2">
      <c r="V65" s="2" t="s">
        <v>47</v>
      </c>
      <c r="W65" s="2" t="s">
        <v>47</v>
      </c>
      <c r="X65" s="2" t="s">
        <v>47</v>
      </c>
      <c r="Y65" s="2" t="s">
        <v>47</v>
      </c>
      <c r="AF65" s="7" t="s">
        <v>47</v>
      </c>
    </row>
    <row r="66" spans="7:35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  <c r="AI66" t="s">
        <v>47</v>
      </c>
    </row>
    <row r="67" spans="7:35" x14ac:dyDescent="0.2">
      <c r="R67" s="2" t="s">
        <v>47</v>
      </c>
      <c r="U67" s="2" t="s">
        <v>47</v>
      </c>
    </row>
    <row r="68" spans="7:35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5" x14ac:dyDescent="0.2">
      <c r="N70" s="2" t="s">
        <v>47</v>
      </c>
    </row>
    <row r="71" spans="7:35" x14ac:dyDescent="0.2">
      <c r="U71" s="2" t="s">
        <v>47</v>
      </c>
    </row>
    <row r="76" spans="7:35" x14ac:dyDescent="0.2">
      <c r="W76" s="2" t="s">
        <v>47</v>
      </c>
    </row>
  </sheetData>
  <sheetProtection password="C6EC" sheet="1" objects="1" scenarios="1"/>
  <mergeCells count="35">
    <mergeCell ref="A2:A4"/>
    <mergeCell ref="S3:S4"/>
    <mergeCell ref="V3:V4"/>
    <mergeCell ref="T52:X52"/>
    <mergeCell ref="J3:J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L66" sqref="AL6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54" t="s">
        <v>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3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3" s="5" customFormat="1" ht="20.100000000000001" customHeight="1" x14ac:dyDescent="0.2">
      <c r="A3" s="153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46">
        <f t="shared" si="0"/>
        <v>29</v>
      </c>
      <c r="AE3" s="164">
        <v>30</v>
      </c>
      <c r="AF3" s="118" t="s">
        <v>38</v>
      </c>
      <c r="AG3" s="60" t="s">
        <v>36</v>
      </c>
    </row>
    <row r="4" spans="1:33" s="5" customFormat="1" ht="20.100000000000001" customHeight="1" x14ac:dyDescent="0.2">
      <c r="A4" s="15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64"/>
      <c r="AF4" s="118" t="s">
        <v>35</v>
      </c>
      <c r="AG4" s="60" t="s">
        <v>35</v>
      </c>
    </row>
    <row r="5" spans="1:33" s="5" customFormat="1" x14ac:dyDescent="0.2">
      <c r="A5" s="58" t="s">
        <v>40</v>
      </c>
      <c r="B5" s="127">
        <f>[1]Setembro!$G$5</f>
        <v>64</v>
      </c>
      <c r="C5" s="127">
        <f>[1]Setembro!$G$6</f>
        <v>43</v>
      </c>
      <c r="D5" s="127">
        <f>[1]Setembro!$G$7</f>
        <v>60</v>
      </c>
      <c r="E5" s="127">
        <f>[1]Setembro!$G$8</f>
        <v>33</v>
      </c>
      <c r="F5" s="127">
        <f>[1]Setembro!$G$9</f>
        <v>31</v>
      </c>
      <c r="G5" s="127">
        <f>[1]Setembro!$G$10</f>
        <v>14</v>
      </c>
      <c r="H5" s="127">
        <f>[1]Setembro!$G$11</f>
        <v>14</v>
      </c>
      <c r="I5" s="127">
        <f>[1]Setembro!$G$12</f>
        <v>15</v>
      </c>
      <c r="J5" s="127">
        <f>[1]Setembro!$G$13</f>
        <v>15</v>
      </c>
      <c r="K5" s="127">
        <f>[1]Setembro!$G$14</f>
        <v>15</v>
      </c>
      <c r="L5" s="127">
        <f>[1]Setembro!$G$15</f>
        <v>13</v>
      </c>
      <c r="M5" s="127">
        <f>[1]Setembro!$G$16</f>
        <v>12</v>
      </c>
      <c r="N5" s="127">
        <f>[1]Setembro!$G$17</f>
        <v>28</v>
      </c>
      <c r="O5" s="127">
        <f>[1]Setembro!$G$18</f>
        <v>15</v>
      </c>
      <c r="P5" s="127">
        <f>[1]Setembro!$G$19</f>
        <v>11</v>
      </c>
      <c r="Q5" s="127">
        <f>[1]Setembro!$G$20</f>
        <v>10</v>
      </c>
      <c r="R5" s="127">
        <f>[1]Setembro!$G$21</f>
        <v>10</v>
      </c>
      <c r="S5" s="127">
        <f>[1]Setembro!$G$22</f>
        <v>19</v>
      </c>
      <c r="T5" s="127">
        <f>[1]Setembro!$G$23</f>
        <v>21</v>
      </c>
      <c r="U5" s="127">
        <f>[1]Setembro!$G$24</f>
        <v>21</v>
      </c>
      <c r="V5" s="127">
        <f>[1]Setembro!$G$25</f>
        <v>34</v>
      </c>
      <c r="W5" s="127">
        <f>[1]Setembro!$G$26</f>
        <v>35</v>
      </c>
      <c r="X5" s="127">
        <f>[1]Setembro!$G$27</f>
        <v>32</v>
      </c>
      <c r="Y5" s="127">
        <f>[1]Setembro!$G$28</f>
        <v>31</v>
      </c>
      <c r="Z5" s="127">
        <f>[1]Setembro!$G$29</f>
        <v>60</v>
      </c>
      <c r="AA5" s="127">
        <f>[1]Setembro!$G$30</f>
        <v>51</v>
      </c>
      <c r="AB5" s="127">
        <f>[1]Setembro!$G$31</f>
        <v>26</v>
      </c>
      <c r="AC5" s="127">
        <f>[1]Setembro!$G$32</f>
        <v>28</v>
      </c>
      <c r="AD5" s="127">
        <f>[1]Setembro!$G$33</f>
        <v>23</v>
      </c>
      <c r="AE5" s="127">
        <f>[1]Setembro!$G$34</f>
        <v>18</v>
      </c>
      <c r="AF5" s="15">
        <f>MIN(B5:AE5)</f>
        <v>10</v>
      </c>
      <c r="AG5" s="94">
        <f>AVERAGE(B5:AE5)</f>
        <v>26.733333333333334</v>
      </c>
    </row>
    <row r="6" spans="1:33" x14ac:dyDescent="0.2">
      <c r="A6" s="58" t="s">
        <v>0</v>
      </c>
      <c r="B6" s="11">
        <f>[2]Setembro!$G$5</f>
        <v>68</v>
      </c>
      <c r="C6" s="11">
        <f>[2]Setembro!$G$6</f>
        <v>41</v>
      </c>
      <c r="D6" s="11">
        <f>[2]Setembro!$G$7</f>
        <v>43</v>
      </c>
      <c r="E6" s="11">
        <f>[2]Setembro!$G$8</f>
        <v>31</v>
      </c>
      <c r="F6" s="11">
        <f>[2]Setembro!$G$9</f>
        <v>38</v>
      </c>
      <c r="G6" s="11">
        <f>[2]Setembro!$G$10</f>
        <v>29</v>
      </c>
      <c r="H6" s="11">
        <f>[2]Setembro!$G$11</f>
        <v>10</v>
      </c>
      <c r="I6" s="11">
        <f>[2]Setembro!$G$12</f>
        <v>10</v>
      </c>
      <c r="J6" s="11">
        <f>[2]Setembro!$G$13</f>
        <v>11</v>
      </c>
      <c r="K6" s="11">
        <f>[2]Setembro!$G$14</f>
        <v>11</v>
      </c>
      <c r="L6" s="11">
        <f>[2]Setembro!$G$15</f>
        <v>10</v>
      </c>
      <c r="M6" s="11">
        <f>[2]Setembro!$G$16</f>
        <v>50</v>
      </c>
      <c r="N6" s="11">
        <f>[2]Setembro!$G$17</f>
        <v>29</v>
      </c>
      <c r="O6" s="11">
        <f>[2]Setembro!$G$18</f>
        <v>21</v>
      </c>
      <c r="P6" s="11">
        <f>[2]Setembro!$G$19</f>
        <v>10</v>
      </c>
      <c r="Q6" s="11">
        <f>[2]Setembro!$G$20</f>
        <v>10</v>
      </c>
      <c r="R6" s="11">
        <f>[2]Setembro!$G$21</f>
        <v>19</v>
      </c>
      <c r="S6" s="11">
        <f>[2]Setembro!$G$22</f>
        <v>38</v>
      </c>
      <c r="T6" s="11">
        <f>[2]Setembro!$G$23</f>
        <v>18</v>
      </c>
      <c r="U6" s="11">
        <f>[2]Setembro!$G$24</f>
        <v>41</v>
      </c>
      <c r="V6" s="11">
        <f>[2]Setembro!$G$25</f>
        <v>20</v>
      </c>
      <c r="W6" s="11">
        <f>[2]Setembro!$G$26</f>
        <v>14</v>
      </c>
      <c r="X6" s="11">
        <f>[2]Setembro!$G$27</f>
        <v>21</v>
      </c>
      <c r="Y6" s="11">
        <f>[2]Setembro!$G$28</f>
        <v>36</v>
      </c>
      <c r="Z6" s="11">
        <f>[2]Setembro!$G$29</f>
        <v>58</v>
      </c>
      <c r="AA6" s="11">
        <f>[2]Setembro!$G$30</f>
        <v>24</v>
      </c>
      <c r="AB6" s="11">
        <f>[2]Setembro!$G$31</f>
        <v>15</v>
      </c>
      <c r="AC6" s="11">
        <f>[2]Setembro!$G$32</f>
        <v>20</v>
      </c>
      <c r="AD6" s="11">
        <f>[2]Setembro!$G$33</f>
        <v>15</v>
      </c>
      <c r="AE6" s="11">
        <f>[2]Setembro!$G$34</f>
        <v>15</v>
      </c>
      <c r="AF6" s="15">
        <f>MIN(B6:AE6)</f>
        <v>10</v>
      </c>
      <c r="AG6" s="94">
        <f>AVERAGE(B6:AE6)</f>
        <v>25.866666666666667</v>
      </c>
    </row>
    <row r="7" spans="1:33" x14ac:dyDescent="0.2">
      <c r="A7" s="58" t="s">
        <v>104</v>
      </c>
      <c r="B7" s="11">
        <f>[3]Setembro!$G$5</f>
        <v>77</v>
      </c>
      <c r="C7" s="11">
        <f>[3]Setembro!$G$6</f>
        <v>64</v>
      </c>
      <c r="D7" s="11">
        <f>[3]Setembro!$G$7</f>
        <v>58</v>
      </c>
      <c r="E7" s="11">
        <f>[3]Setembro!$G$8</f>
        <v>45</v>
      </c>
      <c r="F7" s="11">
        <f>[3]Setembro!$G$9</f>
        <v>47</v>
      </c>
      <c r="G7" s="11">
        <f>[3]Setembro!$G$10</f>
        <v>34</v>
      </c>
      <c r="H7" s="11">
        <f>[3]Setembro!$G$11</f>
        <v>18</v>
      </c>
      <c r="I7" s="11">
        <f>[3]Setembro!$G$12</f>
        <v>18</v>
      </c>
      <c r="J7" s="11">
        <f>[3]Setembro!$G$13</f>
        <v>19</v>
      </c>
      <c r="K7" s="11">
        <f>[3]Setembro!$G$14</f>
        <v>20</v>
      </c>
      <c r="L7" s="11">
        <f>[3]Setembro!$G$15</f>
        <v>17</v>
      </c>
      <c r="M7" s="11">
        <f>[3]Setembro!$G$16</f>
        <v>30</v>
      </c>
      <c r="N7" s="11">
        <f>[3]Setembro!$G$17</f>
        <v>39</v>
      </c>
      <c r="O7" s="11">
        <f>[3]Setembro!$G$18</f>
        <v>23</v>
      </c>
      <c r="P7" s="11">
        <f>[3]Setembro!$G$19</f>
        <v>14</v>
      </c>
      <c r="Q7" s="11">
        <f>[3]Setembro!$G$20</f>
        <v>15</v>
      </c>
      <c r="R7" s="11">
        <f>[3]Setembro!$G$21</f>
        <v>16</v>
      </c>
      <c r="S7" s="11">
        <f>[3]Setembro!$G$22</f>
        <v>35</v>
      </c>
      <c r="T7" s="11">
        <f>[3]Setembro!$G$23</f>
        <v>29</v>
      </c>
      <c r="U7" s="11">
        <f>[3]Setembro!$G$24</f>
        <v>36</v>
      </c>
      <c r="V7" s="11">
        <f>[3]Setembro!$G$25</f>
        <v>47</v>
      </c>
      <c r="W7" s="11">
        <f>[3]Setembro!$G$26</f>
        <v>27</v>
      </c>
      <c r="X7" s="11">
        <f>[3]Setembro!$G$27</f>
        <v>36</v>
      </c>
      <c r="Y7" s="11">
        <f>[3]Setembro!$G$28</f>
        <v>42</v>
      </c>
      <c r="Z7" s="11">
        <f>[3]Setembro!$G$29</f>
        <v>59</v>
      </c>
      <c r="AA7" s="11">
        <f>[3]Setembro!$G$30</f>
        <v>44</v>
      </c>
      <c r="AB7" s="11">
        <f>[3]Setembro!$G$31</f>
        <v>30</v>
      </c>
      <c r="AC7" s="11">
        <f>[3]Setembro!$G$32</f>
        <v>31</v>
      </c>
      <c r="AD7" s="11">
        <f>[3]Setembro!$G$33</f>
        <v>24</v>
      </c>
      <c r="AE7" s="11">
        <f>[3]Setembro!$G$34</f>
        <v>21</v>
      </c>
      <c r="AF7" s="15">
        <f>MIN(B7:AE7)</f>
        <v>14</v>
      </c>
      <c r="AG7" s="94">
        <f>AVERAGE(B7:AE7)</f>
        <v>33.833333333333336</v>
      </c>
    </row>
    <row r="8" spans="1:33" x14ac:dyDescent="0.2">
      <c r="A8" s="58" t="s">
        <v>1</v>
      </c>
      <c r="B8" s="11">
        <f>[4]Setembro!$G$5</f>
        <v>54</v>
      </c>
      <c r="C8" s="11">
        <f>[4]Setembro!$G$6</f>
        <v>42</v>
      </c>
      <c r="D8" s="11">
        <f>[4]Setembro!$G$7</f>
        <v>36</v>
      </c>
      <c r="E8" s="11">
        <f>[4]Setembro!$G$8</f>
        <v>28</v>
      </c>
      <c r="F8" s="11">
        <f>[4]Setembro!$G$9</f>
        <v>43</v>
      </c>
      <c r="G8" s="11" t="str">
        <f>[4]Setembro!$G$10</f>
        <v>*</v>
      </c>
      <c r="H8" s="11" t="str">
        <f>[4]Setembro!$G$11</f>
        <v>*</v>
      </c>
      <c r="I8" s="11" t="str">
        <f>[4]Setembro!$G$12</f>
        <v>*</v>
      </c>
      <c r="J8" s="11" t="str">
        <f>[4]Setembro!$G$13</f>
        <v>*</v>
      </c>
      <c r="K8" s="11" t="str">
        <f>[4]Setembro!$G$14</f>
        <v>*</v>
      </c>
      <c r="L8" s="11" t="str">
        <f>[4]Setembro!$G$15</f>
        <v>*</v>
      </c>
      <c r="M8" s="11">
        <f>[4]Setembro!$G$16</f>
        <v>47</v>
      </c>
      <c r="N8" s="11">
        <f>[4]Setembro!$G$17</f>
        <v>32</v>
      </c>
      <c r="O8" s="11">
        <f>[4]Setembro!$G$18</f>
        <v>19</v>
      </c>
      <c r="P8" s="11">
        <f>[4]Setembro!$G$19</f>
        <v>14</v>
      </c>
      <c r="Q8" s="11">
        <f>[4]Setembro!$G$20</f>
        <v>12</v>
      </c>
      <c r="R8" s="11">
        <f>[4]Setembro!$G$21</f>
        <v>29</v>
      </c>
      <c r="S8" s="11">
        <f>[4]Setembro!$G$22</f>
        <v>34</v>
      </c>
      <c r="T8" s="11">
        <f>[4]Setembro!$G$23</f>
        <v>48</v>
      </c>
      <c r="U8" s="11" t="str">
        <f>[4]Setembro!$G$24</f>
        <v>*</v>
      </c>
      <c r="V8" s="11" t="str">
        <f>[4]Setembro!$G$25</f>
        <v>*</v>
      </c>
      <c r="W8" s="11" t="str">
        <f>[4]Setembro!$G$26</f>
        <v>*</v>
      </c>
      <c r="X8" s="11" t="str">
        <f>[4]Setembro!$G$27</f>
        <v>*</v>
      </c>
      <c r="Y8" s="11" t="str">
        <f>[4]Setembro!$G$28</f>
        <v>*</v>
      </c>
      <c r="Z8" s="11">
        <f>[4]Setembro!$G$29</f>
        <v>90</v>
      </c>
      <c r="AA8" s="11">
        <f>[4]Setembro!$G$30</f>
        <v>38</v>
      </c>
      <c r="AB8" s="11">
        <f>[4]Setembro!$G$31</f>
        <v>21</v>
      </c>
      <c r="AC8" s="11">
        <f>[4]Setembro!$G$32</f>
        <v>25</v>
      </c>
      <c r="AD8" s="11">
        <f>[4]Setembro!$G$33</f>
        <v>20</v>
      </c>
      <c r="AE8" s="11">
        <f>[4]Setembro!$G$34</f>
        <v>21</v>
      </c>
      <c r="AF8" s="15">
        <f>MIN(B8:AE8)</f>
        <v>12</v>
      </c>
      <c r="AG8" s="94">
        <f>AVERAGE(B8:AE8)</f>
        <v>34.368421052631582</v>
      </c>
    </row>
    <row r="9" spans="1:33" x14ac:dyDescent="0.2">
      <c r="A9" s="58" t="s">
        <v>167</v>
      </c>
      <c r="B9" s="11">
        <f>[5]Setembro!$G$5</f>
        <v>83</v>
      </c>
      <c r="C9" s="11">
        <f>[5]Setembro!$G$6</f>
        <v>51</v>
      </c>
      <c r="D9" s="11">
        <f>[5]Setembro!$G$7</f>
        <v>52</v>
      </c>
      <c r="E9" s="11">
        <f>[5]Setembro!$G$8</f>
        <v>41</v>
      </c>
      <c r="F9" s="11">
        <f>[5]Setembro!$G$9</f>
        <v>46</v>
      </c>
      <c r="G9" s="11">
        <f>[5]Setembro!$G$10</f>
        <v>37</v>
      </c>
      <c r="H9" s="11">
        <f>[5]Setembro!$G$11</f>
        <v>21</v>
      </c>
      <c r="I9" s="11">
        <f>[5]Setembro!$G$12</f>
        <v>20</v>
      </c>
      <c r="J9" s="11">
        <f>[5]Setembro!$G$13</f>
        <v>23</v>
      </c>
      <c r="K9" s="11">
        <f>[5]Setembro!$G$14</f>
        <v>23</v>
      </c>
      <c r="L9" s="11">
        <f>[5]Setembro!$G$15</f>
        <v>24</v>
      </c>
      <c r="M9" s="11">
        <f>[5]Setembro!$G$16</f>
        <v>58</v>
      </c>
      <c r="N9" s="11">
        <f>[5]Setembro!$G$17</f>
        <v>45</v>
      </c>
      <c r="O9" s="11">
        <f>[5]Setembro!$G$18</f>
        <v>28</v>
      </c>
      <c r="P9" s="11">
        <f>[5]Setembro!$G$19</f>
        <v>27</v>
      </c>
      <c r="Q9" s="11">
        <f>[5]Setembro!$G$20</f>
        <v>16</v>
      </c>
      <c r="R9" s="11">
        <f>[5]Setembro!$G$21</f>
        <v>22</v>
      </c>
      <c r="S9" s="11">
        <f>[5]Setembro!$G$22</f>
        <v>56</v>
      </c>
      <c r="T9" s="11">
        <f>[5]Setembro!$G$23</f>
        <v>31</v>
      </c>
      <c r="U9" s="11">
        <f>[5]Setembro!$G$24</f>
        <v>35</v>
      </c>
      <c r="V9" s="11">
        <f>[5]Setembro!$G$25</f>
        <v>31</v>
      </c>
      <c r="W9" s="11">
        <f>[5]Setembro!$G$26</f>
        <v>23</v>
      </c>
      <c r="X9" s="11">
        <f>[5]Setembro!$G$27</f>
        <v>30</v>
      </c>
      <c r="Y9" s="11">
        <f>[5]Setembro!$G$28</f>
        <v>42</v>
      </c>
      <c r="Z9" s="11">
        <f>[5]Setembro!$G$29</f>
        <v>63</v>
      </c>
      <c r="AA9" s="11">
        <f>[5]Setembro!$G$30</f>
        <v>38</v>
      </c>
      <c r="AB9" s="11">
        <f>[5]Setembro!$G$31</f>
        <v>23</v>
      </c>
      <c r="AC9" s="11">
        <f>[5]Setembro!$G$32</f>
        <v>28</v>
      </c>
      <c r="AD9" s="11">
        <f>[5]Setembro!$G$33</f>
        <v>19</v>
      </c>
      <c r="AE9" s="11">
        <f>[5]Setembro!$G$34</f>
        <v>24</v>
      </c>
      <c r="AF9" s="15">
        <f>MIN(B9:AE9)</f>
        <v>16</v>
      </c>
      <c r="AG9" s="94">
        <f>AVERAGE(B9:AE9)</f>
        <v>35.333333333333336</v>
      </c>
    </row>
    <row r="10" spans="1:33" x14ac:dyDescent="0.2">
      <c r="A10" s="58" t="s">
        <v>111</v>
      </c>
      <c r="B10" s="11" t="str">
        <f>[6]Setembro!$G$5</f>
        <v>*</v>
      </c>
      <c r="C10" s="11" t="str">
        <f>[6]Setembro!$G$6</f>
        <v>*</v>
      </c>
      <c r="D10" s="11" t="str">
        <f>[6]Setembro!$G$7</f>
        <v>*</v>
      </c>
      <c r="E10" s="11" t="str">
        <f>[6]Setembro!$G$8</f>
        <v>*</v>
      </c>
      <c r="F10" s="11" t="str">
        <f>[6]Setembro!$G$9</f>
        <v>*</v>
      </c>
      <c r="G10" s="11" t="str">
        <f>[6]Setembro!$G$10</f>
        <v>*</v>
      </c>
      <c r="H10" s="11" t="str">
        <f>[6]Setembro!$G$11</f>
        <v>*</v>
      </c>
      <c r="I10" s="11" t="str">
        <f>[6]Setembro!$G$12</f>
        <v>*</v>
      </c>
      <c r="J10" s="11" t="str">
        <f>[6]Setembro!$G$13</f>
        <v>*</v>
      </c>
      <c r="K10" s="11" t="str">
        <f>[6]Setembro!$G$14</f>
        <v>*</v>
      </c>
      <c r="L10" s="11" t="str">
        <f>[6]Setembro!$G$15</f>
        <v>*</v>
      </c>
      <c r="M10" s="11" t="str">
        <f>[6]Setembro!$G$16</f>
        <v>*</v>
      </c>
      <c r="N10" s="11" t="str">
        <f>[6]Setembro!$G$17</f>
        <v>*</v>
      </c>
      <c r="O10" s="11" t="str">
        <f>[6]Setembro!$G$18</f>
        <v>*</v>
      </c>
      <c r="P10" s="11" t="str">
        <f>[6]Setembro!$G$19</f>
        <v>*</v>
      </c>
      <c r="Q10" s="11" t="str">
        <f>[6]Setembro!$G$20</f>
        <v>*</v>
      </c>
      <c r="R10" s="11" t="str">
        <f>[6]Setembro!$G$21</f>
        <v>*</v>
      </c>
      <c r="S10" s="11" t="str">
        <f>[6]Setembro!$G$22</f>
        <v>*</v>
      </c>
      <c r="T10" s="11" t="str">
        <f>[6]Setembro!$G$23</f>
        <v>*</v>
      </c>
      <c r="U10" s="11" t="str">
        <f>[6]Setembro!$G$24</f>
        <v>*</v>
      </c>
      <c r="V10" s="11" t="str">
        <f>[6]Setembro!$G$25</f>
        <v>*</v>
      </c>
      <c r="W10" s="11" t="str">
        <f>[6]Setembro!$G$26</f>
        <v>*</v>
      </c>
      <c r="X10" s="11" t="str">
        <f>[6]Setembro!$G$27</f>
        <v>*</v>
      </c>
      <c r="Y10" s="11" t="str">
        <f>[6]Setembro!$G$28</f>
        <v>*</v>
      </c>
      <c r="Z10" s="11" t="str">
        <f>[6]Setembro!$G$29</f>
        <v>*</v>
      </c>
      <c r="AA10" s="11" t="str">
        <f>[6]Setembro!$G$30</f>
        <v>*</v>
      </c>
      <c r="AB10" s="11" t="str">
        <f>[6]Setembro!$G$31</f>
        <v>*</v>
      </c>
      <c r="AC10" s="11" t="str">
        <f>[6]Setembro!$G$32</f>
        <v>*</v>
      </c>
      <c r="AD10" s="11" t="str">
        <f>[6]Setembro!$G$33</f>
        <v>*</v>
      </c>
      <c r="AE10" s="11" t="str">
        <f>[6]Setembro!$G$34</f>
        <v>*</v>
      </c>
      <c r="AF10" s="15" t="s">
        <v>226</v>
      </c>
      <c r="AG10" s="94" t="s">
        <v>226</v>
      </c>
    </row>
    <row r="11" spans="1:33" x14ac:dyDescent="0.2">
      <c r="A11" s="58" t="s">
        <v>64</v>
      </c>
      <c r="B11" s="11">
        <f>[7]Setembro!$G$5</f>
        <v>67</v>
      </c>
      <c r="C11" s="11">
        <f>[7]Setembro!$G$6</f>
        <v>59</v>
      </c>
      <c r="D11" s="11">
        <f>[7]Setembro!$G$7</f>
        <v>49</v>
      </c>
      <c r="E11" s="11">
        <f>[7]Setembro!$G$8</f>
        <v>38</v>
      </c>
      <c r="F11" s="11">
        <f>[7]Setembro!$G$9</f>
        <v>36</v>
      </c>
      <c r="G11" s="11">
        <f>[7]Setembro!$G$10</f>
        <v>28</v>
      </c>
      <c r="H11" s="11">
        <f>[7]Setembro!$G$11</f>
        <v>14</v>
      </c>
      <c r="I11" s="11">
        <f>[7]Setembro!$G$12</f>
        <v>15</v>
      </c>
      <c r="J11" s="11">
        <f>[7]Setembro!$G$13</f>
        <v>15</v>
      </c>
      <c r="K11" s="11">
        <f>[7]Setembro!$G$14</f>
        <v>14</v>
      </c>
      <c r="L11" s="11">
        <f>[7]Setembro!$G$15</f>
        <v>13</v>
      </c>
      <c r="M11" s="11">
        <f>[7]Setembro!$G$16</f>
        <v>22</v>
      </c>
      <c r="N11" s="11">
        <f>[7]Setembro!$G$17</f>
        <v>28</v>
      </c>
      <c r="O11" s="11">
        <f>[7]Setembro!$G$18</f>
        <v>20</v>
      </c>
      <c r="P11" s="11">
        <f>[7]Setembro!$G$19</f>
        <v>12</v>
      </c>
      <c r="Q11" s="11">
        <f>[7]Setembro!$G$20</f>
        <v>10</v>
      </c>
      <c r="R11" s="11">
        <f>[7]Setembro!$G$21</f>
        <v>10</v>
      </c>
      <c r="S11" s="11">
        <f>[7]Setembro!$G$22</f>
        <v>15</v>
      </c>
      <c r="T11" s="11">
        <f>[7]Setembro!$G$23</f>
        <v>18</v>
      </c>
      <c r="U11" s="11">
        <f>[7]Setembro!$G$24</f>
        <v>30</v>
      </c>
      <c r="V11" s="11">
        <f>[7]Setembro!$G$25</f>
        <v>53</v>
      </c>
      <c r="W11" s="11">
        <f>[7]Setembro!$G$26</f>
        <v>32</v>
      </c>
      <c r="X11" s="11">
        <f>[7]Setembro!$G$27</f>
        <v>34</v>
      </c>
      <c r="Y11" s="11">
        <f>[7]Setembro!$G$28</f>
        <v>38</v>
      </c>
      <c r="Z11" s="11">
        <f>[7]Setembro!$G$29</f>
        <v>48</v>
      </c>
      <c r="AA11" s="11">
        <f>[7]Setembro!$G$30</f>
        <v>49</v>
      </c>
      <c r="AB11" s="11">
        <f>[7]Setembro!$G$31</f>
        <v>28</v>
      </c>
      <c r="AC11" s="11">
        <f>[7]Setembro!$G$32</f>
        <v>28</v>
      </c>
      <c r="AD11" s="11">
        <f>[7]Setembro!$G$33</f>
        <v>20</v>
      </c>
      <c r="AE11" s="11">
        <f>[7]Setembro!$G$34</f>
        <v>18</v>
      </c>
      <c r="AF11" s="15">
        <f>MIN(B11:AE11)</f>
        <v>10</v>
      </c>
      <c r="AG11" s="94">
        <f>AVERAGE(B11:AE11)</f>
        <v>28.7</v>
      </c>
    </row>
    <row r="12" spans="1:33" x14ac:dyDescent="0.2">
      <c r="A12" s="58" t="s">
        <v>41</v>
      </c>
      <c r="B12" s="11">
        <f>[8]Setembro!$G$5</f>
        <v>70</v>
      </c>
      <c r="C12" s="11">
        <f>[8]Setembro!$G$6</f>
        <v>44</v>
      </c>
      <c r="D12" s="11">
        <f>[8]Setembro!$G$7</f>
        <v>41</v>
      </c>
      <c r="E12" s="11">
        <f>[8]Setembro!$G$8</f>
        <v>36</v>
      </c>
      <c r="F12" s="11">
        <f>[8]Setembro!$G$9</f>
        <v>37</v>
      </c>
      <c r="G12" s="11">
        <f>[8]Setembro!$G$10</f>
        <v>29</v>
      </c>
      <c r="H12" s="11">
        <f>[8]Setembro!$G$11</f>
        <v>18</v>
      </c>
      <c r="I12" s="11">
        <f>[8]Setembro!$G$12</f>
        <v>18</v>
      </c>
      <c r="J12" s="11">
        <f>[8]Setembro!$G$13</f>
        <v>16</v>
      </c>
      <c r="K12" s="11">
        <f>[8]Setembro!$G$14</f>
        <v>17</v>
      </c>
      <c r="L12" s="11">
        <f>[8]Setembro!$G$15</f>
        <v>22</v>
      </c>
      <c r="M12" s="11">
        <f>[8]Setembro!$G$16</f>
        <v>51</v>
      </c>
      <c r="N12" s="11">
        <f>[8]Setembro!$G$17</f>
        <v>41</v>
      </c>
      <c r="O12" s="11">
        <f>[8]Setembro!$G$18</f>
        <v>23</v>
      </c>
      <c r="P12" s="11">
        <f>[8]Setembro!$G$19</f>
        <v>18</v>
      </c>
      <c r="Q12" s="11">
        <f>[8]Setembro!$G$20</f>
        <v>14</v>
      </c>
      <c r="R12" s="11">
        <f>[8]Setembro!$G$21</f>
        <v>31</v>
      </c>
      <c r="S12" s="11">
        <f>[8]Setembro!$G$22</f>
        <v>46</v>
      </c>
      <c r="T12" s="11">
        <f>[8]Setembro!$G$23</f>
        <v>21</v>
      </c>
      <c r="U12" s="11">
        <f>[8]Setembro!$G$24</f>
        <v>32</v>
      </c>
      <c r="V12" s="11">
        <f>[8]Setembro!$G$25</f>
        <v>31</v>
      </c>
      <c r="W12" s="11">
        <f>[8]Setembro!$G$26</f>
        <v>19</v>
      </c>
      <c r="X12" s="11">
        <f>[8]Setembro!$G$27</f>
        <v>28</v>
      </c>
      <c r="Y12" s="11">
        <f>[8]Setembro!$G$28</f>
        <v>30</v>
      </c>
      <c r="Z12" s="11">
        <f>[8]Setembro!$G$29</f>
        <v>44</v>
      </c>
      <c r="AA12" s="11">
        <f>[8]Setembro!$G$30</f>
        <v>42</v>
      </c>
      <c r="AB12" s="11">
        <f>[8]Setembro!$G$31</f>
        <v>18</v>
      </c>
      <c r="AC12" s="11">
        <f>[8]Setembro!$G$32</f>
        <v>21</v>
      </c>
      <c r="AD12" s="11">
        <f>[8]Setembro!$G$33</f>
        <v>20</v>
      </c>
      <c r="AE12" s="11">
        <f>[8]Setembro!$G$34</f>
        <v>22</v>
      </c>
      <c r="AF12" s="15">
        <f>MIN(B12:AE12)</f>
        <v>14</v>
      </c>
      <c r="AG12" s="94">
        <f>AVERAGE(B12:AE12)</f>
        <v>30</v>
      </c>
    </row>
    <row r="13" spans="1:33" x14ac:dyDescent="0.2">
      <c r="A13" s="58" t="s">
        <v>114</v>
      </c>
      <c r="B13" s="11" t="str">
        <f>[9]Setembro!$G$5</f>
        <v>*</v>
      </c>
      <c r="C13" s="11" t="str">
        <f>[9]Setembro!$G$6</f>
        <v>*</v>
      </c>
      <c r="D13" s="11" t="str">
        <f>[9]Setembro!$G$7</f>
        <v>*</v>
      </c>
      <c r="E13" s="11" t="str">
        <f>[9]Setembro!$G$8</f>
        <v>*</v>
      </c>
      <c r="F13" s="11" t="str">
        <f>[9]Setembro!$G$9</f>
        <v>*</v>
      </c>
      <c r="G13" s="11" t="str">
        <f>[9]Setembro!$G$10</f>
        <v>*</v>
      </c>
      <c r="H13" s="11" t="str">
        <f>[9]Setembro!$G$11</f>
        <v>*</v>
      </c>
      <c r="I13" s="11" t="str">
        <f>[9]Setembro!$G$12</f>
        <v>*</v>
      </c>
      <c r="J13" s="11" t="str">
        <f>[9]Setembro!$G$13</f>
        <v>*</v>
      </c>
      <c r="K13" s="11" t="str">
        <f>[9]Setembro!$G$14</f>
        <v>*</v>
      </c>
      <c r="L13" s="11" t="str">
        <f>[9]Setembro!$G$15</f>
        <v>*</v>
      </c>
      <c r="M13" s="11" t="str">
        <f>[9]Setembro!$G$16</f>
        <v>*</v>
      </c>
      <c r="N13" s="11" t="str">
        <f>[9]Setembro!$G$17</f>
        <v>*</v>
      </c>
      <c r="O13" s="11" t="str">
        <f>[9]Setembro!$G$18</f>
        <v>*</v>
      </c>
      <c r="P13" s="11" t="str">
        <f>[9]Setembro!$G$19</f>
        <v>*</v>
      </c>
      <c r="Q13" s="11" t="str">
        <f>[9]Setembro!$G$20</f>
        <v>*</v>
      </c>
      <c r="R13" s="11" t="str">
        <f>[9]Setembro!$G$21</f>
        <v>*</v>
      </c>
      <c r="S13" s="11" t="str">
        <f>[9]Setembro!$G$22</f>
        <v>*</v>
      </c>
      <c r="T13" s="11" t="str">
        <f>[9]Setembro!$G$23</f>
        <v>*</v>
      </c>
      <c r="U13" s="11" t="str">
        <f>[9]Setembro!$G$24</f>
        <v>*</v>
      </c>
      <c r="V13" s="11" t="str">
        <f>[9]Setembro!$G$25</f>
        <v>*</v>
      </c>
      <c r="W13" s="11" t="str">
        <f>[9]Setembro!$G$26</f>
        <v>*</v>
      </c>
      <c r="X13" s="11" t="str">
        <f>[9]Setembro!$G$27</f>
        <v>*</v>
      </c>
      <c r="Y13" s="11" t="str">
        <f>[9]Setembro!$G$28</f>
        <v>*</v>
      </c>
      <c r="Z13" s="11" t="str">
        <f>[9]Setembro!$G$29</f>
        <v>*</v>
      </c>
      <c r="AA13" s="11" t="str">
        <f>[9]Setembro!$G$30</f>
        <v>*</v>
      </c>
      <c r="AB13" s="11" t="str">
        <f>[9]Setembro!$G$31</f>
        <v>*</v>
      </c>
      <c r="AC13" s="11" t="str">
        <f>[9]Setembro!$G$32</f>
        <v>*</v>
      </c>
      <c r="AD13" s="11" t="str">
        <f>[9]Setembro!$G$33</f>
        <v>*</v>
      </c>
      <c r="AE13" s="11" t="str">
        <f>[9]Setembro!$G$34</f>
        <v>*</v>
      </c>
      <c r="AF13" s="14" t="s">
        <v>226</v>
      </c>
      <c r="AG13" s="115" t="s">
        <v>226</v>
      </c>
    </row>
    <row r="14" spans="1:33" x14ac:dyDescent="0.2">
      <c r="A14" s="58" t="s">
        <v>118</v>
      </c>
      <c r="B14" s="11" t="str">
        <f>[10]Setembro!$G$5</f>
        <v>*</v>
      </c>
      <c r="C14" s="11" t="str">
        <f>[10]Setembro!$G$6</f>
        <v>*</v>
      </c>
      <c r="D14" s="11" t="str">
        <f>[10]Setembro!$G$7</f>
        <v>*</v>
      </c>
      <c r="E14" s="11" t="str">
        <f>[10]Setembro!$G$8</f>
        <v>*</v>
      </c>
      <c r="F14" s="11" t="str">
        <f>[10]Setembro!$G$9</f>
        <v>*</v>
      </c>
      <c r="G14" s="11" t="str">
        <f>[10]Setembro!$G$10</f>
        <v>*</v>
      </c>
      <c r="H14" s="11" t="str">
        <f>[10]Setembro!$G$11</f>
        <v>*</v>
      </c>
      <c r="I14" s="11" t="str">
        <f>[10]Setembro!$G$12</f>
        <v>*</v>
      </c>
      <c r="J14" s="11" t="str">
        <f>[10]Setembro!$G$13</f>
        <v>*</v>
      </c>
      <c r="K14" s="11" t="str">
        <f>[10]Setembro!$G$14</f>
        <v>*</v>
      </c>
      <c r="L14" s="11" t="str">
        <f>[10]Setembro!$G$15</f>
        <v>*</v>
      </c>
      <c r="M14" s="11" t="str">
        <f>[10]Setembro!$G$16</f>
        <v>*</v>
      </c>
      <c r="N14" s="11" t="str">
        <f>[10]Setembro!$G$17</f>
        <v>*</v>
      </c>
      <c r="O14" s="11" t="str">
        <f>[10]Setembro!$G$18</f>
        <v>*</v>
      </c>
      <c r="P14" s="11" t="str">
        <f>[10]Setembro!$G$19</f>
        <v>*</v>
      </c>
      <c r="Q14" s="11" t="str">
        <f>[10]Setembro!$G$20</f>
        <v>*</v>
      </c>
      <c r="R14" s="11" t="str">
        <f>[10]Setembro!$G$21</f>
        <v>*</v>
      </c>
      <c r="S14" s="11" t="str">
        <f>[10]Setembro!$G$22</f>
        <v>*</v>
      </c>
      <c r="T14" s="11" t="str">
        <f>[10]Setembro!$G$23</f>
        <v>*</v>
      </c>
      <c r="U14" s="11" t="str">
        <f>[10]Setembro!$G$24</f>
        <v>*</v>
      </c>
      <c r="V14" s="11" t="str">
        <f>[10]Setembro!$G$25</f>
        <v>*</v>
      </c>
      <c r="W14" s="11" t="str">
        <f>[10]Setembro!$G$26</f>
        <v>*</v>
      </c>
      <c r="X14" s="11" t="str">
        <f>[10]Setembro!$G$27</f>
        <v>*</v>
      </c>
      <c r="Y14" s="11" t="str">
        <f>[10]Setembro!$G$28</f>
        <v>*</v>
      </c>
      <c r="Z14" s="11" t="str">
        <f>[10]Setembro!$G$29</f>
        <v>*</v>
      </c>
      <c r="AA14" s="11" t="str">
        <f>[10]Setembro!$G$30</f>
        <v>*</v>
      </c>
      <c r="AB14" s="11" t="str">
        <f>[10]Setembro!$G$31</f>
        <v>*</v>
      </c>
      <c r="AC14" s="11" t="str">
        <f>[10]Setembro!$G$32</f>
        <v>*</v>
      </c>
      <c r="AD14" s="11" t="str">
        <f>[10]Setembro!$G$33</f>
        <v>*</v>
      </c>
      <c r="AE14" s="11" t="str">
        <f>[10]Setembro!$G$34</f>
        <v>*</v>
      </c>
      <c r="AF14" s="14" t="s">
        <v>226</v>
      </c>
      <c r="AG14" s="115" t="s">
        <v>226</v>
      </c>
    </row>
    <row r="15" spans="1:33" x14ac:dyDescent="0.2">
      <c r="A15" s="58" t="s">
        <v>121</v>
      </c>
      <c r="B15" s="11">
        <f>[11]Setembro!$G$5</f>
        <v>88</v>
      </c>
      <c r="C15" s="11">
        <f>[11]Setembro!$G$6</f>
        <v>56</v>
      </c>
      <c r="D15" s="11">
        <f>[11]Setembro!$G$7</f>
        <v>46</v>
      </c>
      <c r="E15" s="11">
        <f>[11]Setembro!$G$8</f>
        <v>43</v>
      </c>
      <c r="F15" s="11">
        <f>[11]Setembro!$G$9</f>
        <v>48</v>
      </c>
      <c r="G15" s="11">
        <f>[11]Setembro!$G$10</f>
        <v>39</v>
      </c>
      <c r="H15" s="11">
        <f>[11]Setembro!$G$11</f>
        <v>12</v>
      </c>
      <c r="I15" s="11">
        <f>[11]Setembro!$G$12</f>
        <v>15</v>
      </c>
      <c r="J15" s="11">
        <f>[11]Setembro!$G$13</f>
        <v>19</v>
      </c>
      <c r="K15" s="11">
        <f>[11]Setembro!$G$14</f>
        <v>18</v>
      </c>
      <c r="L15" s="11">
        <f>[11]Setembro!$G$15</f>
        <v>17</v>
      </c>
      <c r="M15" s="11">
        <f>[11]Setembro!$G$16</f>
        <v>66</v>
      </c>
      <c r="N15" s="11">
        <f>[11]Setembro!$G$17</f>
        <v>37</v>
      </c>
      <c r="O15" s="11">
        <f>[11]Setembro!$G$18</f>
        <v>29</v>
      </c>
      <c r="P15" s="11">
        <f>[11]Setembro!$G$19</f>
        <v>17</v>
      </c>
      <c r="Q15" s="11">
        <f>[11]Setembro!$G$20</f>
        <v>14</v>
      </c>
      <c r="R15" s="11">
        <f>[11]Setembro!$G$21</f>
        <v>27</v>
      </c>
      <c r="S15" s="11">
        <f>[11]Setembro!$G$22</f>
        <v>45</v>
      </c>
      <c r="T15" s="11">
        <f>[11]Setembro!$G$23</f>
        <v>30</v>
      </c>
      <c r="U15" s="11">
        <f>[11]Setembro!$G$24</f>
        <v>54</v>
      </c>
      <c r="V15" s="11">
        <f>[11]Setembro!$G$25</f>
        <v>35</v>
      </c>
      <c r="W15" s="11">
        <f>[11]Setembro!$G$26</f>
        <v>26</v>
      </c>
      <c r="X15" s="11">
        <f>[11]Setembro!$G$27</f>
        <v>33</v>
      </c>
      <c r="Y15" s="11">
        <f>[11]Setembro!$G$28</f>
        <v>47</v>
      </c>
      <c r="Z15" s="11">
        <f>[11]Setembro!$G$29</f>
        <v>73</v>
      </c>
      <c r="AA15" s="11">
        <f>[11]Setembro!$G$30</f>
        <v>36</v>
      </c>
      <c r="AB15" s="11">
        <f>[11]Setembro!$G$31</f>
        <v>24</v>
      </c>
      <c r="AC15" s="11">
        <f>[11]Setembro!$G$32</f>
        <v>31</v>
      </c>
      <c r="AD15" s="11">
        <f>[11]Setembro!$G$33</f>
        <v>24</v>
      </c>
      <c r="AE15" s="11">
        <f>[11]Setembro!$G$34</f>
        <v>23</v>
      </c>
      <c r="AF15" s="15">
        <f>MIN(B15:AE15)</f>
        <v>12</v>
      </c>
      <c r="AG15" s="94">
        <f>AVERAGE(B15:AE15)</f>
        <v>35.733333333333334</v>
      </c>
    </row>
    <row r="16" spans="1:33" x14ac:dyDescent="0.2">
      <c r="A16" s="58" t="s">
        <v>168</v>
      </c>
      <c r="B16" s="11" t="str">
        <f>[12]Setembro!$G$5</f>
        <v>*</v>
      </c>
      <c r="C16" s="11" t="str">
        <f>[12]Setembro!$G$6</f>
        <v>*</v>
      </c>
      <c r="D16" s="11" t="str">
        <f>[12]Setembro!$G$7</f>
        <v>*</v>
      </c>
      <c r="E16" s="11" t="str">
        <f>[12]Setembro!$G$8</f>
        <v>*</v>
      </c>
      <c r="F16" s="11" t="str">
        <f>[12]Setembro!$G$9</f>
        <v>*</v>
      </c>
      <c r="G16" s="11" t="str">
        <f>[12]Setembro!$G$10</f>
        <v>*</v>
      </c>
      <c r="H16" s="11" t="str">
        <f>[12]Setembro!$G$11</f>
        <v>*</v>
      </c>
      <c r="I16" s="11" t="str">
        <f>[12]Setembro!$G$12</f>
        <v>*</v>
      </c>
      <c r="J16" s="11" t="str">
        <f>[12]Setembro!$G$13</f>
        <v>*</v>
      </c>
      <c r="K16" s="11" t="str">
        <f>[12]Setembro!$G$14</f>
        <v>*</v>
      </c>
      <c r="L16" s="11" t="str">
        <f>[12]Setembro!$G$15</f>
        <v>*</v>
      </c>
      <c r="M16" s="11" t="str">
        <f>[12]Setembro!$G$16</f>
        <v>*</v>
      </c>
      <c r="N16" s="11" t="str">
        <f>[12]Setembro!$G$17</f>
        <v>*</v>
      </c>
      <c r="O16" s="11" t="str">
        <f>[12]Setembro!$G$18</f>
        <v>*</v>
      </c>
      <c r="P16" s="11" t="str">
        <f>[12]Setembro!$G$19</f>
        <v>*</v>
      </c>
      <c r="Q16" s="11" t="str">
        <f>[12]Setembro!$G$20</f>
        <v>*</v>
      </c>
      <c r="R16" s="11" t="str">
        <f>[12]Setembro!$G$21</f>
        <v>*</v>
      </c>
      <c r="S16" s="11" t="str">
        <f>[12]Setembro!$G$22</f>
        <v>*</v>
      </c>
      <c r="T16" s="11" t="str">
        <f>[12]Setembro!$G$23</f>
        <v>*</v>
      </c>
      <c r="U16" s="11" t="str">
        <f>[12]Setembro!$G$24</f>
        <v>*</v>
      </c>
      <c r="V16" s="11" t="str">
        <f>[12]Setembro!$G$25</f>
        <v>*</v>
      </c>
      <c r="W16" s="11" t="str">
        <f>[12]Setembro!$G$26</f>
        <v>*</v>
      </c>
      <c r="X16" s="11" t="str">
        <f>[12]Setembro!$G$27</f>
        <v>*</v>
      </c>
      <c r="Y16" s="11" t="str">
        <f>[12]Setembro!$G$28</f>
        <v>*</v>
      </c>
      <c r="Z16" s="11" t="str">
        <f>[12]Setembro!$G$29</f>
        <v>*</v>
      </c>
      <c r="AA16" s="11" t="str">
        <f>[12]Setembro!$G$30</f>
        <v>*</v>
      </c>
      <c r="AB16" s="11" t="str">
        <f>[12]Setembro!$G$31</f>
        <v>*</v>
      </c>
      <c r="AC16" s="11" t="str">
        <f>[12]Setembro!$G$32</f>
        <v>*</v>
      </c>
      <c r="AD16" s="11" t="str">
        <f>[12]Setembro!$G$33</f>
        <v>*</v>
      </c>
      <c r="AE16" s="11" t="str">
        <f>[12]Setembro!$G$34</f>
        <v>*</v>
      </c>
      <c r="AF16" s="15" t="s">
        <v>226</v>
      </c>
      <c r="AG16" s="94" t="s">
        <v>226</v>
      </c>
    </row>
    <row r="17" spans="1:38" x14ac:dyDescent="0.2">
      <c r="A17" s="58" t="s">
        <v>2</v>
      </c>
      <c r="B17" s="11">
        <f>[13]Setembro!$G$5</f>
        <v>43</v>
      </c>
      <c r="C17" s="11">
        <f>[13]Setembro!$G$6</f>
        <v>43</v>
      </c>
      <c r="D17" s="11">
        <f>[13]Setembro!$G$7</f>
        <v>38</v>
      </c>
      <c r="E17" s="11">
        <f>[13]Setembro!$G$8</f>
        <v>32</v>
      </c>
      <c r="F17" s="11">
        <f>[13]Setembro!$G$9</f>
        <v>30</v>
      </c>
      <c r="G17" s="11">
        <f>[13]Setembro!$G$10</f>
        <v>13</v>
      </c>
      <c r="H17" s="11">
        <f>[13]Setembro!$G$11</f>
        <v>10</v>
      </c>
      <c r="I17" s="11">
        <f>[13]Setembro!$G$12</f>
        <v>14</v>
      </c>
      <c r="J17" s="11">
        <f>[13]Setembro!$G$13</f>
        <v>17</v>
      </c>
      <c r="K17" s="11">
        <f>[13]Setembro!$G$14</f>
        <v>15</v>
      </c>
      <c r="L17" s="11">
        <f>[13]Setembro!$G$15</f>
        <v>14</v>
      </c>
      <c r="M17" s="11">
        <f>[13]Setembro!$G$16</f>
        <v>30</v>
      </c>
      <c r="N17" s="11">
        <f>[13]Setembro!$G$17</f>
        <v>30</v>
      </c>
      <c r="O17" s="11">
        <f>[13]Setembro!$G$18</f>
        <v>14</v>
      </c>
      <c r="P17" s="11">
        <f>[13]Setembro!$G$19</f>
        <v>11</v>
      </c>
      <c r="Q17" s="11">
        <f>[13]Setembro!$G$20</f>
        <v>12</v>
      </c>
      <c r="R17" s="11">
        <f>[13]Setembro!$G$21</f>
        <v>22</v>
      </c>
      <c r="S17" s="11">
        <f>[13]Setembro!$G$22</f>
        <v>28</v>
      </c>
      <c r="T17" s="11">
        <f>[13]Setembro!$G$23</f>
        <v>28</v>
      </c>
      <c r="U17" s="11">
        <f>[13]Setembro!$G$24</f>
        <v>28</v>
      </c>
      <c r="V17" s="11">
        <f>[13]Setembro!$G$25</f>
        <v>42</v>
      </c>
      <c r="W17" s="11">
        <f>[13]Setembro!$G$26</f>
        <v>36</v>
      </c>
      <c r="X17" s="11">
        <f>[13]Setembro!$G$27</f>
        <v>29</v>
      </c>
      <c r="Y17" s="11">
        <f>[13]Setembro!$G$28</f>
        <v>32</v>
      </c>
      <c r="Z17" s="11">
        <f>[13]Setembro!$G$29</f>
        <v>46</v>
      </c>
      <c r="AA17" s="11">
        <f>[13]Setembro!$G$30</f>
        <v>43</v>
      </c>
      <c r="AB17" s="11">
        <f>[13]Setembro!$G$31</f>
        <v>20</v>
      </c>
      <c r="AC17" s="11">
        <f>[13]Setembro!$G$32</f>
        <v>26</v>
      </c>
      <c r="AD17" s="11">
        <f>[13]Setembro!$G$33</f>
        <v>22</v>
      </c>
      <c r="AE17" s="11">
        <f>[13]Setembro!$G$34</f>
        <v>18</v>
      </c>
      <c r="AF17" s="15">
        <f t="shared" ref="AF17:AF48" si="1">MIN(B17:AE17)</f>
        <v>10</v>
      </c>
      <c r="AG17" s="94">
        <f t="shared" ref="AG17:AG48" si="2">AVERAGE(B17:AE17)</f>
        <v>26.2</v>
      </c>
      <c r="AI17" s="12" t="s">
        <v>47</v>
      </c>
    </row>
    <row r="18" spans="1:38" x14ac:dyDescent="0.2">
      <c r="A18" s="58" t="s">
        <v>3</v>
      </c>
      <c r="B18" s="11">
        <f>[14]Setembro!$G$5</f>
        <v>23</v>
      </c>
      <c r="C18" s="11">
        <f>[14]Setembro!$G$6</f>
        <v>41</v>
      </c>
      <c r="D18" s="11">
        <f>[14]Setembro!$G$7</f>
        <v>28</v>
      </c>
      <c r="E18" s="11">
        <f>[14]Setembro!$G$8</f>
        <v>24</v>
      </c>
      <c r="F18" s="11">
        <f>[14]Setembro!$G$9</f>
        <v>29</v>
      </c>
      <c r="G18" s="11">
        <f>[14]Setembro!$G$10</f>
        <v>14</v>
      </c>
      <c r="H18" s="11">
        <f>[14]Setembro!$G$11</f>
        <v>18</v>
      </c>
      <c r="I18" s="11">
        <f>[14]Setembro!$G$12</f>
        <v>33</v>
      </c>
      <c r="J18" s="11" t="str">
        <f>[14]Setembro!$G$13</f>
        <v>*</v>
      </c>
      <c r="K18" s="11" t="str">
        <f>[14]Setembro!$G$14</f>
        <v>*</v>
      </c>
      <c r="L18" s="11" t="str">
        <f>[14]Setembro!$G$15</f>
        <v>*</v>
      </c>
      <c r="M18" s="11" t="str">
        <f>[14]Setembro!$G$16</f>
        <v>*</v>
      </c>
      <c r="N18" s="11" t="str">
        <f>[14]Setembro!$G$17</f>
        <v>*</v>
      </c>
      <c r="O18" s="11" t="str">
        <f>[14]Setembro!$G$18</f>
        <v>*</v>
      </c>
      <c r="P18" s="11" t="str">
        <f>[14]Setembro!$G$19</f>
        <v>*</v>
      </c>
      <c r="Q18" s="11" t="str">
        <f>[14]Setembro!$G$20</f>
        <v>*</v>
      </c>
      <c r="R18" s="11" t="str">
        <f>[14]Setembro!$G$21</f>
        <v>*</v>
      </c>
      <c r="S18" s="11" t="str">
        <f>[14]Setembro!$G$22</f>
        <v>*</v>
      </c>
      <c r="T18" s="11" t="str">
        <f>[14]Setembro!$G$23</f>
        <v>*</v>
      </c>
      <c r="U18" s="11" t="str">
        <f>[14]Setembro!$G$24</f>
        <v>*</v>
      </c>
      <c r="V18" s="11" t="str">
        <f>[14]Setembro!$G$25</f>
        <v>*</v>
      </c>
      <c r="W18" s="11" t="str">
        <f>[14]Setembro!$G$26</f>
        <v>*</v>
      </c>
      <c r="X18" s="11" t="str">
        <f>[14]Setembro!$G$27</f>
        <v>*</v>
      </c>
      <c r="Y18" s="11" t="str">
        <f>[14]Setembro!$G$28</f>
        <v>*</v>
      </c>
      <c r="Z18" s="11" t="str">
        <f>[14]Setembro!$G$29</f>
        <v>*</v>
      </c>
      <c r="AA18" s="11" t="str">
        <f>[14]Setembro!$G$30</f>
        <v>*</v>
      </c>
      <c r="AB18" s="11" t="str">
        <f>[14]Setembro!$G$31</f>
        <v>*</v>
      </c>
      <c r="AC18" s="11" t="str">
        <f>[14]Setembro!$G$32</f>
        <v>*</v>
      </c>
      <c r="AD18" s="11" t="str">
        <f>[14]Setembro!$G$33</f>
        <v>*</v>
      </c>
      <c r="AE18" s="11" t="str">
        <f>[14]Setembro!$G$34</f>
        <v>*</v>
      </c>
      <c r="AF18" s="15">
        <f t="shared" si="1"/>
        <v>14</v>
      </c>
      <c r="AG18" s="94">
        <f t="shared" si="2"/>
        <v>26.25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[15]Setembro!$G$5</f>
        <v>20</v>
      </c>
      <c r="C19" s="11">
        <f>[15]Setembro!$G$6</f>
        <v>32</v>
      </c>
      <c r="D19" s="11">
        <f>[15]Setembro!$G$7</f>
        <v>34</v>
      </c>
      <c r="E19" s="11">
        <f>[15]Setembro!$G$8</f>
        <v>27</v>
      </c>
      <c r="F19" s="11">
        <f>[15]Setembro!$G$9</f>
        <v>20</v>
      </c>
      <c r="G19" s="11">
        <f>[15]Setembro!$G$10</f>
        <v>12</v>
      </c>
      <c r="H19" s="11">
        <f>[15]Setembro!$G$11</f>
        <v>16</v>
      </c>
      <c r="I19" s="11">
        <f>[15]Setembro!$G$12</f>
        <v>21</v>
      </c>
      <c r="J19" s="11">
        <f>[15]Setembro!$G$13</f>
        <v>19</v>
      </c>
      <c r="K19" s="11">
        <f>[15]Setembro!$G$14</f>
        <v>15</v>
      </c>
      <c r="L19" s="11">
        <f>[15]Setembro!$G$15</f>
        <v>14</v>
      </c>
      <c r="M19" s="11">
        <f>[15]Setembro!$G$16</f>
        <v>12</v>
      </c>
      <c r="N19" s="11">
        <f>[15]Setembro!$G$17</f>
        <v>20</v>
      </c>
      <c r="O19" s="11">
        <f>[15]Setembro!$G$18</f>
        <v>13</v>
      </c>
      <c r="P19" s="11">
        <f>[15]Setembro!$G$19</f>
        <v>12</v>
      </c>
      <c r="Q19" s="11">
        <f>[15]Setembro!$G$20</f>
        <v>12</v>
      </c>
      <c r="R19" s="11">
        <f>[15]Setembro!$G$21</f>
        <v>11</v>
      </c>
      <c r="S19" s="11">
        <f>[15]Setembro!$G$22</f>
        <v>14</v>
      </c>
      <c r="T19" s="11">
        <f>[15]Setembro!$G$23</f>
        <v>22</v>
      </c>
      <c r="U19" s="11">
        <f>[15]Setembro!$G$24</f>
        <v>22</v>
      </c>
      <c r="V19" s="11">
        <f>[15]Setembro!$G$25</f>
        <v>26</v>
      </c>
      <c r="W19" s="11">
        <f>[15]Setembro!$G$26</f>
        <v>48</v>
      </c>
      <c r="X19" s="11">
        <f>[15]Setembro!$G$27</f>
        <v>34</v>
      </c>
      <c r="Y19" s="11">
        <f>[15]Setembro!$G$28</f>
        <v>21</v>
      </c>
      <c r="Z19" s="11">
        <f>[15]Setembro!$G$29</f>
        <v>40</v>
      </c>
      <c r="AA19" s="11">
        <f>[15]Setembro!$G$30</f>
        <v>59</v>
      </c>
      <c r="AB19" s="11">
        <f>[15]Setembro!$G$31</f>
        <v>38</v>
      </c>
      <c r="AC19" s="11">
        <f>[15]Setembro!$G$32</f>
        <v>25</v>
      </c>
      <c r="AD19" s="11">
        <f>[15]Setembro!$G$33</f>
        <v>28</v>
      </c>
      <c r="AE19" s="11">
        <f>[15]Setembro!$G$34</f>
        <v>22</v>
      </c>
      <c r="AF19" s="15">
        <f t="shared" si="1"/>
        <v>11</v>
      </c>
      <c r="AG19" s="94">
        <f t="shared" si="2"/>
        <v>23.633333333333333</v>
      </c>
      <c r="AK19" t="s">
        <v>47</v>
      </c>
    </row>
    <row r="20" spans="1:38" x14ac:dyDescent="0.2">
      <c r="A20" s="58" t="s">
        <v>5</v>
      </c>
      <c r="B20" s="11">
        <f>[16]Setembro!$G$5</f>
        <v>40</v>
      </c>
      <c r="C20" s="11">
        <f>[16]Setembro!$G$6</f>
        <v>47</v>
      </c>
      <c r="D20" s="11">
        <f>[16]Setembro!$G$7</f>
        <v>30</v>
      </c>
      <c r="E20" s="11">
        <f>[16]Setembro!$G$8</f>
        <v>33</v>
      </c>
      <c r="F20" s="11">
        <f>[16]Setembro!$G$9</f>
        <v>30</v>
      </c>
      <c r="G20" s="11">
        <f>[16]Setembro!$G$10</f>
        <v>35</v>
      </c>
      <c r="H20" s="11">
        <f>[16]Setembro!$G$11</f>
        <v>29</v>
      </c>
      <c r="I20" s="11">
        <f>[16]Setembro!$G$12</f>
        <v>24</v>
      </c>
      <c r="J20" s="11">
        <f>[16]Setembro!$G$13</f>
        <v>23</v>
      </c>
      <c r="K20" s="11">
        <f>[16]Setembro!$G$14</f>
        <v>32</v>
      </c>
      <c r="L20" s="11">
        <f>[16]Setembro!$G$15</f>
        <v>33</v>
      </c>
      <c r="M20" s="11">
        <f>[16]Setembro!$G$16</f>
        <v>44</v>
      </c>
      <c r="N20" s="11">
        <f>[16]Setembro!$G$17</f>
        <v>42</v>
      </c>
      <c r="O20" s="11">
        <f>[16]Setembro!$G$18</f>
        <v>32</v>
      </c>
      <c r="P20" s="11">
        <f>[16]Setembro!$G$19</f>
        <v>31</v>
      </c>
      <c r="Q20" s="11">
        <f>[16]Setembro!$G$20</f>
        <v>28</v>
      </c>
      <c r="R20" s="11">
        <f>[16]Setembro!$G$21</f>
        <v>33</v>
      </c>
      <c r="S20" s="11">
        <f>[16]Setembro!$G$22</f>
        <v>33</v>
      </c>
      <c r="T20" s="11">
        <f>[16]Setembro!$G$23</f>
        <v>31</v>
      </c>
      <c r="U20" s="11">
        <f>[16]Setembro!$G$24</f>
        <v>32</v>
      </c>
      <c r="V20" s="11">
        <f>[16]Setembro!$G$25</f>
        <v>32</v>
      </c>
      <c r="W20" s="11">
        <f>[16]Setembro!$G$26</f>
        <v>27</v>
      </c>
      <c r="X20" s="11">
        <f>[16]Setembro!$G$27</f>
        <v>28</v>
      </c>
      <c r="Y20" s="11">
        <f>[16]Setembro!$G$28</f>
        <v>30</v>
      </c>
      <c r="Z20" s="11">
        <f>[16]Setembro!$G$29</f>
        <v>39</v>
      </c>
      <c r="AA20" s="11">
        <f>[16]Setembro!$G$30</f>
        <v>48</v>
      </c>
      <c r="AB20" s="11">
        <f>[16]Setembro!$G$31</f>
        <v>30</v>
      </c>
      <c r="AC20" s="11">
        <f>[16]Setembro!$G$32</f>
        <v>29</v>
      </c>
      <c r="AD20" s="11">
        <f>[16]Setembro!$G$33</f>
        <v>32</v>
      </c>
      <c r="AE20" s="11">
        <f>[16]Setembro!$G$34</f>
        <v>36</v>
      </c>
      <c r="AF20" s="15">
        <f t="shared" si="1"/>
        <v>23</v>
      </c>
      <c r="AG20" s="94">
        <f t="shared" si="2"/>
        <v>33.1</v>
      </c>
      <c r="AH20" s="12" t="s">
        <v>47</v>
      </c>
    </row>
    <row r="21" spans="1:38" x14ac:dyDescent="0.2">
      <c r="A21" s="58" t="s">
        <v>43</v>
      </c>
      <c r="B21" s="11">
        <f>[17]Setembro!$G$5</f>
        <v>22</v>
      </c>
      <c r="C21" s="11">
        <f>[17]Setembro!$G$6</f>
        <v>25</v>
      </c>
      <c r="D21" s="11">
        <f>[17]Setembro!$G$7</f>
        <v>26</v>
      </c>
      <c r="E21" s="11">
        <f>[17]Setembro!$G$8</f>
        <v>21</v>
      </c>
      <c r="F21" s="11">
        <f>[17]Setembro!$G$9</f>
        <v>13</v>
      </c>
      <c r="G21" s="11">
        <f>[17]Setembro!$G$10</f>
        <v>12</v>
      </c>
      <c r="H21" s="11">
        <f>[17]Setembro!$G$11</f>
        <v>14</v>
      </c>
      <c r="I21" s="11">
        <f>[17]Setembro!$G$12</f>
        <v>18</v>
      </c>
      <c r="J21" s="11">
        <f>[17]Setembro!$G$13</f>
        <v>17</v>
      </c>
      <c r="K21" s="11">
        <f>[17]Setembro!$G$14</f>
        <v>15</v>
      </c>
      <c r="L21" s="11">
        <f>[17]Setembro!$G$15</f>
        <v>13</v>
      </c>
      <c r="M21" s="11">
        <f>[17]Setembro!$G$16</f>
        <v>11</v>
      </c>
      <c r="N21" s="11">
        <f>[17]Setembro!$G$17</f>
        <v>13</v>
      </c>
      <c r="O21" s="11">
        <f>[17]Setembro!$G$18</f>
        <v>11</v>
      </c>
      <c r="P21" s="11">
        <f>[17]Setembro!$G$19</f>
        <v>11</v>
      </c>
      <c r="Q21" s="11">
        <f>[17]Setembro!$G$20</f>
        <v>12</v>
      </c>
      <c r="R21" s="11">
        <f>[17]Setembro!$G$21</f>
        <v>11</v>
      </c>
      <c r="S21" s="11">
        <f>[17]Setembro!$G$22</f>
        <v>14</v>
      </c>
      <c r="T21" s="11">
        <f>[17]Setembro!$G$23</f>
        <v>21</v>
      </c>
      <c r="U21" s="11">
        <f>[17]Setembro!$G$24</f>
        <v>24</v>
      </c>
      <c r="V21" s="11">
        <f>[17]Setembro!$G$25</f>
        <v>24</v>
      </c>
      <c r="W21" s="11">
        <f>[17]Setembro!$G$26</f>
        <v>35</v>
      </c>
      <c r="X21" s="11">
        <f>[17]Setembro!$G$27</f>
        <v>24</v>
      </c>
      <c r="Y21" s="11">
        <f>[17]Setembro!$G$28</f>
        <v>20</v>
      </c>
      <c r="Z21" s="11">
        <f>[17]Setembro!$G$29</f>
        <v>35</v>
      </c>
      <c r="AA21" s="11">
        <f>[17]Setembro!$G$30</f>
        <v>48</v>
      </c>
      <c r="AB21" s="11">
        <f>[17]Setembro!$G$31</f>
        <v>24</v>
      </c>
      <c r="AC21" s="11">
        <f>[17]Setembro!$G$32</f>
        <v>26</v>
      </c>
      <c r="AD21" s="11">
        <f>[17]Setembro!$G$33</f>
        <v>24</v>
      </c>
      <c r="AE21" s="11">
        <f>[17]Setembro!$G$34</f>
        <v>23</v>
      </c>
      <c r="AF21" s="15">
        <f t="shared" si="1"/>
        <v>11</v>
      </c>
      <c r="AG21" s="94">
        <f t="shared" si="2"/>
        <v>20.233333333333334</v>
      </c>
      <c r="AI21" t="s">
        <v>47</v>
      </c>
      <c r="AK21" t="s">
        <v>47</v>
      </c>
    </row>
    <row r="22" spans="1:38" x14ac:dyDescent="0.2">
      <c r="A22" s="58" t="s">
        <v>6</v>
      </c>
      <c r="B22" s="11">
        <f>[18]Setembro!$G$5</f>
        <v>43</v>
      </c>
      <c r="C22" s="11">
        <f>[18]Setembro!$G$6</f>
        <v>33</v>
      </c>
      <c r="D22" s="11">
        <f>[18]Setembro!$G$7</f>
        <v>31</v>
      </c>
      <c r="E22" s="11">
        <f>[18]Setembro!$G$8</f>
        <v>30</v>
      </c>
      <c r="F22" s="11">
        <f>[18]Setembro!$G$9</f>
        <v>19</v>
      </c>
      <c r="G22" s="11">
        <f>[18]Setembro!$G$10</f>
        <v>11</v>
      </c>
      <c r="H22" s="11">
        <f>[18]Setembro!$G$11</f>
        <v>10</v>
      </c>
      <c r="I22" s="11">
        <f>[18]Setembro!$G$12</f>
        <v>13</v>
      </c>
      <c r="J22" s="11">
        <f>[18]Setembro!$G$13</f>
        <v>15</v>
      </c>
      <c r="K22" s="11">
        <f>[18]Setembro!$G$14</f>
        <v>13</v>
      </c>
      <c r="L22" s="11">
        <f>[18]Setembro!$G$15</f>
        <v>13</v>
      </c>
      <c r="M22" s="11">
        <f>[18]Setembro!$G$16</f>
        <v>32</v>
      </c>
      <c r="N22" s="11">
        <f>[18]Setembro!$G$17</f>
        <v>28</v>
      </c>
      <c r="O22" s="11">
        <f>[18]Setembro!$G$18</f>
        <v>11</v>
      </c>
      <c r="P22" s="11">
        <f>[18]Setembro!$G$19</f>
        <v>10</v>
      </c>
      <c r="Q22" s="11">
        <f>[18]Setembro!$G$20</f>
        <v>12</v>
      </c>
      <c r="R22" s="11">
        <f>[18]Setembro!$G$21</f>
        <v>25</v>
      </c>
      <c r="S22" s="11">
        <f>[18]Setembro!$G$22</f>
        <v>26</v>
      </c>
      <c r="T22" s="11">
        <f>[18]Setembro!$G$23</f>
        <v>28</v>
      </c>
      <c r="U22" s="11">
        <f>[18]Setembro!$G$24</f>
        <v>26</v>
      </c>
      <c r="V22" s="11">
        <f>[18]Setembro!$G$25</f>
        <v>30</v>
      </c>
      <c r="W22" s="11">
        <f>[18]Setembro!$G$26</f>
        <v>31</v>
      </c>
      <c r="X22" s="11">
        <f>[18]Setembro!$G$27</f>
        <v>27</v>
      </c>
      <c r="Y22" s="11">
        <f>[18]Setembro!$G$28</f>
        <v>26</v>
      </c>
      <c r="Z22" s="11">
        <f>[18]Setembro!$G$29</f>
        <v>65</v>
      </c>
      <c r="AA22" s="11">
        <f>[18]Setembro!$G$30</f>
        <v>52</v>
      </c>
      <c r="AB22" s="11">
        <f>[18]Setembro!$G$31</f>
        <v>25</v>
      </c>
      <c r="AC22" s="11">
        <f>[18]Setembro!$G$32</f>
        <v>27</v>
      </c>
      <c r="AD22" s="11">
        <f>[18]Setembro!$G$33</f>
        <v>24</v>
      </c>
      <c r="AE22" s="11">
        <f>[18]Setembro!$G$34</f>
        <v>22</v>
      </c>
      <c r="AF22" s="15">
        <f t="shared" si="1"/>
        <v>10</v>
      </c>
      <c r="AG22" s="94">
        <f t="shared" si="2"/>
        <v>25.266666666666666</v>
      </c>
      <c r="AJ22" t="s">
        <v>47</v>
      </c>
      <c r="AK22" s="12" t="s">
        <v>47</v>
      </c>
    </row>
    <row r="23" spans="1:38" x14ac:dyDescent="0.2">
      <c r="A23" s="58" t="s">
        <v>7</v>
      </c>
      <c r="B23" s="11">
        <f>[19]Setembro!$G$5</f>
        <v>87</v>
      </c>
      <c r="C23" s="11">
        <f>[19]Setembro!$G$6</f>
        <v>58</v>
      </c>
      <c r="D23" s="11">
        <f>[19]Setembro!$G$7</f>
        <v>49</v>
      </c>
      <c r="E23" s="11">
        <f>[19]Setembro!$G$8</f>
        <v>40</v>
      </c>
      <c r="F23" s="11">
        <f>[19]Setembro!$G$9</f>
        <v>46</v>
      </c>
      <c r="G23" s="11">
        <f>[19]Setembro!$G$10</f>
        <v>34</v>
      </c>
      <c r="H23" s="11">
        <f>[19]Setembro!$G$11</f>
        <v>10</v>
      </c>
      <c r="I23" s="11">
        <f>[19]Setembro!$G$12</f>
        <v>13</v>
      </c>
      <c r="J23" s="11">
        <f>[19]Setembro!$G$13</f>
        <v>16</v>
      </c>
      <c r="K23" s="11">
        <f>[19]Setembro!$G$14</f>
        <v>14</v>
      </c>
      <c r="L23" s="11">
        <f>[19]Setembro!$G$15</f>
        <v>14</v>
      </c>
      <c r="M23" s="11">
        <f>[19]Setembro!$G$16</f>
        <v>25</v>
      </c>
      <c r="N23" s="11">
        <f>[19]Setembro!$G$17</f>
        <v>35</v>
      </c>
      <c r="O23" s="11">
        <f>[19]Setembro!$G$18</f>
        <v>24</v>
      </c>
      <c r="P23" s="11">
        <f>[19]Setembro!$G$19</f>
        <v>12</v>
      </c>
      <c r="Q23" s="11">
        <f>[19]Setembro!$G$20</f>
        <v>11</v>
      </c>
      <c r="R23" s="11">
        <f>[19]Setembro!$G$21</f>
        <v>18</v>
      </c>
      <c r="S23" s="11">
        <f>[19]Setembro!$G$22</f>
        <v>40</v>
      </c>
      <c r="T23" s="11">
        <f>[19]Setembro!$G$23</f>
        <v>26</v>
      </c>
      <c r="U23" s="11">
        <f>[19]Setembro!$G$24</f>
        <v>41</v>
      </c>
      <c r="V23" s="11">
        <f>[19]Setembro!$G$25</f>
        <v>35</v>
      </c>
      <c r="W23" s="11">
        <f>[19]Setembro!$G$26</f>
        <v>24</v>
      </c>
      <c r="X23" s="11">
        <f>[19]Setembro!$G$27</f>
        <v>29</v>
      </c>
      <c r="Y23" s="11">
        <f>[19]Setembro!$G$28</f>
        <v>40</v>
      </c>
      <c r="Z23" s="11">
        <f>[19]Setembro!$G$29</f>
        <v>61</v>
      </c>
      <c r="AA23" s="11">
        <f>[19]Setembro!$G$30</f>
        <v>38</v>
      </c>
      <c r="AB23" s="11">
        <f>[19]Setembro!$G$31</f>
        <v>21</v>
      </c>
      <c r="AC23" s="11">
        <f>[19]Setembro!$G$32</f>
        <v>27</v>
      </c>
      <c r="AD23" s="11">
        <f>[19]Setembro!$G$33</f>
        <v>21</v>
      </c>
      <c r="AE23" s="11">
        <f>[19]Setembro!$G$34</f>
        <v>20</v>
      </c>
      <c r="AF23" s="15">
        <f t="shared" si="1"/>
        <v>10</v>
      </c>
      <c r="AG23" s="94">
        <f t="shared" si="2"/>
        <v>30.966666666666665</v>
      </c>
      <c r="AI23" t="s">
        <v>47</v>
      </c>
      <c r="AJ23" t="s">
        <v>47</v>
      </c>
    </row>
    <row r="24" spans="1:38" x14ac:dyDescent="0.2">
      <c r="A24" s="58" t="s">
        <v>169</v>
      </c>
      <c r="B24" s="11" t="str">
        <f>[20]Setembro!$G$5</f>
        <v>*</v>
      </c>
      <c r="C24" s="11" t="str">
        <f>[20]Setembro!$G$6</f>
        <v>*</v>
      </c>
      <c r="D24" s="11" t="str">
        <f>[20]Setembro!$G$7</f>
        <v>*</v>
      </c>
      <c r="E24" s="11" t="str">
        <f>[20]Setembro!$G$8</f>
        <v>*</v>
      </c>
      <c r="F24" s="11" t="str">
        <f>[20]Setembro!$G$9</f>
        <v>*</v>
      </c>
      <c r="G24" s="11" t="str">
        <f>[20]Setembro!$G$10</f>
        <v>*</v>
      </c>
      <c r="H24" s="11" t="str">
        <f>[20]Setembro!$G$11</f>
        <v>*</v>
      </c>
      <c r="I24" s="11" t="str">
        <f>[20]Setembro!$G$12</f>
        <v>*</v>
      </c>
      <c r="J24" s="11" t="str">
        <f>[20]Setembro!$G$13</f>
        <v>*</v>
      </c>
      <c r="K24" s="11" t="str">
        <f>[20]Setembro!$G$14</f>
        <v>*</v>
      </c>
      <c r="L24" s="11" t="str">
        <f>[20]Setembro!$G$15</f>
        <v>*</v>
      </c>
      <c r="M24" s="11" t="str">
        <f>[20]Setembro!$G$16</f>
        <v>*</v>
      </c>
      <c r="N24" s="11" t="str">
        <f>[20]Setembro!$G$17</f>
        <v>*</v>
      </c>
      <c r="O24" s="11" t="str">
        <f>[20]Setembro!$G$18</f>
        <v>*</v>
      </c>
      <c r="P24" s="11" t="str">
        <f>[20]Setembro!$G$19</f>
        <v>*</v>
      </c>
      <c r="Q24" s="11" t="str">
        <f>[20]Setembro!$G$20</f>
        <v>*</v>
      </c>
      <c r="R24" s="11" t="str">
        <f>[20]Setembro!$G$21</f>
        <v>*</v>
      </c>
      <c r="S24" s="11" t="str">
        <f>[20]Setembro!$G$22</f>
        <v>*</v>
      </c>
      <c r="T24" s="11" t="str">
        <f>[20]Setembro!$G$23</f>
        <v>*</v>
      </c>
      <c r="U24" s="11" t="str">
        <f>[20]Setembro!$G$24</f>
        <v>*</v>
      </c>
      <c r="V24" s="11" t="str">
        <f>[20]Setembro!$G$25</f>
        <v>*</v>
      </c>
      <c r="W24" s="11" t="str">
        <f>[20]Setembro!$G$26</f>
        <v>*</v>
      </c>
      <c r="X24" s="11" t="str">
        <f>[20]Setembro!$G$27</f>
        <v>*</v>
      </c>
      <c r="Y24" s="11" t="str">
        <f>[20]Setembro!$G$28</f>
        <v>*</v>
      </c>
      <c r="Z24" s="11" t="str">
        <f>[20]Setembro!$G$29</f>
        <v>*</v>
      </c>
      <c r="AA24" s="11" t="str">
        <f>[20]Setembro!$G$30</f>
        <v>*</v>
      </c>
      <c r="AB24" s="11" t="str">
        <f>[20]Setembro!$G$31</f>
        <v>*</v>
      </c>
      <c r="AC24" s="11" t="str">
        <f>[20]Setembro!$G$32</f>
        <v>*</v>
      </c>
      <c r="AD24" s="11" t="str">
        <f>[20]Setembro!$G$33</f>
        <v>*</v>
      </c>
      <c r="AE24" s="11" t="str">
        <f>[20]Setembro!$G$34</f>
        <v>*</v>
      </c>
      <c r="AF24" s="15" t="s">
        <v>226</v>
      </c>
      <c r="AG24" s="94" t="s">
        <v>226</v>
      </c>
      <c r="AI24" t="s">
        <v>47</v>
      </c>
    </row>
    <row r="25" spans="1:38" x14ac:dyDescent="0.2">
      <c r="A25" s="58" t="s">
        <v>170</v>
      </c>
      <c r="B25" s="11">
        <f>[21]Setembro!$G$5</f>
        <v>81</v>
      </c>
      <c r="C25" s="11">
        <f>[21]Setembro!$G$6</f>
        <v>43</v>
      </c>
      <c r="D25" s="11">
        <f>[21]Setembro!$G$7</f>
        <v>47</v>
      </c>
      <c r="E25" s="11">
        <f>[21]Setembro!$G$8</f>
        <v>39</v>
      </c>
      <c r="F25" s="11">
        <f>[21]Setembro!$G$9</f>
        <v>48</v>
      </c>
      <c r="G25" s="11">
        <f>[21]Setembro!$G$10</f>
        <v>41</v>
      </c>
      <c r="H25" s="11">
        <f>[21]Setembro!$G$11</f>
        <v>14</v>
      </c>
      <c r="I25" s="11">
        <f>[21]Setembro!$G$12</f>
        <v>15</v>
      </c>
      <c r="J25" s="11">
        <f>[21]Setembro!$G$13</f>
        <v>16</v>
      </c>
      <c r="K25" s="11">
        <f>[21]Setembro!$G$14</f>
        <v>19</v>
      </c>
      <c r="L25" s="11">
        <f>[21]Setembro!$G$15</f>
        <v>14</v>
      </c>
      <c r="M25" s="11">
        <f>[21]Setembro!$G$16</f>
        <v>51</v>
      </c>
      <c r="N25" s="11">
        <f>[21]Setembro!$G$17</f>
        <v>43</v>
      </c>
      <c r="O25" s="11">
        <f>[21]Setembro!$G$18</f>
        <v>32</v>
      </c>
      <c r="P25" s="11">
        <f>[21]Setembro!$G$19</f>
        <v>22</v>
      </c>
      <c r="Q25" s="11">
        <f>[21]Setembro!$G$20</f>
        <v>14</v>
      </c>
      <c r="R25" s="11">
        <f>[21]Setembro!$G$21</f>
        <v>30</v>
      </c>
      <c r="S25" s="11">
        <f>[21]Setembro!$G$22</f>
        <v>52</v>
      </c>
      <c r="T25" s="11">
        <f>[21]Setembro!$G$23</f>
        <v>26</v>
      </c>
      <c r="U25" s="11">
        <f>[21]Setembro!$G$24</f>
        <v>62</v>
      </c>
      <c r="V25" s="11">
        <f>[21]Setembro!$G$25</f>
        <v>32</v>
      </c>
      <c r="W25" s="11">
        <f>[21]Setembro!$G$26</f>
        <v>19</v>
      </c>
      <c r="X25" s="11">
        <f>[21]Setembro!$G$27</f>
        <v>30</v>
      </c>
      <c r="Y25" s="11">
        <f>[21]Setembro!$G$28</f>
        <v>41</v>
      </c>
      <c r="Z25" s="11">
        <f>[21]Setembro!$G$29</f>
        <v>56</v>
      </c>
      <c r="AA25" s="11">
        <f>[21]Setembro!$G$30</f>
        <v>39</v>
      </c>
      <c r="AB25" s="11">
        <f>[21]Setembro!$G$31</f>
        <v>22</v>
      </c>
      <c r="AC25" s="11">
        <f>[21]Setembro!$G$32</f>
        <v>26</v>
      </c>
      <c r="AD25" s="11">
        <f>[21]Setembro!$G$33</f>
        <v>23</v>
      </c>
      <c r="AE25" s="11">
        <f>[21]Setembro!$G$34</f>
        <v>19</v>
      </c>
      <c r="AF25" s="15">
        <f t="shared" ref="AF25:AF26" si="3">MIN(B25:AE25)</f>
        <v>14</v>
      </c>
      <c r="AG25" s="94">
        <f t="shared" ref="AG25:AG26" si="4">AVERAGE(B25:AE25)</f>
        <v>33.866666666666667</v>
      </c>
      <c r="AH25" s="12" t="s">
        <v>47</v>
      </c>
      <c r="AI25" t="s">
        <v>47</v>
      </c>
    </row>
    <row r="26" spans="1:38" x14ac:dyDescent="0.2">
      <c r="A26" s="58" t="s">
        <v>171</v>
      </c>
      <c r="B26" s="11">
        <f>[22]Setembro!$G$5</f>
        <v>79</v>
      </c>
      <c r="C26" s="11">
        <f>[22]Setembro!$G$6</f>
        <v>61</v>
      </c>
      <c r="D26" s="11">
        <f>[22]Setembro!$G$7</f>
        <v>48</v>
      </c>
      <c r="E26" s="11">
        <f>[22]Setembro!$G$8</f>
        <v>42</v>
      </c>
      <c r="F26" s="11">
        <f>[22]Setembro!$G$9</f>
        <v>45</v>
      </c>
      <c r="G26" s="11">
        <f>[22]Setembro!$G$10</f>
        <v>35</v>
      </c>
      <c r="H26" s="11">
        <f>[22]Setembro!$G$11</f>
        <v>12</v>
      </c>
      <c r="I26" s="11">
        <f>[22]Setembro!$G$12</f>
        <v>17</v>
      </c>
      <c r="J26" s="11">
        <f>[22]Setembro!$G$13</f>
        <v>20</v>
      </c>
      <c r="K26" s="11">
        <f>[22]Setembro!$G$14</f>
        <v>17</v>
      </c>
      <c r="L26" s="11">
        <f>[22]Setembro!$G$15</f>
        <v>17</v>
      </c>
      <c r="M26" s="11">
        <f>[22]Setembro!$G$16</f>
        <v>33</v>
      </c>
      <c r="N26" s="11">
        <f>[22]Setembro!$G$17</f>
        <v>38</v>
      </c>
      <c r="O26" s="11">
        <f>[22]Setembro!$G$18</f>
        <v>26</v>
      </c>
      <c r="P26" s="11">
        <f>[22]Setembro!$G$19</f>
        <v>15</v>
      </c>
      <c r="Q26" s="11">
        <f>[22]Setembro!$G$20</f>
        <v>14</v>
      </c>
      <c r="R26" s="11">
        <f>[22]Setembro!$G$21</f>
        <v>24</v>
      </c>
      <c r="S26" s="11">
        <f>[22]Setembro!$G$22</f>
        <v>41</v>
      </c>
      <c r="T26" s="11">
        <f>[22]Setembro!$G$23</f>
        <v>29</v>
      </c>
      <c r="U26" s="11">
        <f>[22]Setembro!$G$24</f>
        <v>39</v>
      </c>
      <c r="V26" s="11">
        <f>[22]Setembro!$G$25</f>
        <v>39</v>
      </c>
      <c r="W26" s="11">
        <f>[22]Setembro!$G$26</f>
        <v>26</v>
      </c>
      <c r="X26" s="11">
        <f>[22]Setembro!$G$27</f>
        <v>31</v>
      </c>
      <c r="Y26" s="11">
        <f>[22]Setembro!$G$28</f>
        <v>41</v>
      </c>
      <c r="Z26" s="11">
        <f>[22]Setembro!$G$29</f>
        <v>58</v>
      </c>
      <c r="AA26" s="11">
        <f>[22]Setembro!$G$30</f>
        <v>41</v>
      </c>
      <c r="AB26" s="11">
        <f>[22]Setembro!$G$31</f>
        <v>22</v>
      </c>
      <c r="AC26" s="11">
        <f>[22]Setembro!$G$32</f>
        <v>30</v>
      </c>
      <c r="AD26" s="11">
        <f>[22]Setembro!$G$33</f>
        <v>22</v>
      </c>
      <c r="AE26" s="11">
        <f>[22]Setembro!$G$34</f>
        <v>23</v>
      </c>
      <c r="AF26" s="15">
        <f t="shared" si="3"/>
        <v>12</v>
      </c>
      <c r="AG26" s="94">
        <f t="shared" si="4"/>
        <v>32.833333333333336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[23]Setembro!$G$5</f>
        <v>87</v>
      </c>
      <c r="C27" s="11">
        <f>[23]Setembro!$G$6</f>
        <v>51</v>
      </c>
      <c r="D27" s="11">
        <f>[23]Setembro!$G$7</f>
        <v>54</v>
      </c>
      <c r="E27" s="11">
        <f>[23]Setembro!$G$8</f>
        <v>39</v>
      </c>
      <c r="F27" s="11">
        <f>[23]Setembro!$G$9</f>
        <v>51</v>
      </c>
      <c r="G27" s="11">
        <f>[23]Setembro!$G$10</f>
        <v>42</v>
      </c>
      <c r="H27" s="11">
        <f>[23]Setembro!$G$11</f>
        <v>16</v>
      </c>
      <c r="I27" s="11">
        <f>[23]Setembro!$G$12</f>
        <v>13</v>
      </c>
      <c r="J27" s="11">
        <f>[23]Setembro!$G$13</f>
        <v>16</v>
      </c>
      <c r="K27" s="11">
        <f>[23]Setembro!$G$14</f>
        <v>15</v>
      </c>
      <c r="L27" s="11">
        <f>[23]Setembro!$G$15</f>
        <v>13</v>
      </c>
      <c r="M27" s="11">
        <f>[23]Setembro!$G$16</f>
        <v>34</v>
      </c>
      <c r="N27" s="11">
        <f>[23]Setembro!$G$17</f>
        <v>37</v>
      </c>
      <c r="O27" s="11">
        <f>[23]Setembro!$G$18</f>
        <v>32</v>
      </c>
      <c r="P27" s="11">
        <f>[23]Setembro!$G$19</f>
        <v>25</v>
      </c>
      <c r="Q27" s="11">
        <f>[23]Setembro!$G$20</f>
        <v>13</v>
      </c>
      <c r="R27" s="11">
        <f>[23]Setembro!$G$21</f>
        <v>23</v>
      </c>
      <c r="S27" s="11">
        <f>[23]Setembro!$G$22</f>
        <v>54</v>
      </c>
      <c r="T27" s="11">
        <f>[23]Setembro!$G$23</f>
        <v>48</v>
      </c>
      <c r="U27" s="11">
        <f>[23]Setembro!$G$24</f>
        <v>64</v>
      </c>
      <c r="V27" s="11">
        <f>[23]Setembro!$G$25</f>
        <v>39</v>
      </c>
      <c r="W27" s="11">
        <f>[23]Setembro!$G$26</f>
        <v>27</v>
      </c>
      <c r="X27" s="11">
        <f>[23]Setembro!$G$27</f>
        <v>34</v>
      </c>
      <c r="Y27" s="11">
        <f>[23]Setembro!$G$28</f>
        <v>45</v>
      </c>
      <c r="Z27" s="11">
        <f>[23]Setembro!$G$29</f>
        <v>58</v>
      </c>
      <c r="AA27" s="11">
        <f>[23]Setembro!$G$30</f>
        <v>37</v>
      </c>
      <c r="AB27" s="11">
        <f>[23]Setembro!$G$31</f>
        <v>27</v>
      </c>
      <c r="AC27" s="11">
        <f>[23]Setembro!$G$32</f>
        <v>29</v>
      </c>
      <c r="AD27" s="11">
        <f>[23]Setembro!$G$33</f>
        <v>24</v>
      </c>
      <c r="AE27" s="11">
        <f>[23]Setembro!$G$34</f>
        <v>18</v>
      </c>
      <c r="AF27" s="15">
        <f t="shared" si="1"/>
        <v>13</v>
      </c>
      <c r="AG27" s="94">
        <f t="shared" si="2"/>
        <v>35.5</v>
      </c>
      <c r="AI27" t="s">
        <v>47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[24]Setembro!$G$5</f>
        <v>89</v>
      </c>
      <c r="C28" s="11">
        <f>[24]Setembro!$G$6</f>
        <v>62</v>
      </c>
      <c r="D28" s="11">
        <f>[24]Setembro!$G$7</f>
        <v>52</v>
      </c>
      <c r="E28" s="11">
        <f>[24]Setembro!$G$8</f>
        <v>42</v>
      </c>
      <c r="F28" s="11">
        <f>[24]Setembro!$G$9</f>
        <v>46</v>
      </c>
      <c r="G28" s="11">
        <f>[24]Setembro!$G$10</f>
        <v>32</v>
      </c>
      <c r="H28" s="11">
        <f>[24]Setembro!$G$11</f>
        <v>15</v>
      </c>
      <c r="I28" s="11">
        <f>[24]Setembro!$G$12</f>
        <v>14</v>
      </c>
      <c r="J28" s="11">
        <f>[24]Setembro!$G$13</f>
        <v>17</v>
      </c>
      <c r="K28" s="11">
        <f>[24]Setembro!$G$14</f>
        <v>15</v>
      </c>
      <c r="L28" s="11">
        <f>[24]Setembro!$G$15</f>
        <v>14</v>
      </c>
      <c r="M28" s="11">
        <f>[24]Setembro!$G$16</f>
        <v>53</v>
      </c>
      <c r="N28" s="11">
        <f>[24]Setembro!$G$17</f>
        <v>35</v>
      </c>
      <c r="O28" s="11">
        <f>[24]Setembro!$G$18</f>
        <v>22</v>
      </c>
      <c r="P28" s="11">
        <f>[24]Setembro!$G$19</f>
        <v>12</v>
      </c>
      <c r="Q28" s="11">
        <f>[24]Setembro!$G$20</f>
        <v>12</v>
      </c>
      <c r="R28" s="11">
        <f>[24]Setembro!$G$21</f>
        <v>13</v>
      </c>
      <c r="S28" s="11">
        <f>[24]Setembro!$G$22</f>
        <v>40</v>
      </c>
      <c r="T28" s="11">
        <f>[24]Setembro!$G$23</f>
        <v>26</v>
      </c>
      <c r="U28" s="11">
        <f>[24]Setembro!$G$24</f>
        <v>38</v>
      </c>
      <c r="V28" s="11">
        <f>[24]Setembro!$G$25</f>
        <v>46</v>
      </c>
      <c r="W28" s="11">
        <f>[24]Setembro!$G$26</f>
        <v>26</v>
      </c>
      <c r="X28" s="11">
        <f>[24]Setembro!$G$27</f>
        <v>36</v>
      </c>
      <c r="Y28" s="11">
        <f>[24]Setembro!$G$28</f>
        <v>43</v>
      </c>
      <c r="Z28" s="11">
        <f>[24]Setembro!$G$29</f>
        <v>81</v>
      </c>
      <c r="AA28" s="11">
        <f>[24]Setembro!$G$30</f>
        <v>40</v>
      </c>
      <c r="AB28" s="11">
        <f>[24]Setembro!$G$31</f>
        <v>27</v>
      </c>
      <c r="AC28" s="11">
        <f>[24]Setembro!$G$32</f>
        <v>27</v>
      </c>
      <c r="AD28" s="11">
        <f>[24]Setembro!$G$33</f>
        <v>22</v>
      </c>
      <c r="AE28" s="11">
        <f>[24]Setembro!$G$34</f>
        <v>19</v>
      </c>
      <c r="AF28" s="15">
        <f t="shared" si="1"/>
        <v>12</v>
      </c>
      <c r="AG28" s="94">
        <f t="shared" si="2"/>
        <v>33.866666666666667</v>
      </c>
      <c r="AK28" t="s">
        <v>47</v>
      </c>
    </row>
    <row r="29" spans="1:38" x14ac:dyDescent="0.2">
      <c r="A29" s="58" t="s">
        <v>42</v>
      </c>
      <c r="B29" s="11">
        <f>[25]Setembro!$G$5</f>
        <v>69</v>
      </c>
      <c r="C29" s="11">
        <f>[25]Setembro!$G$6</f>
        <v>48</v>
      </c>
      <c r="D29" s="11">
        <f>[25]Setembro!$G$7</f>
        <v>42</v>
      </c>
      <c r="E29" s="11">
        <f>[25]Setembro!$G$8</f>
        <v>41</v>
      </c>
      <c r="F29" s="11">
        <f>[25]Setembro!$G$9</f>
        <v>42</v>
      </c>
      <c r="G29" s="11">
        <f>[25]Setembro!$G$10</f>
        <v>36</v>
      </c>
      <c r="H29" s="11">
        <f>[25]Setembro!$G$11</f>
        <v>23</v>
      </c>
      <c r="I29" s="11">
        <f>[25]Setembro!$G$12</f>
        <v>28</v>
      </c>
      <c r="J29" s="11">
        <f>[25]Setembro!$G$13</f>
        <v>26</v>
      </c>
      <c r="K29" s="11">
        <f>[25]Setembro!$G$14</f>
        <v>23</v>
      </c>
      <c r="L29" s="11">
        <f>[25]Setembro!$G$15</f>
        <v>27</v>
      </c>
      <c r="M29" s="11">
        <f>[25]Setembro!$G$16</f>
        <v>48</v>
      </c>
      <c r="N29" s="11">
        <f>[25]Setembro!$G$17</f>
        <v>43</v>
      </c>
      <c r="O29" s="11">
        <f>[25]Setembro!$G$18</f>
        <v>36</v>
      </c>
      <c r="P29" s="11">
        <f>[25]Setembro!$G$19</f>
        <v>25</v>
      </c>
      <c r="Q29" s="11">
        <f>[25]Setembro!$G$20</f>
        <v>28</v>
      </c>
      <c r="R29" s="11">
        <f>[25]Setembro!$G$21</f>
        <v>41</v>
      </c>
      <c r="S29" s="11">
        <f>[25]Setembro!$G$22</f>
        <v>46</v>
      </c>
      <c r="T29" s="11">
        <f>[25]Setembro!$G$23</f>
        <v>37</v>
      </c>
      <c r="U29" s="11">
        <f>[25]Setembro!$G$24</f>
        <v>48</v>
      </c>
      <c r="V29" s="11">
        <f>[25]Setembro!$G$25</f>
        <v>42</v>
      </c>
      <c r="W29" s="11">
        <f>[25]Setembro!$G$26</f>
        <v>34</v>
      </c>
      <c r="X29" s="11">
        <f>[25]Setembro!$G$27</f>
        <v>38</v>
      </c>
      <c r="Y29" s="11">
        <f>[25]Setembro!$G$28</f>
        <v>43</v>
      </c>
      <c r="Z29" s="11">
        <f>[25]Setembro!$G$29</f>
        <v>51</v>
      </c>
      <c r="AA29" s="11">
        <f>[25]Setembro!$G$30</f>
        <v>41</v>
      </c>
      <c r="AB29" s="11">
        <f>[25]Setembro!$G$31</f>
        <v>29</v>
      </c>
      <c r="AC29" s="11">
        <f>[25]Setembro!$G$32</f>
        <v>34</v>
      </c>
      <c r="AD29" s="11">
        <f>[25]Setembro!$G$33</f>
        <v>38</v>
      </c>
      <c r="AE29" s="11">
        <f>[25]Setembro!$G$34</f>
        <v>32</v>
      </c>
      <c r="AF29" s="15">
        <f t="shared" si="1"/>
        <v>23</v>
      </c>
      <c r="AG29" s="94">
        <f t="shared" si="2"/>
        <v>37.966666666666669</v>
      </c>
      <c r="AJ29" t="s">
        <v>47</v>
      </c>
      <c r="AK29" t="s">
        <v>47</v>
      </c>
    </row>
    <row r="30" spans="1:38" x14ac:dyDescent="0.2">
      <c r="A30" s="58" t="s">
        <v>10</v>
      </c>
      <c r="B30" s="11">
        <f>[26]Setembro!$G$5</f>
        <v>89</v>
      </c>
      <c r="C30" s="11">
        <f>[26]Setembro!$G$6</f>
        <v>54</v>
      </c>
      <c r="D30" s="11">
        <f>[26]Setembro!$G$7</f>
        <v>50</v>
      </c>
      <c r="E30" s="11">
        <f>[26]Setembro!$G$8</f>
        <v>46</v>
      </c>
      <c r="F30" s="11">
        <f>[26]Setembro!$G$9</f>
        <v>48</v>
      </c>
      <c r="G30" s="11">
        <f>[26]Setembro!$G$10</f>
        <v>36</v>
      </c>
      <c r="H30" s="11">
        <f>[26]Setembro!$G$11</f>
        <v>12</v>
      </c>
      <c r="I30" s="11">
        <f>[26]Setembro!$G$12</f>
        <v>14</v>
      </c>
      <c r="J30" s="11">
        <f>[26]Setembro!$G$13</f>
        <v>17</v>
      </c>
      <c r="K30" s="11">
        <f>[26]Setembro!$G$14</f>
        <v>15</v>
      </c>
      <c r="L30" s="11">
        <f>[26]Setembro!$G$15</f>
        <v>14</v>
      </c>
      <c r="M30" s="11">
        <f>[26]Setembro!$G$16</f>
        <v>28</v>
      </c>
      <c r="N30" s="11">
        <f>[26]Setembro!$G$17</f>
        <v>37</v>
      </c>
      <c r="O30" s="11">
        <f>[26]Setembro!$G$18</f>
        <v>27</v>
      </c>
      <c r="P30" s="11">
        <f>[26]Setembro!$G$19</f>
        <v>18</v>
      </c>
      <c r="Q30" s="11">
        <f>[26]Setembro!$G$20</f>
        <v>13</v>
      </c>
      <c r="R30" s="11">
        <f>[26]Setembro!$G$21</f>
        <v>21</v>
      </c>
      <c r="S30" s="11">
        <f>[26]Setembro!$G$22</f>
        <v>48</v>
      </c>
      <c r="T30" s="11">
        <f>[26]Setembro!$G$23</f>
        <v>28</v>
      </c>
      <c r="U30" s="11">
        <f>[26]Setembro!$G$24</f>
        <v>39</v>
      </c>
      <c r="V30" s="11">
        <f>[26]Setembro!$G$25</f>
        <v>34</v>
      </c>
      <c r="W30" s="11">
        <f>[26]Setembro!$G$26</f>
        <v>23</v>
      </c>
      <c r="X30" s="11">
        <f>[26]Setembro!$G$27</f>
        <v>31</v>
      </c>
      <c r="Y30" s="11">
        <f>[26]Setembro!$G$28</f>
        <v>50</v>
      </c>
      <c r="Z30" s="11">
        <f>[26]Setembro!$G$29</f>
        <v>62</v>
      </c>
      <c r="AA30" s="11">
        <f>[26]Setembro!$G$30</f>
        <v>37</v>
      </c>
      <c r="AB30" s="11">
        <f>[26]Setembro!$G$31</f>
        <v>23</v>
      </c>
      <c r="AC30" s="11">
        <f>[26]Setembro!$G$32</f>
        <v>28</v>
      </c>
      <c r="AD30" s="11">
        <f>[26]Setembro!$G$33</f>
        <v>22</v>
      </c>
      <c r="AE30" s="11">
        <f>[26]Setembro!$G$34</f>
        <v>20</v>
      </c>
      <c r="AF30" s="15">
        <f t="shared" si="1"/>
        <v>12</v>
      </c>
      <c r="AG30" s="94">
        <f t="shared" si="2"/>
        <v>32.799999999999997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[27]Setembro!$G$5</f>
        <v>83</v>
      </c>
      <c r="C31" s="11">
        <f>[27]Setembro!$G$6</f>
        <v>56</v>
      </c>
      <c r="D31" s="11">
        <f>[27]Setembro!$G$7</f>
        <v>46</v>
      </c>
      <c r="E31" s="11">
        <f>[27]Setembro!$G$8</f>
        <v>44</v>
      </c>
      <c r="F31" s="11">
        <f>[27]Setembro!$G$9</f>
        <v>48</v>
      </c>
      <c r="G31" s="11">
        <f>[27]Setembro!$G$10</f>
        <v>36</v>
      </c>
      <c r="H31" s="11">
        <f>[27]Setembro!$G$11</f>
        <v>13</v>
      </c>
      <c r="I31" s="11">
        <f>[27]Setembro!$G$12</f>
        <v>15</v>
      </c>
      <c r="J31" s="11">
        <f>[27]Setembro!$G$13</f>
        <v>23</v>
      </c>
      <c r="K31" s="11">
        <f>[27]Setembro!$G$14</f>
        <v>20</v>
      </c>
      <c r="L31" s="11">
        <f>[27]Setembro!$G$15</f>
        <v>20</v>
      </c>
      <c r="M31" s="11">
        <f>[27]Setembro!$G$16</f>
        <v>46</v>
      </c>
      <c r="N31" s="11">
        <f>[27]Setembro!$G$17</f>
        <v>38</v>
      </c>
      <c r="O31" s="11">
        <f>[27]Setembro!$G$18</f>
        <v>26</v>
      </c>
      <c r="P31" s="11">
        <f>[27]Setembro!$G$19</f>
        <v>19</v>
      </c>
      <c r="Q31" s="11">
        <f>[27]Setembro!$G$20</f>
        <v>14</v>
      </c>
      <c r="R31" s="11">
        <f>[27]Setembro!$G$21</f>
        <v>28</v>
      </c>
      <c r="S31" s="11">
        <f>[27]Setembro!$G$22</f>
        <v>44</v>
      </c>
      <c r="T31" s="11">
        <f>[27]Setembro!$G$23</f>
        <v>30</v>
      </c>
      <c r="U31" s="11">
        <f>[27]Setembro!$G$24</f>
        <v>45</v>
      </c>
      <c r="V31" s="11">
        <f>[27]Setembro!$G$25</f>
        <v>35</v>
      </c>
      <c r="W31" s="11">
        <f>[27]Setembro!$G$26</f>
        <v>25</v>
      </c>
      <c r="X31" s="11">
        <f>[27]Setembro!$G$27</f>
        <v>31</v>
      </c>
      <c r="Y31" s="11">
        <f>[27]Setembro!$G$28</f>
        <v>47</v>
      </c>
      <c r="Z31" s="11">
        <f>[27]Setembro!$G$29</f>
        <v>66</v>
      </c>
      <c r="AA31" s="11">
        <f>[27]Setembro!$G$30</f>
        <v>35</v>
      </c>
      <c r="AB31" s="11">
        <f>[27]Setembro!$G$31</f>
        <v>21</v>
      </c>
      <c r="AC31" s="11">
        <f>[27]Setembro!$G$32</f>
        <v>28</v>
      </c>
      <c r="AD31" s="11">
        <f>[27]Setembro!$G$33</f>
        <v>23</v>
      </c>
      <c r="AE31" s="11">
        <f>[27]Setembro!$G$34</f>
        <v>22</v>
      </c>
      <c r="AF31" s="15">
        <f>MIN(B31:AE31)</f>
        <v>13</v>
      </c>
      <c r="AG31" s="94">
        <f>AVERAGE(B31:AE31)</f>
        <v>34.233333333333334</v>
      </c>
      <c r="AH31" s="12" t="s">
        <v>47</v>
      </c>
      <c r="AI31" t="s">
        <v>47</v>
      </c>
      <c r="AK31" t="s">
        <v>47</v>
      </c>
    </row>
    <row r="32" spans="1:38" x14ac:dyDescent="0.2">
      <c r="A32" s="58" t="s">
        <v>11</v>
      </c>
      <c r="B32" s="11">
        <f>[28]Setembro!$G$5</f>
        <v>69</v>
      </c>
      <c r="C32" s="11">
        <f>[28]Setembro!$G$6</f>
        <v>52</v>
      </c>
      <c r="D32" s="11">
        <f>[28]Setembro!$G$7</f>
        <v>44</v>
      </c>
      <c r="E32" s="11">
        <f>[28]Setembro!$G$8</f>
        <v>33</v>
      </c>
      <c r="F32" s="11">
        <f>[28]Setembro!$G$9</f>
        <v>39</v>
      </c>
      <c r="G32" s="11">
        <f>[28]Setembro!$G$10</f>
        <v>32</v>
      </c>
      <c r="H32" s="11">
        <f>[28]Setembro!$G$11</f>
        <v>11</v>
      </c>
      <c r="I32" s="11">
        <f>[28]Setembro!$G$12</f>
        <v>14</v>
      </c>
      <c r="J32" s="11">
        <f>[28]Setembro!$G$13</f>
        <v>15</v>
      </c>
      <c r="K32" s="11">
        <f>[28]Setembro!$G$14</f>
        <v>15</v>
      </c>
      <c r="L32" s="11">
        <f>[28]Setembro!$G$15</f>
        <v>15</v>
      </c>
      <c r="M32" s="11">
        <f>[28]Setembro!$G$16</f>
        <v>38</v>
      </c>
      <c r="N32" s="11">
        <f>[28]Setembro!$G$17</f>
        <v>34</v>
      </c>
      <c r="O32" s="11">
        <f>[28]Setembro!$G$18</f>
        <v>21</v>
      </c>
      <c r="P32" s="11">
        <f>[28]Setembro!$G$19</f>
        <v>11</v>
      </c>
      <c r="Q32" s="11">
        <f>[28]Setembro!$G$20</f>
        <v>11</v>
      </c>
      <c r="R32" s="11">
        <f>[28]Setembro!$G$21</f>
        <v>26</v>
      </c>
      <c r="S32" s="11">
        <f>[28]Setembro!$G$22</f>
        <v>40</v>
      </c>
      <c r="T32" s="11">
        <f>[28]Setembro!$G$23</f>
        <v>26</v>
      </c>
      <c r="U32" s="11">
        <f>[28]Setembro!$G$24</f>
        <v>34</v>
      </c>
      <c r="V32" s="11">
        <f>[28]Setembro!$G$25</f>
        <v>34</v>
      </c>
      <c r="W32" s="11">
        <f>[28]Setembro!$G$26</f>
        <v>25</v>
      </c>
      <c r="X32" s="11">
        <f>[28]Setembro!$G$27</f>
        <v>31</v>
      </c>
      <c r="Y32" s="11">
        <f>[28]Setembro!$G$28</f>
        <v>37</v>
      </c>
      <c r="Z32" s="11">
        <f>[28]Setembro!$G$29</f>
        <v>51</v>
      </c>
      <c r="AA32" s="11">
        <f>[28]Setembro!$G$30</f>
        <v>42</v>
      </c>
      <c r="AB32" s="11">
        <f>[28]Setembro!$G$31</f>
        <v>19</v>
      </c>
      <c r="AC32" s="11">
        <f>[28]Setembro!$G$32</f>
        <v>26</v>
      </c>
      <c r="AD32" s="11">
        <f>[28]Setembro!$G$33</f>
        <v>18</v>
      </c>
      <c r="AE32" s="11">
        <f>[28]Setembro!$G$34</f>
        <v>18</v>
      </c>
      <c r="AF32" s="15">
        <f t="shared" si="1"/>
        <v>11</v>
      </c>
      <c r="AG32" s="94">
        <f t="shared" si="2"/>
        <v>29.366666666666667</v>
      </c>
      <c r="AK32" s="12" t="s">
        <v>47</v>
      </c>
    </row>
    <row r="33" spans="1:38" s="5" customFormat="1" x14ac:dyDescent="0.2">
      <c r="A33" s="58" t="s">
        <v>12</v>
      </c>
      <c r="B33" s="11">
        <f>[29]Setembro!$G$5</f>
        <v>49</v>
      </c>
      <c r="C33" s="11">
        <f>[29]Setembro!$G$6</f>
        <v>42</v>
      </c>
      <c r="D33" s="11">
        <f>[29]Setembro!$G$7</f>
        <v>35</v>
      </c>
      <c r="E33" s="11">
        <f>[29]Setembro!$G$8</f>
        <v>29</v>
      </c>
      <c r="F33" s="11">
        <f>[29]Setembro!$G$9</f>
        <v>30</v>
      </c>
      <c r="G33" s="11">
        <f>[29]Setembro!$G$10</f>
        <v>24</v>
      </c>
      <c r="H33" s="11">
        <f>[29]Setembro!$G$11</f>
        <v>19</v>
      </c>
      <c r="I33" s="11">
        <f>[29]Setembro!$G$12</f>
        <v>22</v>
      </c>
      <c r="J33" s="11">
        <f>[29]Setembro!$G$13</f>
        <v>19</v>
      </c>
      <c r="K33" s="11">
        <f>[29]Setembro!$G$14</f>
        <v>16</v>
      </c>
      <c r="L33" s="11">
        <f>[29]Setembro!$G$15</f>
        <v>23</v>
      </c>
      <c r="M33" s="11">
        <f>[29]Setembro!$G$16</f>
        <v>43</v>
      </c>
      <c r="N33" s="11">
        <f>[29]Setembro!$G$17</f>
        <v>32</v>
      </c>
      <c r="O33" s="11">
        <f>[29]Setembro!$G$18</f>
        <v>20</v>
      </c>
      <c r="P33" s="11">
        <f>[29]Setembro!$G$19</f>
        <v>16</v>
      </c>
      <c r="Q33" s="11">
        <f>[29]Setembro!$G$20</f>
        <v>18</v>
      </c>
      <c r="R33" s="11">
        <f>[29]Setembro!$G$21</f>
        <v>35</v>
      </c>
      <c r="S33" s="11">
        <f>[29]Setembro!$G$22</f>
        <v>52</v>
      </c>
      <c r="T33" s="11" t="str">
        <f>[29]Setembro!$G$23</f>
        <v>*</v>
      </c>
      <c r="U33" s="11" t="str">
        <f>[29]Setembro!$G$24</f>
        <v>*</v>
      </c>
      <c r="V33" s="11" t="str">
        <f>[29]Setembro!$G$25</f>
        <v>*</v>
      </c>
      <c r="W33" s="11" t="str">
        <f>[29]Setembro!$G$26</f>
        <v>*</v>
      </c>
      <c r="X33" s="11" t="str">
        <f>[29]Setembro!$G$27</f>
        <v>*</v>
      </c>
      <c r="Y33" s="11" t="str">
        <f>[29]Setembro!$G$28</f>
        <v>*</v>
      </c>
      <c r="Z33" s="11" t="str">
        <f>[29]Setembro!$G$29</f>
        <v>*</v>
      </c>
      <c r="AA33" s="11" t="str">
        <f>[29]Setembro!$G$30</f>
        <v>*</v>
      </c>
      <c r="AB33" s="11" t="str">
        <f>[29]Setembro!$G$31</f>
        <v>*</v>
      </c>
      <c r="AC33" s="11" t="str">
        <f>[29]Setembro!$G$32</f>
        <v>*</v>
      </c>
      <c r="AD33" s="11" t="str">
        <f>[29]Setembro!$G$33</f>
        <v>*</v>
      </c>
      <c r="AE33" s="11" t="str">
        <f>[29]Setembro!$G$34</f>
        <v>*</v>
      </c>
      <c r="AF33" s="15">
        <f t="shared" si="1"/>
        <v>16</v>
      </c>
      <c r="AG33" s="94">
        <f t="shared" si="2"/>
        <v>29.111111111111111</v>
      </c>
      <c r="AI33" s="5" t="s">
        <v>47</v>
      </c>
    </row>
    <row r="34" spans="1:38" x14ac:dyDescent="0.2">
      <c r="A34" s="58" t="s">
        <v>13</v>
      </c>
      <c r="B34" s="11">
        <f>[30]Setembro!$G$5</f>
        <v>64</v>
      </c>
      <c r="C34" s="11">
        <f>[30]Setembro!$G$6</f>
        <v>47</v>
      </c>
      <c r="D34" s="11">
        <f>[30]Setembro!$G$7</f>
        <v>43</v>
      </c>
      <c r="E34" s="11">
        <f>[30]Setembro!$G$8</f>
        <v>33</v>
      </c>
      <c r="F34" s="11">
        <f>[30]Setembro!$G$9</f>
        <v>37</v>
      </c>
      <c r="G34" s="11">
        <f>[30]Setembro!$G$10</f>
        <v>22</v>
      </c>
      <c r="H34" s="11">
        <f>[30]Setembro!$G$11</f>
        <v>22</v>
      </c>
      <c r="I34" s="11">
        <f>[30]Setembro!$G$12</f>
        <v>22</v>
      </c>
      <c r="J34" s="11">
        <f>[30]Setembro!$G$13</f>
        <v>21</v>
      </c>
      <c r="K34" s="11">
        <f>[30]Setembro!$G$14</f>
        <v>18</v>
      </c>
      <c r="L34" s="11">
        <f>[30]Setembro!$G$15</f>
        <v>25</v>
      </c>
      <c r="M34" s="11">
        <f>[30]Setembro!$G$16</f>
        <v>52</v>
      </c>
      <c r="N34" s="11">
        <f>[30]Setembro!$G$17</f>
        <v>43</v>
      </c>
      <c r="O34" s="11">
        <f>[30]Setembro!$G$18</f>
        <v>26</v>
      </c>
      <c r="P34" s="11">
        <f>[30]Setembro!$G$19</f>
        <v>21</v>
      </c>
      <c r="Q34" s="11">
        <f>[30]Setembro!$G$20</f>
        <v>22</v>
      </c>
      <c r="R34" s="11">
        <f>[30]Setembro!$G$21</f>
        <v>43</v>
      </c>
      <c r="S34" s="11">
        <f>[30]Setembro!$G$22</f>
        <v>33</v>
      </c>
      <c r="T34" s="11">
        <f>[30]Setembro!$G$23</f>
        <v>33</v>
      </c>
      <c r="U34" s="11">
        <f>[30]Setembro!$G$24</f>
        <v>28</v>
      </c>
      <c r="V34" s="11">
        <f>[30]Setembro!$G$25</f>
        <v>39</v>
      </c>
      <c r="W34" s="11">
        <f>[30]Setembro!$G$26</f>
        <v>34</v>
      </c>
      <c r="X34" s="11">
        <f>[30]Setembro!$G$27</f>
        <v>30</v>
      </c>
      <c r="Y34" s="11">
        <f>[30]Setembro!$G$28</f>
        <v>27</v>
      </c>
      <c r="Z34" s="11">
        <f>[30]Setembro!$G$29</f>
        <v>92</v>
      </c>
      <c r="AA34" s="11">
        <f>[30]Setembro!$G$30</f>
        <v>47</v>
      </c>
      <c r="AB34" s="11">
        <f>[30]Setembro!$G$31</f>
        <v>30</v>
      </c>
      <c r="AC34" s="11">
        <f>[30]Setembro!$G$32</f>
        <v>29</v>
      </c>
      <c r="AD34" s="11">
        <f>[30]Setembro!$G$33</f>
        <v>31</v>
      </c>
      <c r="AE34" s="11">
        <f>[30]Setembro!$G$34</f>
        <v>35</v>
      </c>
      <c r="AF34" s="15">
        <f t="shared" si="1"/>
        <v>18</v>
      </c>
      <c r="AG34" s="94">
        <f t="shared" si="2"/>
        <v>34.966666666666669</v>
      </c>
      <c r="AJ34" t="s">
        <v>47</v>
      </c>
      <c r="AL34" s="12" t="s">
        <v>47</v>
      </c>
    </row>
    <row r="35" spans="1:38" x14ac:dyDescent="0.2">
      <c r="A35" s="58" t="s">
        <v>173</v>
      </c>
      <c r="B35" s="11">
        <f>[31]Setembro!$G$5</f>
        <v>78</v>
      </c>
      <c r="C35" s="11">
        <f>[31]Setembro!$G$6</f>
        <v>67</v>
      </c>
      <c r="D35" s="11">
        <f>[31]Setembro!$G$7</f>
        <v>66</v>
      </c>
      <c r="E35" s="11">
        <f>[31]Setembro!$G$8</f>
        <v>58</v>
      </c>
      <c r="F35" s="11">
        <f>[31]Setembro!$G$9</f>
        <v>59</v>
      </c>
      <c r="G35" s="11">
        <f>[31]Setembro!$G$10</f>
        <v>48</v>
      </c>
      <c r="H35" s="11">
        <f>[31]Setembro!$G$11</f>
        <v>35</v>
      </c>
      <c r="I35" s="11">
        <f>[31]Setembro!$G$12</f>
        <v>42</v>
      </c>
      <c r="J35" s="11">
        <f>[31]Setembro!$G$13</f>
        <v>39</v>
      </c>
      <c r="K35" s="11">
        <f>[31]Setembro!$G$14</f>
        <v>42</v>
      </c>
      <c r="L35" s="11">
        <f>[31]Setembro!$G$15</f>
        <v>40</v>
      </c>
      <c r="M35" s="11">
        <f>[31]Setembro!$G$16</f>
        <v>58</v>
      </c>
      <c r="N35" s="11">
        <f>[31]Setembro!$G$17</f>
        <v>54</v>
      </c>
      <c r="O35" s="11">
        <f>[31]Setembro!$G$18</f>
        <v>45</v>
      </c>
      <c r="P35" s="11">
        <f>[31]Setembro!$G$19</f>
        <v>39</v>
      </c>
      <c r="Q35" s="11">
        <f>[31]Setembro!$G$20</f>
        <v>40</v>
      </c>
      <c r="R35" s="11">
        <f>[31]Setembro!$G$21</f>
        <v>49</v>
      </c>
      <c r="S35" s="11">
        <f>[31]Setembro!$G$22</f>
        <v>59</v>
      </c>
      <c r="T35" s="11">
        <f>[31]Setembro!$G$23</f>
        <v>53</v>
      </c>
      <c r="U35" s="11">
        <f>[31]Setembro!$G$24</f>
        <v>60</v>
      </c>
      <c r="V35" s="11">
        <f>[31]Setembro!$G$25</f>
        <v>63</v>
      </c>
      <c r="W35" s="11">
        <f>[31]Setembro!$G$26</f>
        <v>54</v>
      </c>
      <c r="X35" s="11">
        <f>[31]Setembro!$G$27</f>
        <v>51</v>
      </c>
      <c r="Y35" s="11">
        <f>[31]Setembro!$G$28</f>
        <v>53</v>
      </c>
      <c r="Z35" s="11">
        <f>[31]Setembro!$G$29</f>
        <v>67</v>
      </c>
      <c r="AA35" s="11">
        <f>[31]Setembro!$G$30</f>
        <v>63</v>
      </c>
      <c r="AB35" s="11">
        <f>[31]Setembro!$G$31</f>
        <v>45</v>
      </c>
      <c r="AC35" s="11">
        <f>[31]Setembro!$G$32</f>
        <v>50</v>
      </c>
      <c r="AD35" s="11">
        <f>[31]Setembro!$G$33</f>
        <v>49</v>
      </c>
      <c r="AE35" s="11">
        <f>[31]Setembro!$G$34</f>
        <v>47</v>
      </c>
      <c r="AF35" s="15">
        <f>MIN(B35:AE35)</f>
        <v>35</v>
      </c>
      <c r="AG35" s="94">
        <f>AVERAGE(B35:AE35)</f>
        <v>52.43333333333333</v>
      </c>
    </row>
    <row r="36" spans="1:38" x14ac:dyDescent="0.2">
      <c r="A36" s="58" t="s">
        <v>144</v>
      </c>
      <c r="B36" s="11" t="str">
        <f>[32]Setembro!$G$5</f>
        <v>*</v>
      </c>
      <c r="C36" s="11" t="str">
        <f>[32]Setembro!$G$6</f>
        <v>*</v>
      </c>
      <c r="D36" s="11" t="str">
        <f>[32]Setembro!$G$7</f>
        <v>*</v>
      </c>
      <c r="E36" s="11" t="str">
        <f>[32]Setembro!$G$8</f>
        <v>*</v>
      </c>
      <c r="F36" s="11" t="str">
        <f>[32]Setembro!$G$9</f>
        <v>*</v>
      </c>
      <c r="G36" s="11" t="str">
        <f>[32]Setembro!$G$10</f>
        <v>*</v>
      </c>
      <c r="H36" s="11" t="str">
        <f>[32]Setembro!$G$11</f>
        <v>*</v>
      </c>
      <c r="I36" s="11" t="str">
        <f>[32]Setembro!$G$12</f>
        <v>*</v>
      </c>
      <c r="J36" s="11" t="str">
        <f>[32]Setembro!$G$13</f>
        <v>*</v>
      </c>
      <c r="K36" s="11" t="str">
        <f>[32]Setembro!$G$14</f>
        <v>*</v>
      </c>
      <c r="L36" s="11" t="str">
        <f>[32]Setembro!$G$15</f>
        <v>*</v>
      </c>
      <c r="M36" s="11" t="str">
        <f>[32]Setembro!$G$16</f>
        <v>*</v>
      </c>
      <c r="N36" s="11" t="str">
        <f>[32]Setembro!$G$17</f>
        <v>*</v>
      </c>
      <c r="O36" s="11" t="str">
        <f>[32]Setembro!$G$18</f>
        <v>*</v>
      </c>
      <c r="P36" s="11" t="str">
        <f>[32]Setembro!$G$19</f>
        <v>*</v>
      </c>
      <c r="Q36" s="11" t="str">
        <f>[32]Setembro!$G$20</f>
        <v>*</v>
      </c>
      <c r="R36" s="11" t="str">
        <f>[32]Setembro!$G$21</f>
        <v>*</v>
      </c>
      <c r="S36" s="11" t="str">
        <f>[32]Setembro!$G$22</f>
        <v>*</v>
      </c>
      <c r="T36" s="11" t="str">
        <f>[32]Setembro!$G$23</f>
        <v>*</v>
      </c>
      <c r="U36" s="11" t="str">
        <f>[32]Setembro!$G$24</f>
        <v>*</v>
      </c>
      <c r="V36" s="11" t="str">
        <f>[32]Setembro!$G$25</f>
        <v>*</v>
      </c>
      <c r="W36" s="11" t="str">
        <f>[32]Setembro!$G$26</f>
        <v>*</v>
      </c>
      <c r="X36" s="11" t="str">
        <f>[32]Setembro!$G$27</f>
        <v>*</v>
      </c>
      <c r="Y36" s="11" t="str">
        <f>[32]Setembro!$G$28</f>
        <v>*</v>
      </c>
      <c r="Z36" s="11" t="str">
        <f>[32]Setembro!$G$29</f>
        <v>*</v>
      </c>
      <c r="AA36" s="11" t="str">
        <f>[32]Setembro!$G$30</f>
        <v>*</v>
      </c>
      <c r="AB36" s="11" t="str">
        <f>[32]Setembro!$G$31</f>
        <v>*</v>
      </c>
      <c r="AC36" s="11" t="str">
        <f>[32]Setembro!$G$32</f>
        <v>*</v>
      </c>
      <c r="AD36" s="11" t="str">
        <f>[32]Setembro!$G$33</f>
        <v>*</v>
      </c>
      <c r="AE36" s="11" t="str">
        <f>[32]Setembro!$G$34</f>
        <v>*</v>
      </c>
      <c r="AF36" s="15" t="s">
        <v>226</v>
      </c>
      <c r="AG36" s="94" t="s">
        <v>226</v>
      </c>
    </row>
    <row r="37" spans="1:38" x14ac:dyDescent="0.2">
      <c r="A37" s="58" t="s">
        <v>14</v>
      </c>
      <c r="B37" s="11">
        <f>[33]Setembro!$G$5</f>
        <v>30</v>
      </c>
      <c r="C37" s="11">
        <f>[33]Setembro!$G$6</f>
        <v>46</v>
      </c>
      <c r="D37" s="11">
        <f>[33]Setembro!$G$7</f>
        <v>31</v>
      </c>
      <c r="E37" s="11">
        <f>[33]Setembro!$G$8</f>
        <v>23</v>
      </c>
      <c r="F37" s="11">
        <f>[33]Setembro!$G$9</f>
        <v>31</v>
      </c>
      <c r="G37" s="11">
        <f>[33]Setembro!$G$10</f>
        <v>15</v>
      </c>
      <c r="H37" s="11">
        <f>[33]Setembro!$G$11</f>
        <v>21</v>
      </c>
      <c r="I37" s="11">
        <f>[33]Setembro!$G$12</f>
        <v>20</v>
      </c>
      <c r="J37" s="11">
        <f>[33]Setembro!$G$13</f>
        <v>18</v>
      </c>
      <c r="K37" s="11">
        <f>[33]Setembro!$G$14</f>
        <v>13</v>
      </c>
      <c r="L37" s="11">
        <f>[33]Setembro!$G$15</f>
        <v>14</v>
      </c>
      <c r="M37" s="11">
        <f>[33]Setembro!$G$16</f>
        <v>12</v>
      </c>
      <c r="N37" s="11">
        <f>[33]Setembro!$G$17</f>
        <v>20</v>
      </c>
      <c r="O37" s="11">
        <f>[33]Setembro!$G$18</f>
        <v>19</v>
      </c>
      <c r="P37" s="11">
        <f>[33]Setembro!$G$19</f>
        <v>12</v>
      </c>
      <c r="Q37" s="11">
        <f>[33]Setembro!$G$20</f>
        <v>12</v>
      </c>
      <c r="R37" s="11">
        <f>[33]Setembro!$G$21</f>
        <v>11</v>
      </c>
      <c r="S37" s="11">
        <f>[33]Setembro!$G$22</f>
        <v>13</v>
      </c>
      <c r="T37" s="11">
        <f>[33]Setembro!$G$23</f>
        <v>16</v>
      </c>
      <c r="U37" s="11">
        <f>[33]Setembro!$G$24</f>
        <v>22</v>
      </c>
      <c r="V37" s="11">
        <f>[33]Setembro!$G$25</f>
        <v>33</v>
      </c>
      <c r="W37" s="11">
        <f>[33]Setembro!$G$26</f>
        <v>39</v>
      </c>
      <c r="X37" s="11">
        <f>[33]Setembro!$G$27</f>
        <v>32</v>
      </c>
      <c r="Y37" s="11">
        <f>[33]Setembro!$G$28</f>
        <v>24</v>
      </c>
      <c r="Z37" s="11">
        <f>[33]Setembro!$G$29</f>
        <v>41</v>
      </c>
      <c r="AA37" s="11">
        <f>[33]Setembro!$G$30</f>
        <v>74</v>
      </c>
      <c r="AB37" s="11">
        <f>[33]Setembro!$G$31</f>
        <v>38</v>
      </c>
      <c r="AC37" s="11">
        <f>[33]Setembro!$G$32</f>
        <v>30</v>
      </c>
      <c r="AD37" s="11">
        <f>[33]Setembro!$G$33</f>
        <v>26</v>
      </c>
      <c r="AE37" s="11">
        <f>[33]Setembro!$G$34</f>
        <v>21</v>
      </c>
      <c r="AF37" s="15">
        <f t="shared" si="1"/>
        <v>11</v>
      </c>
      <c r="AG37" s="94">
        <f t="shared" si="2"/>
        <v>25.233333333333334</v>
      </c>
    </row>
    <row r="38" spans="1:38" x14ac:dyDescent="0.2">
      <c r="A38" s="58" t="s">
        <v>174</v>
      </c>
      <c r="B38" s="11">
        <f>[34]Setembro!$G$5</f>
        <v>63</v>
      </c>
      <c r="C38" s="11">
        <f>[34]Setembro!$G$6</f>
        <v>67</v>
      </c>
      <c r="D38" s="11">
        <f>[34]Setembro!$G$7</f>
        <v>67</v>
      </c>
      <c r="E38" s="11">
        <f>[34]Setembro!$G$8</f>
        <v>42</v>
      </c>
      <c r="F38" s="11">
        <f>[34]Setembro!$G$9</f>
        <v>64</v>
      </c>
      <c r="G38" s="11">
        <f>[34]Setembro!$G$10</f>
        <v>61</v>
      </c>
      <c r="H38" s="11">
        <f>[34]Setembro!$G$11</f>
        <v>43</v>
      </c>
      <c r="I38" s="11">
        <f>[34]Setembro!$G$12</f>
        <v>25</v>
      </c>
      <c r="J38" s="11">
        <f>[34]Setembro!$G$13</f>
        <v>60</v>
      </c>
      <c r="K38" s="11">
        <f>[34]Setembro!$G$14</f>
        <v>62</v>
      </c>
      <c r="L38" s="11">
        <f>[34]Setembro!$G$15</f>
        <v>55</v>
      </c>
      <c r="M38" s="11">
        <f>[34]Setembro!$G$16</f>
        <v>52</v>
      </c>
      <c r="N38" s="11">
        <f>[34]Setembro!$G$17</f>
        <v>60</v>
      </c>
      <c r="O38" s="11">
        <f>[34]Setembro!$G$18</f>
        <v>69</v>
      </c>
      <c r="P38" s="11">
        <f>[34]Setembro!$G$19</f>
        <v>60</v>
      </c>
      <c r="Q38" s="11">
        <f>[34]Setembro!$G$20</f>
        <v>55</v>
      </c>
      <c r="R38" s="11">
        <f>[34]Setembro!$G$21</f>
        <v>54</v>
      </c>
      <c r="S38" s="11">
        <f>[34]Setembro!$G$22</f>
        <v>64</v>
      </c>
      <c r="T38" s="11">
        <f>[34]Setembro!$G$23</f>
        <v>68</v>
      </c>
      <c r="U38" s="11">
        <f>[34]Setembro!$G$24</f>
        <v>76</v>
      </c>
      <c r="V38" s="11">
        <f>[34]Setembro!$G$25</f>
        <v>46</v>
      </c>
      <c r="W38" s="11">
        <f>[34]Setembro!$G$26</f>
        <v>65</v>
      </c>
      <c r="X38" s="11">
        <f>[34]Setembro!$G$27</f>
        <v>52</v>
      </c>
      <c r="Y38" s="11">
        <f>[34]Setembro!$G$28</f>
        <v>48</v>
      </c>
      <c r="Z38" s="11">
        <f>[34]Setembro!$G$29</f>
        <v>64</v>
      </c>
      <c r="AA38" s="11">
        <f>[34]Setembro!$G$30</f>
        <v>63</v>
      </c>
      <c r="AB38" s="11">
        <f>[34]Setembro!$G$31</f>
        <v>60</v>
      </c>
      <c r="AC38" s="11">
        <f>[34]Setembro!$G$32</f>
        <v>43</v>
      </c>
      <c r="AD38" s="11">
        <f>[34]Setembro!$G$33</f>
        <v>57</v>
      </c>
      <c r="AE38" s="11">
        <f>[34]Setembro!$G$34</f>
        <v>70</v>
      </c>
      <c r="AF38" s="15">
        <f>MIN(B38:AE38)</f>
        <v>25</v>
      </c>
      <c r="AG38" s="94">
        <f>AVERAGE(B38:AE38)</f>
        <v>57.833333333333336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[35]Setembro!$G$5</f>
        <v>68</v>
      </c>
      <c r="C39" s="11">
        <f>[35]Setembro!$G$6</f>
        <v>48</v>
      </c>
      <c r="D39" s="11">
        <f>[35]Setembro!$G$7</f>
        <v>38</v>
      </c>
      <c r="E39" s="11">
        <f>[35]Setembro!$G$8</f>
        <v>40</v>
      </c>
      <c r="F39" s="11">
        <f>[35]Setembro!$G$9</f>
        <v>45</v>
      </c>
      <c r="G39" s="11">
        <f>[35]Setembro!$G$10</f>
        <v>37</v>
      </c>
      <c r="H39" s="11">
        <f>[35]Setembro!$G$11</f>
        <v>15</v>
      </c>
      <c r="I39" s="11">
        <f>[35]Setembro!$G$12</f>
        <v>17</v>
      </c>
      <c r="J39" s="11">
        <f>[35]Setembro!$G$13</f>
        <v>20</v>
      </c>
      <c r="K39" s="11">
        <f>[35]Setembro!$G$14</f>
        <v>18</v>
      </c>
      <c r="L39" s="11">
        <f>[35]Setembro!$G$15</f>
        <v>21</v>
      </c>
      <c r="M39" s="11">
        <f>[35]Setembro!$G$16</f>
        <v>49</v>
      </c>
      <c r="N39" s="11">
        <f>[35]Setembro!$G$17</f>
        <v>39</v>
      </c>
      <c r="O39" s="11">
        <f>[35]Setembro!$G$18</f>
        <v>26</v>
      </c>
      <c r="P39" s="11">
        <f>[35]Setembro!$G$19</f>
        <v>14</v>
      </c>
      <c r="Q39" s="11">
        <f>[35]Setembro!$G$20</f>
        <v>13</v>
      </c>
      <c r="R39" s="11">
        <f>[35]Setembro!$G$21</f>
        <v>21</v>
      </c>
      <c r="S39" s="11">
        <f>[35]Setembro!$G$22</f>
        <v>50</v>
      </c>
      <c r="T39" s="11">
        <f>[35]Setembro!$G$23</f>
        <v>30</v>
      </c>
      <c r="U39" s="11">
        <f>[35]Setembro!$G$24</f>
        <v>37</v>
      </c>
      <c r="V39" s="11">
        <f>[35]Setembro!$G$25</f>
        <v>32</v>
      </c>
      <c r="W39" s="11">
        <f>[35]Setembro!$G$26</f>
        <v>22</v>
      </c>
      <c r="X39" s="11">
        <f>[35]Setembro!$G$27</f>
        <v>30</v>
      </c>
      <c r="Y39" s="11">
        <f>[35]Setembro!$G$28</f>
        <v>42</v>
      </c>
      <c r="Z39" s="11">
        <f>[35]Setembro!$G$29</f>
        <v>61</v>
      </c>
      <c r="AA39" s="11">
        <f>[35]Setembro!$G$30</f>
        <v>40</v>
      </c>
      <c r="AB39" s="11">
        <f>[35]Setembro!$G$31</f>
        <v>22</v>
      </c>
      <c r="AC39" s="11">
        <f>[35]Setembro!$G$32</f>
        <v>29</v>
      </c>
      <c r="AD39" s="11">
        <f>[35]Setembro!$G$33</f>
        <v>22</v>
      </c>
      <c r="AE39" s="11">
        <f>[35]Setembro!$G$34</f>
        <v>22</v>
      </c>
      <c r="AF39" s="15">
        <f t="shared" si="1"/>
        <v>13</v>
      </c>
      <c r="AG39" s="94">
        <f t="shared" si="2"/>
        <v>32.266666666666666</v>
      </c>
      <c r="AH39" s="12" t="s">
        <v>47</v>
      </c>
      <c r="AJ39" t="s">
        <v>47</v>
      </c>
      <c r="AK39" t="s">
        <v>47</v>
      </c>
      <c r="AL39" t="s">
        <v>47</v>
      </c>
    </row>
    <row r="40" spans="1:38" x14ac:dyDescent="0.2">
      <c r="A40" s="58" t="s">
        <v>16</v>
      </c>
      <c r="B40" s="11">
        <f>[36]Setembro!$G$5</f>
        <v>60</v>
      </c>
      <c r="C40" s="11">
        <f>[36]Setembro!$G$6</f>
        <v>42</v>
      </c>
      <c r="D40" s="11">
        <f>[36]Setembro!$G$7</f>
        <v>33</v>
      </c>
      <c r="E40" s="11">
        <f>[36]Setembro!$G$8</f>
        <v>34</v>
      </c>
      <c r="F40" s="11">
        <f>[36]Setembro!$G$9</f>
        <v>34</v>
      </c>
      <c r="G40" s="11">
        <f>[36]Setembro!$G$10</f>
        <v>41</v>
      </c>
      <c r="H40" s="11">
        <f>[36]Setembro!$G$11</f>
        <v>17</v>
      </c>
      <c r="I40" s="11">
        <f>[36]Setembro!$G$12</f>
        <v>14</v>
      </c>
      <c r="J40" s="11">
        <f>[36]Setembro!$G$13</f>
        <v>15</v>
      </c>
      <c r="K40" s="11">
        <f>[36]Setembro!$G$14</f>
        <v>15</v>
      </c>
      <c r="L40" s="11">
        <f>[36]Setembro!$G$15</f>
        <v>30</v>
      </c>
      <c r="M40" s="11">
        <f>[36]Setembro!$G$16</f>
        <v>54</v>
      </c>
      <c r="N40" s="11">
        <f>[36]Setembro!$G$17</f>
        <v>39</v>
      </c>
      <c r="O40" s="11">
        <f>[36]Setembro!$G$18</f>
        <v>25</v>
      </c>
      <c r="P40" s="11">
        <f>[36]Setembro!$G$19</f>
        <v>17</v>
      </c>
      <c r="Q40" s="11">
        <f>[36]Setembro!$G$20</f>
        <v>19</v>
      </c>
      <c r="R40" s="11">
        <f>[36]Setembro!$G$21</f>
        <v>41</v>
      </c>
      <c r="S40" s="11">
        <f>[36]Setembro!$G$22</f>
        <v>38</v>
      </c>
      <c r="T40" s="11">
        <f>[36]Setembro!$G$23</f>
        <v>27</v>
      </c>
      <c r="U40" s="11">
        <f>[36]Setembro!$G$24</f>
        <v>31</v>
      </c>
      <c r="V40" s="11">
        <f>[36]Setembro!$G$25</f>
        <v>28</v>
      </c>
      <c r="W40" s="11">
        <f>[36]Setembro!$G$26</f>
        <v>15</v>
      </c>
      <c r="X40" s="11">
        <f>[36]Setembro!$G$27</f>
        <v>23</v>
      </c>
      <c r="Y40" s="11">
        <f>[36]Setembro!$G$28</f>
        <v>24</v>
      </c>
      <c r="Z40" s="11">
        <f>[36]Setembro!$G$29</f>
        <v>38</v>
      </c>
      <c r="AA40" s="11">
        <f>[36]Setembro!$G$30</f>
        <v>37</v>
      </c>
      <c r="AB40" s="11">
        <f>[36]Setembro!$G$31</f>
        <v>15</v>
      </c>
      <c r="AC40" s="11">
        <f>[36]Setembro!$G$32</f>
        <v>17</v>
      </c>
      <c r="AD40" s="11">
        <f>[36]Setembro!$G$33</f>
        <v>22</v>
      </c>
      <c r="AE40" s="11">
        <f>[36]Setembro!$G$34</f>
        <v>25</v>
      </c>
      <c r="AF40" s="15">
        <f t="shared" si="1"/>
        <v>14</v>
      </c>
      <c r="AG40" s="94">
        <f t="shared" si="2"/>
        <v>29</v>
      </c>
      <c r="AK40" t="s">
        <v>47</v>
      </c>
    </row>
    <row r="41" spans="1:38" x14ac:dyDescent="0.2">
      <c r="A41" s="58" t="s">
        <v>175</v>
      </c>
      <c r="B41" s="11">
        <f>[37]Setembro!$G$5</f>
        <v>56</v>
      </c>
      <c r="C41" s="11">
        <f>[37]Setembro!$G$6</f>
        <v>51</v>
      </c>
      <c r="D41" s="11">
        <f>[37]Setembro!$G$7</f>
        <v>42</v>
      </c>
      <c r="E41" s="11">
        <f>[37]Setembro!$G$8</f>
        <v>38</v>
      </c>
      <c r="F41" s="11">
        <f>[37]Setembro!$G$9</f>
        <v>37</v>
      </c>
      <c r="G41" s="11">
        <f>[37]Setembro!$G$10</f>
        <v>25</v>
      </c>
      <c r="H41" s="11">
        <f>[37]Setembro!$G$11</f>
        <v>15</v>
      </c>
      <c r="I41" s="11">
        <f>[37]Setembro!$G$12</f>
        <v>19</v>
      </c>
      <c r="J41" s="11">
        <f>[37]Setembro!$G$13</f>
        <v>18</v>
      </c>
      <c r="K41" s="11">
        <f>[37]Setembro!$G$14</f>
        <v>18</v>
      </c>
      <c r="L41" s="11">
        <f>[37]Setembro!$G$15</f>
        <v>14</v>
      </c>
      <c r="M41" s="11">
        <f>[37]Setembro!$G$16</f>
        <v>31</v>
      </c>
      <c r="N41" s="11">
        <f>[37]Setembro!$G$17</f>
        <v>32</v>
      </c>
      <c r="O41" s="11">
        <f>[37]Setembro!$G$18</f>
        <v>18</v>
      </c>
      <c r="P41" s="11">
        <f>[37]Setembro!$E$19</f>
        <v>26.916666666666668</v>
      </c>
      <c r="Q41" s="11">
        <f>[37]Setembro!$G$20</f>
        <v>14</v>
      </c>
      <c r="R41" s="11">
        <f>[37]Setembro!$G$21</f>
        <v>13</v>
      </c>
      <c r="S41" s="11">
        <f>[37]Setembro!$G$22</f>
        <v>28</v>
      </c>
      <c r="T41" s="11">
        <f>[37]Setembro!$G$23</f>
        <v>25</v>
      </c>
      <c r="U41" s="11">
        <f>[37]Setembro!$G$24</f>
        <v>25</v>
      </c>
      <c r="V41" s="11">
        <f>[37]Setembro!$G$25</f>
        <v>40</v>
      </c>
      <c r="W41" s="11">
        <f>[37]Setembro!$G$26</f>
        <v>38</v>
      </c>
      <c r="X41" s="11">
        <f>[37]Setembro!$G$27</f>
        <v>36</v>
      </c>
      <c r="Y41" s="11">
        <f>[37]Setembro!$G$28</f>
        <v>38</v>
      </c>
      <c r="Z41" s="11">
        <f>[37]Setembro!$G$29</f>
        <v>61</v>
      </c>
      <c r="AA41" s="11">
        <f>[37]Setembro!$G$30</f>
        <v>44</v>
      </c>
      <c r="AB41" s="11">
        <f>[37]Setembro!$G$31</f>
        <v>24</v>
      </c>
      <c r="AC41" s="11">
        <f>[37]Setembro!$G$32</f>
        <v>30</v>
      </c>
      <c r="AD41" s="11">
        <f>[37]Setembro!$G$33</f>
        <v>24</v>
      </c>
      <c r="AE41" s="11">
        <f>[37]Setembro!$G$34</f>
        <v>21</v>
      </c>
      <c r="AF41" s="15">
        <f t="shared" si="1"/>
        <v>13</v>
      </c>
      <c r="AG41" s="94">
        <f t="shared" si="2"/>
        <v>30.06388888888889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[38]Setembro!$G$5</f>
        <v>76</v>
      </c>
      <c r="C42" s="11">
        <f>[38]Setembro!$G$6</f>
        <v>57</v>
      </c>
      <c r="D42" s="11">
        <f>[38]Setembro!$G$7</f>
        <v>51</v>
      </c>
      <c r="E42" s="11">
        <f>[38]Setembro!$G$8</f>
        <v>38</v>
      </c>
      <c r="F42" s="11">
        <f>[38]Setembro!$G$9</f>
        <v>44</v>
      </c>
      <c r="G42" s="11">
        <f>[38]Setembro!$G$10</f>
        <v>33</v>
      </c>
      <c r="H42" s="11">
        <f>[38]Setembro!$G$11</f>
        <v>11</v>
      </c>
      <c r="I42" s="11">
        <f>[38]Setembro!$G$12</f>
        <v>14</v>
      </c>
      <c r="J42" s="11">
        <f>[38]Setembro!$G$13</f>
        <v>16</v>
      </c>
      <c r="K42" s="11">
        <f>[38]Setembro!$G$14</f>
        <v>15</v>
      </c>
      <c r="L42" s="11">
        <f>[38]Setembro!$G$15</f>
        <v>14</v>
      </c>
      <c r="M42" s="11">
        <f>[38]Setembro!$G$16</f>
        <v>36</v>
      </c>
      <c r="N42" s="11">
        <f>[38]Setembro!$G$17</f>
        <v>38</v>
      </c>
      <c r="O42" s="11">
        <f>[38]Setembro!$G$18</f>
        <v>22</v>
      </c>
      <c r="P42" s="11">
        <f>[38]Setembro!$G$19</f>
        <v>13</v>
      </c>
      <c r="Q42" s="11">
        <f>[38]Setembro!$G$20</f>
        <v>12</v>
      </c>
      <c r="R42" s="11">
        <f>[38]Setembro!$G$21</f>
        <v>19</v>
      </c>
      <c r="S42" s="11">
        <f>[38]Setembro!$G$22</f>
        <v>44</v>
      </c>
      <c r="T42" s="11">
        <f>[38]Setembro!$G$23</f>
        <v>26</v>
      </c>
      <c r="U42" s="11">
        <f>[38]Setembro!$G$24</f>
        <v>33</v>
      </c>
      <c r="V42" s="11">
        <f>[38]Setembro!$G$25</f>
        <v>41</v>
      </c>
      <c r="W42" s="11">
        <f>[38]Setembro!$G$26</f>
        <v>26</v>
      </c>
      <c r="X42" s="11">
        <f>[38]Setembro!$G$27</f>
        <v>33</v>
      </c>
      <c r="Y42" s="11">
        <f>[38]Setembro!$G$28</f>
        <v>38</v>
      </c>
      <c r="Z42" s="11">
        <f>[38]Setembro!$G$29</f>
        <v>59</v>
      </c>
      <c r="AA42" s="11">
        <f>[38]Setembro!$G$30</f>
        <v>41</v>
      </c>
      <c r="AB42" s="11">
        <f>[38]Setembro!$G$31</f>
        <v>22</v>
      </c>
      <c r="AC42" s="11">
        <f>[38]Setembro!$G$32</f>
        <v>28</v>
      </c>
      <c r="AD42" s="11">
        <f>[38]Setembro!$G$33</f>
        <v>20</v>
      </c>
      <c r="AE42" s="11">
        <f>[38]Setembro!$G$34</f>
        <v>21</v>
      </c>
      <c r="AF42" s="15">
        <f t="shared" si="1"/>
        <v>11</v>
      </c>
      <c r="AG42" s="94">
        <f t="shared" si="2"/>
        <v>31.366666666666667</v>
      </c>
    </row>
    <row r="43" spans="1:38" x14ac:dyDescent="0.2">
      <c r="A43" s="58" t="s">
        <v>157</v>
      </c>
      <c r="B43" s="11">
        <f>[39]Setembro!$G$5</f>
        <v>81</v>
      </c>
      <c r="C43" s="11">
        <f>[39]Setembro!$G$6</f>
        <v>56</v>
      </c>
      <c r="D43" s="11">
        <f>[39]Setembro!$G$7</f>
        <v>50</v>
      </c>
      <c r="E43" s="11">
        <f>[39]Setembro!$G$8</f>
        <v>42</v>
      </c>
      <c r="F43" s="11">
        <f>[39]Setembro!$G$9</f>
        <v>45</v>
      </c>
      <c r="G43" s="11">
        <f>[39]Setembro!$G$10</f>
        <v>33</v>
      </c>
      <c r="H43" s="11">
        <f>[39]Setembro!$G$11</f>
        <v>13</v>
      </c>
      <c r="I43" s="11">
        <f>[39]Setembro!$G$12</f>
        <v>19</v>
      </c>
      <c r="J43" s="11">
        <f>[39]Setembro!$G$13</f>
        <v>17</v>
      </c>
      <c r="K43" s="11">
        <f>[39]Setembro!$G$14</f>
        <v>17</v>
      </c>
      <c r="L43" s="11">
        <f>[39]Setembro!$G$15</f>
        <v>17</v>
      </c>
      <c r="M43" s="11">
        <f>[39]Setembro!$G$16</f>
        <v>31</v>
      </c>
      <c r="N43" s="11">
        <f>[39]Setembro!$G$17</f>
        <v>33</v>
      </c>
      <c r="O43" s="11">
        <f>[39]Setembro!$G$18</f>
        <v>22</v>
      </c>
      <c r="P43" s="11">
        <f>[39]Setembro!$G$19</f>
        <v>14</v>
      </c>
      <c r="Q43" s="11">
        <f>[39]Setembro!$G$20</f>
        <v>12</v>
      </c>
      <c r="R43" s="11">
        <f>[39]Setembro!$G$21</f>
        <v>12</v>
      </c>
      <c r="S43" s="11">
        <f>[39]Setembro!$G$22</f>
        <v>39</v>
      </c>
      <c r="T43" s="11">
        <f>[39]Setembro!$G$23</f>
        <v>23</v>
      </c>
      <c r="U43" s="11">
        <f>[39]Setembro!$G$24</f>
        <v>29</v>
      </c>
      <c r="V43" s="11">
        <f>[39]Setembro!$G$25</f>
        <v>51</v>
      </c>
      <c r="W43" s="11">
        <f>[39]Setembro!$G$26</f>
        <v>38</v>
      </c>
      <c r="X43" s="11">
        <f>[39]Setembro!$G$27</f>
        <v>41</v>
      </c>
      <c r="Y43" s="11">
        <f>[39]Setembro!$G$28</f>
        <v>44</v>
      </c>
      <c r="Z43" s="11">
        <f>[39]Setembro!$G$29</f>
        <v>74</v>
      </c>
      <c r="AA43" s="11">
        <f>[39]Setembro!$G$30</f>
        <v>66</v>
      </c>
      <c r="AB43" s="11">
        <f>[39]Setembro!$G$31</f>
        <v>33</v>
      </c>
      <c r="AC43" s="11">
        <f>[39]Setembro!$G$32</f>
        <v>34</v>
      </c>
      <c r="AD43" s="11">
        <f>[39]Setembro!$G$33</f>
        <v>24</v>
      </c>
      <c r="AE43" s="11">
        <f>[39]Setembro!$G$34</f>
        <v>23</v>
      </c>
      <c r="AF43" s="15">
        <f t="shared" si="1"/>
        <v>12</v>
      </c>
      <c r="AG43" s="94">
        <f t="shared" si="2"/>
        <v>34.43333333333333</v>
      </c>
      <c r="AI43" t="s">
        <v>47</v>
      </c>
      <c r="AK43" t="s">
        <v>47</v>
      </c>
      <c r="AL43" t="s">
        <v>47</v>
      </c>
    </row>
    <row r="44" spans="1:38" x14ac:dyDescent="0.2">
      <c r="A44" s="58" t="s">
        <v>18</v>
      </c>
      <c r="B44" s="11">
        <f>[40]Setembro!$G$5</f>
        <v>41</v>
      </c>
      <c r="C44" s="11">
        <f>[40]Setembro!$G$6</f>
        <v>33</v>
      </c>
      <c r="D44" s="11">
        <f>[40]Setembro!$G$7</f>
        <v>31</v>
      </c>
      <c r="E44" s="11">
        <f>[40]Setembro!$G$8</f>
        <v>29</v>
      </c>
      <c r="F44" s="11">
        <f>[40]Setembro!$G$9</f>
        <v>24</v>
      </c>
      <c r="G44" s="11">
        <f>[40]Setembro!$G$10</f>
        <v>11</v>
      </c>
      <c r="H44" s="11">
        <f>[40]Setembro!$G$11</f>
        <v>11</v>
      </c>
      <c r="I44" s="11">
        <f>[40]Setembro!$G$12</f>
        <v>15</v>
      </c>
      <c r="J44" s="11">
        <f>[40]Setembro!$G$13</f>
        <v>17</v>
      </c>
      <c r="K44" s="11">
        <f>[40]Setembro!$G$14</f>
        <v>15</v>
      </c>
      <c r="L44" s="11">
        <f>[40]Setembro!$G$15</f>
        <v>13</v>
      </c>
      <c r="M44" s="11">
        <f>[40]Setembro!$G$16</f>
        <v>23</v>
      </c>
      <c r="N44" s="11">
        <f>[40]Setembro!$G$17</f>
        <v>24</v>
      </c>
      <c r="O44" s="11">
        <f>[40]Setembro!$G$18</f>
        <v>11</v>
      </c>
      <c r="P44" s="11">
        <f>[40]Setembro!$G$19</f>
        <v>10</v>
      </c>
      <c r="Q44" s="11">
        <f>[40]Setembro!$G$20</f>
        <v>11</v>
      </c>
      <c r="R44" s="11">
        <f>[40]Setembro!$G$21</f>
        <v>14</v>
      </c>
      <c r="S44" s="11">
        <f>[40]Setembro!$G$22</f>
        <v>26</v>
      </c>
      <c r="T44" s="11">
        <f>[40]Setembro!$G$23</f>
        <v>28</v>
      </c>
      <c r="U44" s="11">
        <f>[40]Setembro!$G$24</f>
        <v>29</v>
      </c>
      <c r="V44" s="11">
        <f>[40]Setembro!$G$25</f>
        <v>29</v>
      </c>
      <c r="W44" s="11">
        <f>[40]Setembro!$G$26</f>
        <v>33</v>
      </c>
      <c r="X44" s="11">
        <f>[40]Setembro!$G$27</f>
        <v>30</v>
      </c>
      <c r="Y44" s="11">
        <f>[40]Setembro!$G$28</f>
        <v>29</v>
      </c>
      <c r="Z44" s="11">
        <f>[40]Setembro!$G$29</f>
        <v>48</v>
      </c>
      <c r="AA44" s="11">
        <f>[40]Setembro!$G$30</f>
        <v>41</v>
      </c>
      <c r="AB44" s="11">
        <f>[40]Setembro!$G$31</f>
        <v>22</v>
      </c>
      <c r="AC44" s="11">
        <f>[40]Setembro!$G$32</f>
        <v>26</v>
      </c>
      <c r="AD44" s="11">
        <f>[40]Setembro!$G$33</f>
        <v>22</v>
      </c>
      <c r="AE44" s="11">
        <f>[40]Setembro!$G$34</f>
        <v>23</v>
      </c>
      <c r="AF44" s="15">
        <f t="shared" si="1"/>
        <v>10</v>
      </c>
      <c r="AG44" s="94">
        <f t="shared" si="2"/>
        <v>23.966666666666665</v>
      </c>
    </row>
    <row r="45" spans="1:38" x14ac:dyDescent="0.2">
      <c r="A45" s="58" t="s">
        <v>162</v>
      </c>
      <c r="B45" s="11">
        <f>[41]Setembro!$G$5</f>
        <v>43</v>
      </c>
      <c r="C45" s="11">
        <f>[41]Setembro!$G$6</f>
        <v>60</v>
      </c>
      <c r="D45" s="11">
        <f>[41]Setembro!$G$7</f>
        <v>30</v>
      </c>
      <c r="E45" s="11">
        <f>[41]Setembro!$G$8</f>
        <v>34</v>
      </c>
      <c r="F45" s="11">
        <f>[41]Setembro!$G$9</f>
        <v>38</v>
      </c>
      <c r="G45" s="11">
        <f>[41]Setembro!$G$10</f>
        <v>22</v>
      </c>
      <c r="H45" s="11">
        <f>[41]Setembro!$G$11</f>
        <v>23</v>
      </c>
      <c r="I45" s="11">
        <f>[41]Setembro!$G$12</f>
        <v>23</v>
      </c>
      <c r="J45" s="11">
        <f>[41]Setembro!$G$13</f>
        <v>19</v>
      </c>
      <c r="K45" s="11">
        <f>[41]Setembro!$G$14</f>
        <v>17</v>
      </c>
      <c r="L45" s="11">
        <f>[41]Setembro!$G$15</f>
        <v>17</v>
      </c>
      <c r="M45" s="11">
        <f>[41]Setembro!$G$16</f>
        <v>17</v>
      </c>
      <c r="N45" s="11">
        <f>[41]Setembro!$G$17</f>
        <v>30</v>
      </c>
      <c r="O45" s="11">
        <f>[41]Setembro!$G$18</f>
        <v>28</v>
      </c>
      <c r="P45" s="11">
        <f>[41]Setembro!$G$19</f>
        <v>15</v>
      </c>
      <c r="Q45" s="11">
        <f>[41]Setembro!$G$20</f>
        <v>10</v>
      </c>
      <c r="R45" s="11">
        <f>[41]Setembro!$G$21</f>
        <v>13</v>
      </c>
      <c r="S45" s="11">
        <f>[41]Setembro!$G$22</f>
        <v>18</v>
      </c>
      <c r="T45" s="11">
        <f>[41]Setembro!$G$23</f>
        <v>14</v>
      </c>
      <c r="U45" s="11">
        <f>[41]Setembro!$G$24</f>
        <v>27</v>
      </c>
      <c r="V45" s="11">
        <f>[41]Setembro!$G$25</f>
        <v>37</v>
      </c>
      <c r="W45" s="11">
        <f>[41]Setembro!$G$26</f>
        <v>40</v>
      </c>
      <c r="X45" s="11">
        <f>[41]Setembro!$G$27</f>
        <v>38</v>
      </c>
      <c r="Y45" s="11">
        <f>[41]Setembro!$G$28</f>
        <v>34</v>
      </c>
      <c r="Z45" s="11">
        <f>[41]Setembro!$G$29</f>
        <v>56</v>
      </c>
      <c r="AA45" s="11">
        <f>[41]Setembro!$G$30</f>
        <v>62</v>
      </c>
      <c r="AB45" s="11">
        <f>[41]Setembro!$G$31</f>
        <v>38</v>
      </c>
      <c r="AC45" s="11">
        <f>[41]Setembro!$G$32</f>
        <v>33</v>
      </c>
      <c r="AD45" s="11">
        <f>[41]Setembro!$G$33</f>
        <v>23</v>
      </c>
      <c r="AE45" s="11">
        <f>[41]Setembro!$G$34</f>
        <v>23</v>
      </c>
      <c r="AF45" s="15">
        <f t="shared" si="1"/>
        <v>10</v>
      </c>
      <c r="AG45" s="94">
        <f t="shared" si="2"/>
        <v>29.4</v>
      </c>
      <c r="AI45" s="12" t="s">
        <v>47</v>
      </c>
      <c r="AK45" t="s">
        <v>47</v>
      </c>
    </row>
    <row r="46" spans="1:38" x14ac:dyDescent="0.2">
      <c r="A46" s="58" t="s">
        <v>19</v>
      </c>
      <c r="B46" s="11">
        <f>[42]Setembro!$G$5</f>
        <v>85</v>
      </c>
      <c r="C46" s="11">
        <f>[42]Setembro!$G$6</f>
        <v>40</v>
      </c>
      <c r="D46" s="11">
        <f>[42]Setembro!$G$7</f>
        <v>40</v>
      </c>
      <c r="E46" s="11">
        <f>[42]Setembro!$G$8</f>
        <v>36</v>
      </c>
      <c r="F46" s="11">
        <f>[42]Setembro!$G$9</f>
        <v>43</v>
      </c>
      <c r="G46" s="11">
        <f>[42]Setembro!$G$10</f>
        <v>43</v>
      </c>
      <c r="H46" s="11">
        <f>[42]Setembro!$G$11</f>
        <v>15</v>
      </c>
      <c r="I46" s="11">
        <f>[42]Setembro!$G$12</f>
        <v>14</v>
      </c>
      <c r="J46" s="11">
        <f>[42]Setembro!$G$13</f>
        <v>16</v>
      </c>
      <c r="K46" s="11">
        <f>[42]Setembro!$G$14</f>
        <v>20</v>
      </c>
      <c r="L46" s="11">
        <f>[42]Setembro!$G$15</f>
        <v>18</v>
      </c>
      <c r="M46" s="11">
        <f>[42]Setembro!$G$16</f>
        <v>62</v>
      </c>
      <c r="N46" s="11">
        <f>[42]Setembro!$G$17</f>
        <v>42</v>
      </c>
      <c r="O46" s="11">
        <f>[42]Setembro!$G$18</f>
        <v>30</v>
      </c>
      <c r="P46" s="11">
        <f>[42]Setembro!$G$19</f>
        <v>18</v>
      </c>
      <c r="Q46" s="11">
        <f>[42]Setembro!$G$20</f>
        <v>15</v>
      </c>
      <c r="R46" s="11">
        <f>[42]Setembro!$G$21</f>
        <v>30</v>
      </c>
      <c r="S46" s="11">
        <f>[42]Setembro!$G$22</f>
        <v>52</v>
      </c>
      <c r="T46" s="11">
        <f>[42]Setembro!$G$23</f>
        <v>29</v>
      </c>
      <c r="U46" s="11">
        <f>[42]Setembro!$G$24</f>
        <v>60</v>
      </c>
      <c r="V46" s="11">
        <f>[42]Setembro!$G$25</f>
        <v>23</v>
      </c>
      <c r="W46" s="11">
        <f>[42]Setembro!$G$26</f>
        <v>14</v>
      </c>
      <c r="X46" s="11">
        <f>[42]Setembro!$G$27</f>
        <v>24</v>
      </c>
      <c r="Y46" s="11">
        <f>[42]Setembro!$G$28</f>
        <v>34</v>
      </c>
      <c r="Z46" s="11">
        <f>[42]Setembro!$G$29</f>
        <v>52</v>
      </c>
      <c r="AA46" s="11">
        <f>[42]Setembro!$G$30</f>
        <v>28</v>
      </c>
      <c r="AB46" s="11">
        <f>[42]Setembro!$G$31</f>
        <v>22</v>
      </c>
      <c r="AC46" s="11">
        <f>[42]Setembro!$G$32</f>
        <v>25</v>
      </c>
      <c r="AD46" s="11">
        <f>[42]Setembro!$G$33</f>
        <v>21</v>
      </c>
      <c r="AE46" s="11">
        <f>[42]Setembro!$G$34</f>
        <v>18</v>
      </c>
      <c r="AF46" s="15">
        <f t="shared" si="1"/>
        <v>14</v>
      </c>
      <c r="AG46" s="94">
        <f t="shared" si="2"/>
        <v>32.299999999999997</v>
      </c>
      <c r="AH46" s="12" t="s">
        <v>47</v>
      </c>
      <c r="AI46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[43]Setembro!$G$5</f>
        <v>57</v>
      </c>
      <c r="C47" s="11">
        <f>[43]Setembro!$G$6</f>
        <v>49</v>
      </c>
      <c r="D47" s="11">
        <f>[43]Setembro!$G$7</f>
        <v>45</v>
      </c>
      <c r="E47" s="11">
        <f>[43]Setembro!$G$8</f>
        <v>33</v>
      </c>
      <c r="F47" s="11">
        <f>[43]Setembro!$G$9</f>
        <v>33</v>
      </c>
      <c r="G47" s="11">
        <f>[43]Setembro!$G$10</f>
        <v>18</v>
      </c>
      <c r="H47" s="11">
        <f>[43]Setembro!$G$11</f>
        <v>11</v>
      </c>
      <c r="I47" s="11">
        <f>[43]Setembro!$G$12</f>
        <v>14</v>
      </c>
      <c r="J47" s="11">
        <f>[43]Setembro!$G$13</f>
        <v>18</v>
      </c>
      <c r="K47" s="11">
        <f>[43]Setembro!$G$14</f>
        <v>15</v>
      </c>
      <c r="L47" s="11">
        <f>[43]Setembro!$G$15</f>
        <v>16</v>
      </c>
      <c r="M47" s="11">
        <f>[43]Setembro!$G$16</f>
        <v>31</v>
      </c>
      <c r="N47" s="11">
        <f>[43]Setembro!$G$17</f>
        <v>34</v>
      </c>
      <c r="O47" s="11">
        <f>[43]Setembro!$G$18</f>
        <v>16</v>
      </c>
      <c r="P47" s="11">
        <f>[43]Setembro!$G$19</f>
        <v>12</v>
      </c>
      <c r="Q47" s="11">
        <f>[43]Setembro!$G$20</f>
        <v>12</v>
      </c>
      <c r="R47" s="11">
        <f>[43]Setembro!$G$21</f>
        <v>22</v>
      </c>
      <c r="S47" s="11">
        <f>[43]Setembro!$G$22</f>
        <v>41</v>
      </c>
      <c r="T47" s="11">
        <f>[43]Setembro!$G$23</f>
        <v>27</v>
      </c>
      <c r="U47" s="11">
        <f>[43]Setembro!$G$24</f>
        <v>29</v>
      </c>
      <c r="V47" s="11">
        <f>[43]Setembro!$G$25</f>
        <v>39</v>
      </c>
      <c r="W47" s="11">
        <f>[43]Setembro!$G$26</f>
        <v>28</v>
      </c>
      <c r="X47" s="11">
        <f>[43]Setembro!$G$27</f>
        <v>28</v>
      </c>
      <c r="Y47" s="11">
        <f>[43]Setembro!$G$28</f>
        <v>34</v>
      </c>
      <c r="Z47" s="11">
        <f>[43]Setembro!$G$29</f>
        <v>55</v>
      </c>
      <c r="AA47" s="11">
        <f>[43]Setembro!$G$30</f>
        <v>46</v>
      </c>
      <c r="AB47" s="11">
        <f>[43]Setembro!$G$31</f>
        <v>20</v>
      </c>
      <c r="AC47" s="11">
        <f>[43]Setembro!$G$32</f>
        <v>25</v>
      </c>
      <c r="AD47" s="11">
        <f>[43]Setembro!$G$33</f>
        <v>20</v>
      </c>
      <c r="AE47" s="11">
        <f>[43]Setembro!$G$34</f>
        <v>20</v>
      </c>
      <c r="AF47" s="15">
        <f t="shared" si="1"/>
        <v>11</v>
      </c>
      <c r="AG47" s="94">
        <f t="shared" si="2"/>
        <v>28.266666666666666</v>
      </c>
      <c r="AK47" t="s">
        <v>47</v>
      </c>
    </row>
    <row r="48" spans="1:38" x14ac:dyDescent="0.2">
      <c r="A48" s="58" t="s">
        <v>44</v>
      </c>
      <c r="B48" s="11">
        <f>[44]Setembro!$G$5</f>
        <v>39</v>
      </c>
      <c r="C48" s="11">
        <f>[44]Setembro!$G$6</f>
        <v>32</v>
      </c>
      <c r="D48" s="11">
        <f>[44]Setembro!$G$7</f>
        <v>29</v>
      </c>
      <c r="E48" s="11">
        <f>[44]Setembro!$G$8</f>
        <v>22</v>
      </c>
      <c r="F48" s="11">
        <f>[44]Setembro!$G$9</f>
        <v>18</v>
      </c>
      <c r="G48" s="11">
        <f>[44]Setembro!$G$10</f>
        <v>10</v>
      </c>
      <c r="H48" s="11">
        <f>[44]Setembro!$G$11</f>
        <v>10</v>
      </c>
      <c r="I48" s="11">
        <f>[44]Setembro!$G$12</f>
        <v>15</v>
      </c>
      <c r="J48" s="11">
        <f>[44]Setembro!$G$13</f>
        <v>15</v>
      </c>
      <c r="K48" s="11">
        <f>[44]Setembro!$G$14</f>
        <v>12</v>
      </c>
      <c r="L48" s="11">
        <f>[44]Setembro!$G$15</f>
        <v>13</v>
      </c>
      <c r="M48" s="11">
        <f>[44]Setembro!$G$16</f>
        <v>22</v>
      </c>
      <c r="N48" s="11">
        <f>[44]Setembro!$G$17</f>
        <v>33</v>
      </c>
      <c r="O48" s="11">
        <f>[44]Setembro!$G$18</f>
        <v>12</v>
      </c>
      <c r="P48" s="11">
        <f>[44]Setembro!$G$19</f>
        <v>10</v>
      </c>
      <c r="Q48" s="11">
        <f>[44]Setembro!$G$20</f>
        <v>11</v>
      </c>
      <c r="R48" s="11">
        <f>[44]Setembro!$G$21</f>
        <v>15</v>
      </c>
      <c r="S48" s="11">
        <f>[44]Setembro!$G$22</f>
        <v>23</v>
      </c>
      <c r="T48" s="11">
        <f>[44]Setembro!$G$23</f>
        <v>26</v>
      </c>
      <c r="U48" s="11">
        <f>[44]Setembro!$G$24</f>
        <v>24</v>
      </c>
      <c r="V48" s="11">
        <f>[44]Setembro!$G$25</f>
        <v>28</v>
      </c>
      <c r="W48" s="11">
        <f>[44]Setembro!$G$26</f>
        <v>35</v>
      </c>
      <c r="X48" s="11">
        <f>[44]Setembro!$G$27</f>
        <v>27</v>
      </c>
      <c r="Y48" s="11">
        <f>[44]Setembro!$G$28</f>
        <v>24</v>
      </c>
      <c r="Z48" s="11">
        <f>[44]Setembro!$G$29</f>
        <v>56</v>
      </c>
      <c r="AA48" s="11">
        <f>[44]Setembro!$G$30</f>
        <v>54</v>
      </c>
      <c r="AB48" s="11">
        <f>[44]Setembro!$G$31</f>
        <v>30</v>
      </c>
      <c r="AC48" s="11">
        <f>[44]Setembro!$G$32</f>
        <v>27</v>
      </c>
      <c r="AD48" s="11">
        <f>[44]Setembro!$G$33</f>
        <v>27</v>
      </c>
      <c r="AE48" s="11">
        <f>[44]Setembro!$G$34</f>
        <v>31</v>
      </c>
      <c r="AF48" s="15">
        <f t="shared" si="1"/>
        <v>10</v>
      </c>
      <c r="AG48" s="94">
        <f t="shared" si="2"/>
        <v>24.333333333333332</v>
      </c>
      <c r="AH48" s="12" t="s">
        <v>47</v>
      </c>
      <c r="AI48" t="s">
        <v>47</v>
      </c>
      <c r="AJ48" t="s">
        <v>47</v>
      </c>
    </row>
    <row r="49" spans="1:37" x14ac:dyDescent="0.2">
      <c r="A49" s="58" t="s">
        <v>20</v>
      </c>
      <c r="B49" s="11" t="str">
        <f>[45]Setembro!$G$5</f>
        <v>*</v>
      </c>
      <c r="C49" s="11" t="str">
        <f>[45]Setembro!$G$6</f>
        <v>*</v>
      </c>
      <c r="D49" s="11" t="str">
        <f>[45]Setembro!$G$7</f>
        <v>*</v>
      </c>
      <c r="E49" s="11" t="str">
        <f>[45]Setembro!$G$8</f>
        <v>*</v>
      </c>
      <c r="F49" s="11" t="str">
        <f>[45]Setembro!$G$9</f>
        <v>*</v>
      </c>
      <c r="G49" s="11" t="str">
        <f>[45]Setembro!$G$10</f>
        <v>*</v>
      </c>
      <c r="H49" s="11" t="str">
        <f>[45]Setembro!$G$11</f>
        <v>*</v>
      </c>
      <c r="I49" s="11" t="str">
        <f>[45]Setembro!$G$12</f>
        <v>*</v>
      </c>
      <c r="J49" s="11" t="str">
        <f>[45]Setembro!$G$13</f>
        <v>*</v>
      </c>
      <c r="K49" s="11" t="str">
        <f>[45]Setembro!$G$14</f>
        <v>*</v>
      </c>
      <c r="L49" s="11" t="str">
        <f>[45]Setembro!$G$15</f>
        <v>*</v>
      </c>
      <c r="M49" s="11" t="str">
        <f>[45]Setembro!$G$16</f>
        <v>*</v>
      </c>
      <c r="N49" s="11" t="str">
        <f>[45]Setembro!$G$17</f>
        <v>*</v>
      </c>
      <c r="O49" s="11" t="str">
        <f>[45]Setembro!$G$18</f>
        <v>*</v>
      </c>
      <c r="P49" s="11" t="str">
        <f>[45]Setembro!$G$19</f>
        <v>*</v>
      </c>
      <c r="Q49" s="11" t="str">
        <f>[45]Setembro!$G$20</f>
        <v>*</v>
      </c>
      <c r="R49" s="11" t="str">
        <f>[45]Setembro!$G$21</f>
        <v>*</v>
      </c>
      <c r="S49" s="11" t="str">
        <f>[45]Setembro!$G$22</f>
        <v>*</v>
      </c>
      <c r="T49" s="11" t="str">
        <f>[45]Setembro!$G$23</f>
        <v>*</v>
      </c>
      <c r="U49" s="11" t="str">
        <f>[45]Setembro!$G$24</f>
        <v>*</v>
      </c>
      <c r="V49" s="11" t="str">
        <f>[45]Setembro!$G$25</f>
        <v>*</v>
      </c>
      <c r="W49" s="11" t="str">
        <f>[45]Setembro!$G$26</f>
        <v>*</v>
      </c>
      <c r="X49" s="11" t="str">
        <f>[45]Setembro!$G$27</f>
        <v>*</v>
      </c>
      <c r="Y49" s="11" t="str">
        <f>[45]Setembro!$G$28</f>
        <v>*</v>
      </c>
      <c r="Z49" s="11" t="str">
        <f>[45]Setembro!$G$29</f>
        <v>*</v>
      </c>
      <c r="AA49" s="11" t="str">
        <f>[45]Setembro!$G$30</f>
        <v>*</v>
      </c>
      <c r="AB49" s="11" t="str">
        <f>[45]Setembro!$G$31</f>
        <v>*</v>
      </c>
      <c r="AC49" s="11" t="str">
        <f>[45]Setembro!$G$32</f>
        <v>*</v>
      </c>
      <c r="AD49" s="11" t="str">
        <f>[45]Setembro!$G$33</f>
        <v>*</v>
      </c>
      <c r="AE49" s="11" t="str">
        <f>[45]Setembro!$G$34</f>
        <v>*</v>
      </c>
      <c r="AF49" s="15" t="s">
        <v>226</v>
      </c>
      <c r="AG49" s="94" t="s">
        <v>226</v>
      </c>
      <c r="AI49" t="s">
        <v>47</v>
      </c>
    </row>
    <row r="50" spans="1:37" s="5" customFormat="1" ht="17.100000000000001" customHeight="1" x14ac:dyDescent="0.2">
      <c r="A50" s="111" t="s">
        <v>228</v>
      </c>
      <c r="B50" s="13">
        <f t="shared" ref="B50:AF50" si="5">MIN(B5:B49)</f>
        <v>20</v>
      </c>
      <c r="C50" s="13">
        <f t="shared" si="5"/>
        <v>25</v>
      </c>
      <c r="D50" s="13">
        <f t="shared" si="5"/>
        <v>26</v>
      </c>
      <c r="E50" s="13">
        <f t="shared" si="5"/>
        <v>21</v>
      </c>
      <c r="F50" s="13">
        <f t="shared" si="5"/>
        <v>13</v>
      </c>
      <c r="G50" s="13">
        <f t="shared" si="5"/>
        <v>10</v>
      </c>
      <c r="H50" s="13">
        <f t="shared" si="5"/>
        <v>10</v>
      </c>
      <c r="I50" s="13">
        <f t="shared" si="5"/>
        <v>10</v>
      </c>
      <c r="J50" s="13">
        <f t="shared" si="5"/>
        <v>11</v>
      </c>
      <c r="K50" s="13">
        <f t="shared" si="5"/>
        <v>11</v>
      </c>
      <c r="L50" s="13">
        <f t="shared" si="5"/>
        <v>10</v>
      </c>
      <c r="M50" s="13">
        <f t="shared" si="5"/>
        <v>11</v>
      </c>
      <c r="N50" s="13">
        <f t="shared" si="5"/>
        <v>13</v>
      </c>
      <c r="O50" s="13">
        <f t="shared" si="5"/>
        <v>11</v>
      </c>
      <c r="P50" s="13">
        <f t="shared" si="5"/>
        <v>10</v>
      </c>
      <c r="Q50" s="13">
        <f t="shared" si="5"/>
        <v>10</v>
      </c>
      <c r="R50" s="13">
        <f t="shared" si="5"/>
        <v>10</v>
      </c>
      <c r="S50" s="13">
        <f t="shared" si="5"/>
        <v>13</v>
      </c>
      <c r="T50" s="13">
        <f t="shared" si="5"/>
        <v>14</v>
      </c>
      <c r="U50" s="13">
        <f t="shared" si="5"/>
        <v>21</v>
      </c>
      <c r="V50" s="13">
        <f t="shared" si="5"/>
        <v>20</v>
      </c>
      <c r="W50" s="13">
        <f t="shared" si="5"/>
        <v>14</v>
      </c>
      <c r="X50" s="13">
        <f t="shared" si="5"/>
        <v>21</v>
      </c>
      <c r="Y50" s="13">
        <f t="shared" si="5"/>
        <v>20</v>
      </c>
      <c r="Z50" s="13">
        <f t="shared" si="5"/>
        <v>35</v>
      </c>
      <c r="AA50" s="13">
        <f t="shared" si="5"/>
        <v>24</v>
      </c>
      <c r="AB50" s="13">
        <f t="shared" si="5"/>
        <v>15</v>
      </c>
      <c r="AC50" s="13">
        <f t="shared" si="5"/>
        <v>17</v>
      </c>
      <c r="AD50" s="13">
        <f t="shared" si="5"/>
        <v>15</v>
      </c>
      <c r="AE50" s="13">
        <f t="shared" si="5"/>
        <v>15</v>
      </c>
      <c r="AF50" s="15">
        <f t="shared" si="5"/>
        <v>10</v>
      </c>
      <c r="AG50" s="94">
        <f>AVERAGE(AG5:AG49)</f>
        <v>31.621756694367498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90"/>
      <c r="AF52" s="52"/>
      <c r="AG52" s="51"/>
      <c r="AI52" s="1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K55" t="s">
        <v>47</v>
      </c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AF58" s="7"/>
    </row>
    <row r="63" spans="1:37" x14ac:dyDescent="0.2">
      <c r="P63" s="2" t="s">
        <v>47</v>
      </c>
      <c r="AE63" s="2" t="s">
        <v>47</v>
      </c>
      <c r="AH63" t="s">
        <v>47</v>
      </c>
    </row>
    <row r="64" spans="1:37" x14ac:dyDescent="0.2">
      <c r="T64" s="2" t="s">
        <v>47</v>
      </c>
      <c r="Z64" s="2" t="s">
        <v>47</v>
      </c>
    </row>
    <row r="66" spans="7:38" x14ac:dyDescent="0.2">
      <c r="N66" s="2" t="s">
        <v>47</v>
      </c>
      <c r="AL66" t="s">
        <v>47</v>
      </c>
    </row>
    <row r="67" spans="7:38" x14ac:dyDescent="0.2">
      <c r="G67" s="2" t="s">
        <v>47</v>
      </c>
    </row>
    <row r="69" spans="7:38" x14ac:dyDescent="0.2">
      <c r="J69" s="2" t="s">
        <v>47</v>
      </c>
    </row>
  </sheetData>
  <sheetProtection password="C6EC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4" sqref="AK6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54" t="s">
        <v>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53"/>
    </row>
    <row r="2" spans="1:33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3" s="5" customFormat="1" ht="20.100000000000001" customHeight="1" x14ac:dyDescent="0.2">
      <c r="A3" s="153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46" t="s">
        <v>37</v>
      </c>
      <c r="AG3" s="108" t="s">
        <v>36</v>
      </c>
    </row>
    <row r="4" spans="1:33" s="5" customFormat="1" ht="20.100000000000001" customHeight="1" x14ac:dyDescent="0.2">
      <c r="A4" s="153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46" t="s">
        <v>35</v>
      </c>
      <c r="AG4" s="60" t="s">
        <v>35</v>
      </c>
    </row>
    <row r="5" spans="1:33" s="5" customFormat="1" x14ac:dyDescent="0.2">
      <c r="A5" s="58" t="s">
        <v>40</v>
      </c>
      <c r="B5" s="127">
        <f>[1]Setembro!$H$5</f>
        <v>9</v>
      </c>
      <c r="C5" s="127">
        <f>[1]Setembro!$H$6</f>
        <v>8.64</v>
      </c>
      <c r="D5" s="127">
        <f>[1]Setembro!$H$7</f>
        <v>6.84</v>
      </c>
      <c r="E5" s="127">
        <f>[1]Setembro!$H$8</f>
        <v>7.9200000000000008</v>
      </c>
      <c r="F5" s="127">
        <f>[1]Setembro!$H$9</f>
        <v>12.6</v>
      </c>
      <c r="G5" s="127">
        <f>[1]Setembro!$H$10</f>
        <v>13.68</v>
      </c>
      <c r="H5" s="127">
        <f>[1]Setembro!$H$11</f>
        <v>18.36</v>
      </c>
      <c r="I5" s="127">
        <f>[1]Setembro!$H$12</f>
        <v>17.28</v>
      </c>
      <c r="J5" s="127">
        <f>[1]Setembro!$H$13</f>
        <v>19.079999999999998</v>
      </c>
      <c r="K5" s="127">
        <f>[1]Setembro!$H$14</f>
        <v>15.48</v>
      </c>
      <c r="L5" s="127">
        <f>[1]Setembro!$H$15</f>
        <v>12.96</v>
      </c>
      <c r="M5" s="127">
        <f>[1]Setembro!$H$16</f>
        <v>17.64</v>
      </c>
      <c r="N5" s="127">
        <f>[1]Setembro!$H$17</f>
        <v>11.520000000000001</v>
      </c>
      <c r="O5" s="127">
        <f>[1]Setembro!$H$18</f>
        <v>11.16</v>
      </c>
      <c r="P5" s="127">
        <f>[1]Setembro!$H$19</f>
        <v>22.32</v>
      </c>
      <c r="Q5" s="127">
        <f>[1]Setembro!$H$20</f>
        <v>17.28</v>
      </c>
      <c r="R5" s="127">
        <f>[1]Setembro!$H$21</f>
        <v>9.3600000000000012</v>
      </c>
      <c r="S5" s="127">
        <f>[1]Setembro!$H$22</f>
        <v>11.520000000000001</v>
      </c>
      <c r="T5" s="127">
        <f>[1]Setembro!$H$23</f>
        <v>23.040000000000003</v>
      </c>
      <c r="U5" s="127">
        <f>[1]Setembro!$H$24</f>
        <v>17.64</v>
      </c>
      <c r="V5" s="127">
        <f>[1]Setembro!$H$25</f>
        <v>15.120000000000001</v>
      </c>
      <c r="W5" s="127">
        <f>[1]Setembro!$H$26</f>
        <v>16.2</v>
      </c>
      <c r="X5" s="127">
        <f>[1]Setembro!$H$27</f>
        <v>16.920000000000002</v>
      </c>
      <c r="Y5" s="127">
        <f>[1]Setembro!$H$28</f>
        <v>10.8</v>
      </c>
      <c r="Z5" s="127">
        <f>[1]Setembro!$H$29</f>
        <v>16.2</v>
      </c>
      <c r="AA5" s="127">
        <f>[1]Setembro!$H$30</f>
        <v>12.24</v>
      </c>
      <c r="AB5" s="127">
        <f>[1]Setembro!$H$31</f>
        <v>10.8</v>
      </c>
      <c r="AC5" s="127">
        <f>[1]Setembro!$H$32</f>
        <v>14.04</v>
      </c>
      <c r="AD5" s="127">
        <f>[1]Setembro!$H$33</f>
        <v>9</v>
      </c>
      <c r="AE5" s="127">
        <f>[1]Setembro!$H$34</f>
        <v>12.96</v>
      </c>
      <c r="AF5" s="15">
        <f>MAX(B5:AE5)</f>
        <v>23.040000000000003</v>
      </c>
      <c r="AG5" s="124">
        <f>AVERAGE(B5:AE5)</f>
        <v>13.920000000000003</v>
      </c>
    </row>
    <row r="6" spans="1:33" x14ac:dyDescent="0.2">
      <c r="A6" s="58" t="s">
        <v>0</v>
      </c>
      <c r="B6" s="11">
        <f>[2]Setembro!$H$5</f>
        <v>10.8</v>
      </c>
      <c r="C6" s="11">
        <f>[2]Setembro!$H$6</f>
        <v>10.8</v>
      </c>
      <c r="D6" s="11">
        <f>[2]Setembro!$H$7</f>
        <v>7.9200000000000008</v>
      </c>
      <c r="E6" s="11">
        <f>[2]Setembro!$H$8</f>
        <v>9.7200000000000006</v>
      </c>
      <c r="F6" s="11">
        <f>[2]Setembro!$H$9</f>
        <v>14.76</v>
      </c>
      <c r="G6" s="11">
        <f>[2]Setembro!$H$10</f>
        <v>21.6</v>
      </c>
      <c r="H6" s="11">
        <f>[2]Setembro!$H$11</f>
        <v>20.52</v>
      </c>
      <c r="I6" s="11">
        <f>[2]Setembro!$H$12</f>
        <v>19.8</v>
      </c>
      <c r="J6" s="11">
        <f>[2]Setembro!$H$13</f>
        <v>27.720000000000002</v>
      </c>
      <c r="K6" s="11">
        <f>[2]Setembro!$H$14</f>
        <v>22.68</v>
      </c>
      <c r="L6" s="11">
        <f>[2]Setembro!$H$15</f>
        <v>24.48</v>
      </c>
      <c r="M6" s="11">
        <f>[2]Setembro!$H$16</f>
        <v>10.44</v>
      </c>
      <c r="N6" s="11">
        <f>[2]Setembro!$H$17</f>
        <v>6.84</v>
      </c>
      <c r="O6" s="11">
        <f>[2]Setembro!$H$18</f>
        <v>15.120000000000001</v>
      </c>
      <c r="P6" s="11">
        <f>[2]Setembro!$H$19</f>
        <v>21.240000000000002</v>
      </c>
      <c r="Q6" s="11">
        <f>[2]Setembro!$H$20</f>
        <v>17.28</v>
      </c>
      <c r="R6" s="11">
        <f>[2]Setembro!$H$21</f>
        <v>12.24</v>
      </c>
      <c r="S6" s="11">
        <f>[2]Setembro!$H$22</f>
        <v>8.2799999999999994</v>
      </c>
      <c r="T6" s="11">
        <f>[2]Setembro!$H$23</f>
        <v>27.720000000000002</v>
      </c>
      <c r="U6" s="11">
        <f>[2]Setembro!$H$24</f>
        <v>10.8</v>
      </c>
      <c r="V6" s="11">
        <f>[2]Setembro!$H$25</f>
        <v>8.64</v>
      </c>
      <c r="W6" s="11">
        <f>[2]Setembro!$H$26</f>
        <v>11.16</v>
      </c>
      <c r="X6" s="11">
        <f>[2]Setembro!$H$27</f>
        <v>27.720000000000002</v>
      </c>
      <c r="Y6" s="11">
        <f>[2]Setembro!$H$28</f>
        <v>18.36</v>
      </c>
      <c r="Z6" s="11">
        <f>[2]Setembro!$H$29</f>
        <v>10.44</v>
      </c>
      <c r="AA6" s="11">
        <f>[2]Setembro!$H$30</f>
        <v>7.2</v>
      </c>
      <c r="AB6" s="11">
        <f>[2]Setembro!$H$31</f>
        <v>10.08</v>
      </c>
      <c r="AC6" s="11">
        <f>[2]Setembro!$H$32</f>
        <v>24.12</v>
      </c>
      <c r="AD6" s="11">
        <f>[2]Setembro!$H$33</f>
        <v>16.2</v>
      </c>
      <c r="AE6" s="11">
        <f>[2]Setembro!$H$34</f>
        <v>20.88</v>
      </c>
      <c r="AF6" s="15">
        <f>MAX(B6:AE6)</f>
        <v>27.720000000000002</v>
      </c>
      <c r="AG6" s="124">
        <f>AVERAGE(B6:AE6)</f>
        <v>15.852000000000002</v>
      </c>
    </row>
    <row r="7" spans="1:33" x14ac:dyDescent="0.2">
      <c r="A7" s="58" t="s">
        <v>104</v>
      </c>
      <c r="B7" s="11">
        <f>[3]Setembro!$H$5</f>
        <v>17.28</v>
      </c>
      <c r="C7" s="11">
        <f>[3]Setembro!$H$6</f>
        <v>7.9200000000000008</v>
      </c>
      <c r="D7" s="11">
        <f>[3]Setembro!$H$7</f>
        <v>9</v>
      </c>
      <c r="E7" s="11">
        <f>[3]Setembro!$H$8</f>
        <v>10.08</v>
      </c>
      <c r="F7" s="11">
        <f>[3]Setembro!$H$9</f>
        <v>17.64</v>
      </c>
      <c r="G7" s="11">
        <f>[3]Setembro!$H$10</f>
        <v>24.12</v>
      </c>
      <c r="H7" s="11">
        <f>[3]Setembro!$H$11</f>
        <v>26.64</v>
      </c>
      <c r="I7" s="11">
        <f>[3]Setembro!$H$12</f>
        <v>21.240000000000002</v>
      </c>
      <c r="J7" s="11">
        <f>[3]Setembro!$H$13</f>
        <v>29.16</v>
      </c>
      <c r="K7" s="11">
        <f>[3]Setembro!$H$14</f>
        <v>21.6</v>
      </c>
      <c r="L7" s="11">
        <f>[3]Setembro!$H$15</f>
        <v>19.079999999999998</v>
      </c>
      <c r="M7" s="11">
        <f>[3]Setembro!$H$16</f>
        <v>19.440000000000001</v>
      </c>
      <c r="N7" s="11">
        <f>[3]Setembro!$H$17</f>
        <v>18.36</v>
      </c>
      <c r="O7" s="11">
        <f>[3]Setembro!$H$18</f>
        <v>16.2</v>
      </c>
      <c r="P7" s="11">
        <f>[3]Setembro!$H$19</f>
        <v>19.8</v>
      </c>
      <c r="Q7" s="11">
        <f>[3]Setembro!$H$20</f>
        <v>23.040000000000003</v>
      </c>
      <c r="R7" s="11">
        <f>[3]Setembro!$H$21</f>
        <v>14.76</v>
      </c>
      <c r="S7" s="11">
        <f>[3]Setembro!$H$22</f>
        <v>15.48</v>
      </c>
      <c r="T7" s="11">
        <f>[3]Setembro!$H$23</f>
        <v>27</v>
      </c>
      <c r="U7" s="11">
        <f>[3]Setembro!$H$24</f>
        <v>22.68</v>
      </c>
      <c r="V7" s="11">
        <f>[3]Setembro!$H$25</f>
        <v>10.8</v>
      </c>
      <c r="W7" s="11">
        <f>[3]Setembro!$H$26</f>
        <v>14.4</v>
      </c>
      <c r="X7" s="11">
        <f>[3]Setembro!$H$27</f>
        <v>25.92</v>
      </c>
      <c r="Y7" s="11">
        <f>[3]Setembro!$H$28</f>
        <v>20.52</v>
      </c>
      <c r="Z7" s="11">
        <f>[3]Setembro!$H$29</f>
        <v>16.920000000000002</v>
      </c>
      <c r="AA7" s="11">
        <f>[3]Setembro!$H$30</f>
        <v>12.24</v>
      </c>
      <c r="AB7" s="11">
        <f>[3]Setembro!$H$31</f>
        <v>14.04</v>
      </c>
      <c r="AC7" s="11">
        <f>[3]Setembro!$H$32</f>
        <v>21.6</v>
      </c>
      <c r="AD7" s="11">
        <f>[3]Setembro!$H$33</f>
        <v>18</v>
      </c>
      <c r="AE7" s="11">
        <f>[3]Setembro!$H$34</f>
        <v>25.92</v>
      </c>
      <c r="AF7" s="15">
        <f>MAX(B7:AE7)</f>
        <v>29.16</v>
      </c>
      <c r="AG7" s="124">
        <f>AVERAGE(B7:AE7)</f>
        <v>18.696000000000002</v>
      </c>
    </row>
    <row r="8" spans="1:33" x14ac:dyDescent="0.2">
      <c r="A8" s="58" t="s">
        <v>1</v>
      </c>
      <c r="B8" s="11">
        <f>[4]Setembro!$H$5</f>
        <v>5.04</v>
      </c>
      <c r="C8" s="11">
        <f>[4]Setembro!$H$6</f>
        <v>8.2799999999999994</v>
      </c>
      <c r="D8" s="11">
        <f>[4]Setembro!$H$7</f>
        <v>3.6</v>
      </c>
      <c r="E8" s="11">
        <f>[4]Setembro!$H$8</f>
        <v>15.120000000000001</v>
      </c>
      <c r="F8" s="11">
        <f>[4]Setembro!$H$9</f>
        <v>1.4400000000000002</v>
      </c>
      <c r="G8" s="11" t="str">
        <f>[4]Setembro!$H$10</f>
        <v>*</v>
      </c>
      <c r="H8" s="11" t="str">
        <f>[4]Setembro!$H$11</f>
        <v>*</v>
      </c>
      <c r="I8" s="11" t="str">
        <f>[4]Setembro!$H$12</f>
        <v>*</v>
      </c>
      <c r="J8" s="11" t="str">
        <f>[4]Setembro!$H$13</f>
        <v>*</v>
      </c>
      <c r="K8" s="11" t="str">
        <f>[4]Setembro!$H$14</f>
        <v>*</v>
      </c>
      <c r="L8" s="11" t="str">
        <f>[4]Setembro!$H$15</f>
        <v>*</v>
      </c>
      <c r="M8" s="11">
        <f>[4]Setembro!$H$16</f>
        <v>7.9200000000000008</v>
      </c>
      <c r="N8" s="11">
        <f>[4]Setembro!$H$17</f>
        <v>0</v>
      </c>
      <c r="O8" s="11">
        <f>[4]Setembro!$H$18</f>
        <v>3.24</v>
      </c>
      <c r="P8" s="11">
        <f>[4]Setembro!$H$19</f>
        <v>12.6</v>
      </c>
      <c r="Q8" s="11">
        <f>[4]Setembro!$H$20</f>
        <v>18</v>
      </c>
      <c r="R8" s="11">
        <f>[4]Setembro!$H$21</f>
        <v>2.16</v>
      </c>
      <c r="S8" s="11">
        <f>[4]Setembro!$H$22</f>
        <v>0</v>
      </c>
      <c r="T8" s="11">
        <f>[4]Setembro!$H$23</f>
        <v>0</v>
      </c>
      <c r="U8" s="11" t="str">
        <f>[4]Setembro!$H$24</f>
        <v>*</v>
      </c>
      <c r="V8" s="11" t="str">
        <f>[4]Setembro!$H$25</f>
        <v>*</v>
      </c>
      <c r="W8" s="11" t="str">
        <f>[4]Setembro!$H$26</f>
        <v>*</v>
      </c>
      <c r="X8" s="11" t="str">
        <f>[4]Setembro!$H$27</f>
        <v>*</v>
      </c>
      <c r="Y8" s="11" t="str">
        <f>[4]Setembro!$H$28</f>
        <v>*</v>
      </c>
      <c r="Z8" s="11">
        <f>[4]Setembro!$H$29</f>
        <v>2.8800000000000003</v>
      </c>
      <c r="AA8" s="11">
        <f>[4]Setembro!$H$30</f>
        <v>4.6800000000000006</v>
      </c>
      <c r="AB8" s="11">
        <f>[4]Setembro!$H$31</f>
        <v>3.24</v>
      </c>
      <c r="AC8" s="11">
        <f>[4]Setembro!$H$32</f>
        <v>9</v>
      </c>
      <c r="AD8" s="11">
        <f>[4]Setembro!$H$33</f>
        <v>1.8</v>
      </c>
      <c r="AE8" s="11">
        <f>[4]Setembro!$H$34</f>
        <v>16.920000000000002</v>
      </c>
      <c r="AF8" s="15">
        <f>MAX(B8:AE8)</f>
        <v>18</v>
      </c>
      <c r="AG8" s="124">
        <f>AVERAGE(B8:AE8)</f>
        <v>6.1010526315789475</v>
      </c>
    </row>
    <row r="9" spans="1:33" x14ac:dyDescent="0.2">
      <c r="A9" s="58" t="s">
        <v>167</v>
      </c>
      <c r="B9" s="11">
        <f>[5]Setembro!$H$5</f>
        <v>16.2</v>
      </c>
      <c r="C9" s="11">
        <f>[5]Setembro!$H$6</f>
        <v>15.48</v>
      </c>
      <c r="D9" s="11">
        <f>[5]Setembro!$H$7</f>
        <v>12.6</v>
      </c>
      <c r="E9" s="11">
        <f>[5]Setembro!$H$8</f>
        <v>17.64</v>
      </c>
      <c r="F9" s="11">
        <f>[5]Setembro!$H$9</f>
        <v>20.88</v>
      </c>
      <c r="G9" s="11">
        <f>[5]Setembro!$H$10</f>
        <v>27</v>
      </c>
      <c r="H9" s="11">
        <f>[5]Setembro!$H$11</f>
        <v>28.44</v>
      </c>
      <c r="I9" s="11">
        <f>[5]Setembro!$H$12</f>
        <v>28.08</v>
      </c>
      <c r="J9" s="11">
        <f>[5]Setembro!$H$13</f>
        <v>32.76</v>
      </c>
      <c r="K9" s="11">
        <f>[5]Setembro!$H$14</f>
        <v>21.6</v>
      </c>
      <c r="L9" s="11">
        <f>[5]Setembro!$H$15</f>
        <v>21.6</v>
      </c>
      <c r="M9" s="11">
        <f>[5]Setembro!$H$16</f>
        <v>19.8</v>
      </c>
      <c r="N9" s="11">
        <f>[5]Setembro!$H$17</f>
        <v>15.120000000000001</v>
      </c>
      <c r="O9" s="11">
        <f>[5]Setembro!$H$18</f>
        <v>19.079999999999998</v>
      </c>
      <c r="P9" s="11">
        <f>[5]Setembro!$H$19</f>
        <v>21.240000000000002</v>
      </c>
      <c r="Q9" s="11">
        <f>[5]Setembro!$H$20</f>
        <v>20.88</v>
      </c>
      <c r="R9" s="11">
        <f>[5]Setembro!$H$21</f>
        <v>12.96</v>
      </c>
      <c r="S9" s="11">
        <f>[5]Setembro!$H$22</f>
        <v>10.44</v>
      </c>
      <c r="T9" s="11">
        <f>[5]Setembro!$H$23</f>
        <v>31.319999999999997</v>
      </c>
      <c r="U9" s="11">
        <f>[5]Setembro!$H$24</f>
        <v>15.840000000000002</v>
      </c>
      <c r="V9" s="11">
        <f>[5]Setembro!$H$25</f>
        <v>14.76</v>
      </c>
      <c r="W9" s="11">
        <f>[5]Setembro!$H$26</f>
        <v>22.68</v>
      </c>
      <c r="X9" s="11">
        <f>[5]Setembro!$H$27</f>
        <v>29.52</v>
      </c>
      <c r="Y9" s="11">
        <f>[5]Setembro!$H$28</f>
        <v>23.040000000000003</v>
      </c>
      <c r="Z9" s="11">
        <f>[5]Setembro!$H$29</f>
        <v>12.24</v>
      </c>
      <c r="AA9" s="11">
        <f>[5]Setembro!$H$30</f>
        <v>11.520000000000001</v>
      </c>
      <c r="AB9" s="11">
        <f>[5]Setembro!$H$31</f>
        <v>10.8</v>
      </c>
      <c r="AC9" s="11">
        <f>[5]Setembro!$H$32</f>
        <v>21.96</v>
      </c>
      <c r="AD9" s="11">
        <f>[5]Setembro!$H$33</f>
        <v>21.6</v>
      </c>
      <c r="AE9" s="11">
        <f>[5]Setembro!$H$34</f>
        <v>29.52</v>
      </c>
      <c r="AF9" s="15">
        <f>MAX(B9:AE9)</f>
        <v>32.76</v>
      </c>
      <c r="AG9" s="124">
        <f>AVERAGE(B9:AE9)</f>
        <v>20.219999999999995</v>
      </c>
    </row>
    <row r="10" spans="1:33" x14ac:dyDescent="0.2">
      <c r="A10" s="58" t="s">
        <v>111</v>
      </c>
      <c r="B10" s="11" t="str">
        <f>[6]Setembro!$H$5</f>
        <v>*</v>
      </c>
      <c r="C10" s="11" t="str">
        <f>[6]Setembro!$H$6</f>
        <v>*</v>
      </c>
      <c r="D10" s="11" t="str">
        <f>[6]Setembro!$H$7</f>
        <v>*</v>
      </c>
      <c r="E10" s="11" t="str">
        <f>[6]Setembro!$H$8</f>
        <v>*</v>
      </c>
      <c r="F10" s="11" t="str">
        <f>[6]Setembro!$H$9</f>
        <v>*</v>
      </c>
      <c r="G10" s="11" t="str">
        <f>[6]Setembro!$H$10</f>
        <v>*</v>
      </c>
      <c r="H10" s="11" t="str">
        <f>[6]Setembro!$H$11</f>
        <v>*</v>
      </c>
      <c r="I10" s="11" t="str">
        <f>[6]Setembro!$H$12</f>
        <v>*</v>
      </c>
      <c r="J10" s="11" t="str">
        <f>[6]Setembro!$H$13</f>
        <v>*</v>
      </c>
      <c r="K10" s="11" t="str">
        <f>[6]Setembro!$H$14</f>
        <v>*</v>
      </c>
      <c r="L10" s="11" t="str">
        <f>[6]Setembro!$H$15</f>
        <v>*</v>
      </c>
      <c r="M10" s="11" t="str">
        <f>[6]Setembro!$H$16</f>
        <v>*</v>
      </c>
      <c r="N10" s="11" t="str">
        <f>[6]Setembro!$H$17</f>
        <v>*</v>
      </c>
      <c r="O10" s="11" t="str">
        <f>[6]Setembro!$H$18</f>
        <v>*</v>
      </c>
      <c r="P10" s="11" t="str">
        <f>[6]Setembro!$H$19</f>
        <v>*</v>
      </c>
      <c r="Q10" s="11" t="str">
        <f>[6]Setembro!$H$20</f>
        <v>*</v>
      </c>
      <c r="R10" s="11" t="str">
        <f>[6]Setembro!$H$21</f>
        <v>*</v>
      </c>
      <c r="S10" s="11" t="str">
        <f>[6]Setembro!$H$22</f>
        <v>*</v>
      </c>
      <c r="T10" s="11" t="str">
        <f>[6]Setembro!$H$23</f>
        <v>*</v>
      </c>
      <c r="U10" s="11" t="str">
        <f>[6]Setembro!$H$24</f>
        <v>*</v>
      </c>
      <c r="V10" s="11" t="str">
        <f>[6]Setembro!$H$25</f>
        <v>*</v>
      </c>
      <c r="W10" s="11" t="str">
        <f>[6]Setembro!$H$26</f>
        <v>*</v>
      </c>
      <c r="X10" s="11" t="str">
        <f>[6]Setembro!$H$27</f>
        <v>*</v>
      </c>
      <c r="Y10" s="11" t="str">
        <f>[6]Setembro!$H$28</f>
        <v>*</v>
      </c>
      <c r="Z10" s="11" t="str">
        <f>[6]Setembro!$H$29</f>
        <v>*</v>
      </c>
      <c r="AA10" s="11" t="str">
        <f>[6]Setembro!$H$30</f>
        <v>*</v>
      </c>
      <c r="AB10" s="11" t="str">
        <f>[6]Setembro!$H$31</f>
        <v>*</v>
      </c>
      <c r="AC10" s="11" t="str">
        <f>[6]Setembro!$H$32</f>
        <v>*</v>
      </c>
      <c r="AD10" s="11" t="str">
        <f>[6]Setembro!$H$33</f>
        <v>*</v>
      </c>
      <c r="AE10" s="11" t="str">
        <f>[6]Setembro!$H$34</f>
        <v>*</v>
      </c>
      <c r="AF10" s="93" t="s">
        <v>226</v>
      </c>
      <c r="AG10" s="115" t="s">
        <v>226</v>
      </c>
    </row>
    <row r="11" spans="1:33" x14ac:dyDescent="0.2">
      <c r="A11" s="58" t="s">
        <v>64</v>
      </c>
      <c r="B11" s="11">
        <f>[7]Setembro!$H$5</f>
        <v>16.559999999999999</v>
      </c>
      <c r="C11" s="11">
        <f>[7]Setembro!$H$6</f>
        <v>18</v>
      </c>
      <c r="D11" s="11">
        <f>[7]Setembro!$H$7</f>
        <v>14.76</v>
      </c>
      <c r="E11" s="11">
        <f>[7]Setembro!$H$8</f>
        <v>14.04</v>
      </c>
      <c r="F11" s="11">
        <f>[7]Setembro!$H$9</f>
        <v>28.8</v>
      </c>
      <c r="G11" s="11">
        <f>[7]Setembro!$H$10</f>
        <v>32.04</v>
      </c>
      <c r="H11" s="11">
        <f>[7]Setembro!$H$11</f>
        <v>25.56</v>
      </c>
      <c r="I11" s="11">
        <f>[7]Setembro!$H$12</f>
        <v>20.88</v>
      </c>
      <c r="J11" s="11">
        <f>[7]Setembro!$H$13</f>
        <v>22.68</v>
      </c>
      <c r="K11" s="11">
        <f>[7]Setembro!$H$14</f>
        <v>17.28</v>
      </c>
      <c r="L11" s="11">
        <f>[7]Setembro!$H$15</f>
        <v>11.879999999999999</v>
      </c>
      <c r="M11" s="11">
        <f>[7]Setembro!$H$16</f>
        <v>27.36</v>
      </c>
      <c r="N11" s="11">
        <f>[7]Setembro!$H$17</f>
        <v>20.88</v>
      </c>
      <c r="O11" s="11">
        <f>[7]Setembro!$H$18</f>
        <v>29.16</v>
      </c>
      <c r="P11" s="11">
        <f>[7]Setembro!$H$19</f>
        <v>21.240000000000002</v>
      </c>
      <c r="Q11" s="11">
        <f>[7]Setembro!$H$20</f>
        <v>21.96</v>
      </c>
      <c r="R11" s="11">
        <f>[7]Setembro!$H$21</f>
        <v>17.64</v>
      </c>
      <c r="S11" s="11">
        <f>[7]Setembro!$H$22</f>
        <v>12.96</v>
      </c>
      <c r="T11" s="11">
        <f>[7]Setembro!$H$23</f>
        <v>27.36</v>
      </c>
      <c r="U11" s="11">
        <f>[7]Setembro!$H$24</f>
        <v>21.96</v>
      </c>
      <c r="V11" s="11">
        <f>[7]Setembro!$H$25</f>
        <v>19.8</v>
      </c>
      <c r="W11" s="11">
        <f>[7]Setembro!$H$26</f>
        <v>20.16</v>
      </c>
      <c r="X11" s="11">
        <f>[7]Setembro!$H$27</f>
        <v>34.200000000000003</v>
      </c>
      <c r="Y11" s="11">
        <f>[7]Setembro!$H$28</f>
        <v>28.44</v>
      </c>
      <c r="Z11" s="11">
        <f>[7]Setembro!$H$29</f>
        <v>25.92</v>
      </c>
      <c r="AA11" s="11">
        <f>[7]Setembro!$H$30</f>
        <v>11.879999999999999</v>
      </c>
      <c r="AB11" s="11">
        <f>[7]Setembro!$H$31</f>
        <v>14.4</v>
      </c>
      <c r="AC11" s="11">
        <f>[7]Setembro!$H$32</f>
        <v>24.840000000000003</v>
      </c>
      <c r="AD11" s="11">
        <f>[7]Setembro!$H$33</f>
        <v>20.88</v>
      </c>
      <c r="AE11" s="11">
        <f>[7]Setembro!$H$34</f>
        <v>23.759999999999998</v>
      </c>
      <c r="AF11" s="15">
        <f>MAX(B11:AE11)</f>
        <v>34.200000000000003</v>
      </c>
      <c r="AG11" s="124">
        <f>AVERAGE(B11:AE11)</f>
        <v>21.576000000000001</v>
      </c>
    </row>
    <row r="12" spans="1:33" x14ac:dyDescent="0.2">
      <c r="A12" s="58" t="s">
        <v>41</v>
      </c>
      <c r="B12" s="11">
        <f>[8]Setembro!$H$5</f>
        <v>17.28</v>
      </c>
      <c r="C12" s="11">
        <f>[8]Setembro!$H$6</f>
        <v>10.8</v>
      </c>
      <c r="D12" s="11">
        <f>[8]Setembro!$H$7</f>
        <v>13.32</v>
      </c>
      <c r="E12" s="11">
        <f>[8]Setembro!$H$8</f>
        <v>14.4</v>
      </c>
      <c r="F12" s="11">
        <f>[8]Setembro!$H$9</f>
        <v>11.520000000000001</v>
      </c>
      <c r="G12" s="11">
        <f>[8]Setembro!$H$10</f>
        <v>18.36</v>
      </c>
      <c r="H12" s="11">
        <f>[8]Setembro!$H$11</f>
        <v>21.96</v>
      </c>
      <c r="I12" s="11">
        <f>[8]Setembro!$H$12</f>
        <v>15.840000000000002</v>
      </c>
      <c r="J12" s="11">
        <f>[8]Setembro!$H$13</f>
        <v>27.720000000000002</v>
      </c>
      <c r="K12" s="11">
        <f>[8]Setembro!$H$14</f>
        <v>23.400000000000002</v>
      </c>
      <c r="L12" s="11">
        <f>[8]Setembro!$H$15</f>
        <v>19.079999999999998</v>
      </c>
      <c r="M12" s="11">
        <f>[8]Setembro!$H$16</f>
        <v>16.2</v>
      </c>
      <c r="N12" s="11">
        <f>[8]Setembro!$H$17</f>
        <v>11.879999999999999</v>
      </c>
      <c r="O12" s="11">
        <f>[8]Setembro!$H$18</f>
        <v>11.879999999999999</v>
      </c>
      <c r="P12" s="11">
        <f>[8]Setembro!$H$19</f>
        <v>13.32</v>
      </c>
      <c r="Q12" s="11">
        <f>[8]Setembro!$H$20</f>
        <v>16.2</v>
      </c>
      <c r="R12" s="11">
        <f>[8]Setembro!$H$21</f>
        <v>17.28</v>
      </c>
      <c r="S12" s="11">
        <f>[8]Setembro!$H$22</f>
        <v>12.96</v>
      </c>
      <c r="T12" s="11">
        <f>[8]Setembro!$H$23</f>
        <v>24.840000000000003</v>
      </c>
      <c r="U12" s="11">
        <f>[8]Setembro!$H$24</f>
        <v>19.079999999999998</v>
      </c>
      <c r="V12" s="11">
        <f>[8]Setembro!$H$25</f>
        <v>13.32</v>
      </c>
      <c r="W12" s="11">
        <f>[8]Setembro!$H$26</f>
        <v>18</v>
      </c>
      <c r="X12" s="11">
        <f>[8]Setembro!$H$27</f>
        <v>12.6</v>
      </c>
      <c r="Y12" s="11">
        <f>[8]Setembro!$H$28</f>
        <v>8.2799999999999994</v>
      </c>
      <c r="Z12" s="11">
        <f>[8]Setembro!$H$29</f>
        <v>14.04</v>
      </c>
      <c r="AA12" s="11">
        <f>[8]Setembro!$H$30</f>
        <v>11.879999999999999</v>
      </c>
      <c r="AB12" s="11">
        <f>[8]Setembro!$H$31</f>
        <v>11.879999999999999</v>
      </c>
      <c r="AC12" s="11">
        <f>[8]Setembro!$H$32</f>
        <v>12.96</v>
      </c>
      <c r="AD12" s="11">
        <f>[8]Setembro!$H$33</f>
        <v>12.24</v>
      </c>
      <c r="AE12" s="11">
        <f>[8]Setembro!$H$34</f>
        <v>20.16</v>
      </c>
      <c r="AF12" s="15">
        <f>MAX(B12:AE12)</f>
        <v>27.720000000000002</v>
      </c>
      <c r="AG12" s="124">
        <f>AVERAGE(B12:AE12)</f>
        <v>15.755999999999997</v>
      </c>
    </row>
    <row r="13" spans="1:33" x14ac:dyDescent="0.2">
      <c r="A13" s="58" t="s">
        <v>114</v>
      </c>
      <c r="B13" s="11" t="str">
        <f>[9]Setembro!$H$5</f>
        <v>*</v>
      </c>
      <c r="C13" s="11" t="str">
        <f>[9]Setembro!$H$6</f>
        <v>*</v>
      </c>
      <c r="D13" s="11" t="str">
        <f>[9]Setembro!$H$7</f>
        <v>*</v>
      </c>
      <c r="E13" s="11" t="str">
        <f>[9]Setembro!$H$8</f>
        <v>*</v>
      </c>
      <c r="F13" s="11" t="str">
        <f>[9]Setembro!$H$9</f>
        <v>*</v>
      </c>
      <c r="G13" s="11" t="str">
        <f>[9]Setembro!$H$10</f>
        <v>*</v>
      </c>
      <c r="H13" s="11" t="str">
        <f>[9]Setembro!$H$11</f>
        <v>*</v>
      </c>
      <c r="I13" s="11" t="str">
        <f>[9]Setembro!$H$12</f>
        <v>*</v>
      </c>
      <c r="J13" s="11" t="str">
        <f>[9]Setembro!$H$13</f>
        <v>*</v>
      </c>
      <c r="K13" s="11" t="str">
        <f>[9]Setembro!$H$14</f>
        <v>*</v>
      </c>
      <c r="L13" s="11" t="str">
        <f>[9]Setembro!$H$15</f>
        <v>*</v>
      </c>
      <c r="M13" s="11" t="str">
        <f>[9]Setembro!$H$16</f>
        <v>*</v>
      </c>
      <c r="N13" s="11" t="str">
        <f>[9]Setembro!$H$17</f>
        <v>*</v>
      </c>
      <c r="O13" s="11" t="str">
        <f>[9]Setembro!$H$18</f>
        <v>*</v>
      </c>
      <c r="P13" s="11" t="str">
        <f>[9]Setembro!$H$19</f>
        <v>*</v>
      </c>
      <c r="Q13" s="11" t="str">
        <f>[9]Setembro!$H$20</f>
        <v>*</v>
      </c>
      <c r="R13" s="11" t="str">
        <f>[9]Setembro!$H$21</f>
        <v>*</v>
      </c>
      <c r="S13" s="11" t="str">
        <f>[9]Setembro!$H$22</f>
        <v>*</v>
      </c>
      <c r="T13" s="11" t="str">
        <f>[9]Setembro!$H$23</f>
        <v>*</v>
      </c>
      <c r="U13" s="11" t="str">
        <f>[9]Setembro!$H$24</f>
        <v>*</v>
      </c>
      <c r="V13" s="11" t="str">
        <f>[9]Setembro!$H$25</f>
        <v>*</v>
      </c>
      <c r="W13" s="11" t="str">
        <f>[9]Setembro!$H$26</f>
        <v>*</v>
      </c>
      <c r="X13" s="11" t="str">
        <f>[9]Setembro!$H$27</f>
        <v>*</v>
      </c>
      <c r="Y13" s="11" t="str">
        <f>[9]Setembro!$H$28</f>
        <v>*</v>
      </c>
      <c r="Z13" s="11" t="str">
        <f>[9]Setembro!$H$29</f>
        <v>*</v>
      </c>
      <c r="AA13" s="11" t="str">
        <f>[9]Setembro!$H$30</f>
        <v>*</v>
      </c>
      <c r="AB13" s="11" t="str">
        <f>[9]Setembro!$H$31</f>
        <v>*</v>
      </c>
      <c r="AC13" s="11" t="str">
        <f>[9]Setembro!$H$32</f>
        <v>*</v>
      </c>
      <c r="AD13" s="11" t="str">
        <f>[9]Setembro!$H$33</f>
        <v>*</v>
      </c>
      <c r="AE13" s="11" t="str">
        <f>[9]Setembro!$H$34</f>
        <v>*</v>
      </c>
      <c r="AF13" s="97" t="s">
        <v>226</v>
      </c>
      <c r="AG13" s="115" t="s">
        <v>226</v>
      </c>
    </row>
    <row r="14" spans="1:33" x14ac:dyDescent="0.2">
      <c r="A14" s="58" t="s">
        <v>118</v>
      </c>
      <c r="B14" s="11" t="str">
        <f>[10]Setembro!$H$5</f>
        <v>*</v>
      </c>
      <c r="C14" s="11" t="str">
        <f>[10]Setembro!$H$6</f>
        <v>*</v>
      </c>
      <c r="D14" s="11" t="str">
        <f>[10]Setembro!$H$7</f>
        <v>*</v>
      </c>
      <c r="E14" s="11" t="str">
        <f>[10]Setembro!$H$8</f>
        <v>*</v>
      </c>
      <c r="F14" s="11" t="str">
        <f>[10]Setembro!$H$9</f>
        <v>*</v>
      </c>
      <c r="G14" s="11" t="str">
        <f>[10]Setembro!$H$10</f>
        <v>*</v>
      </c>
      <c r="H14" s="11" t="str">
        <f>[10]Setembro!$H$11</f>
        <v>*</v>
      </c>
      <c r="I14" s="11" t="str">
        <f>[10]Setembro!$H$12</f>
        <v>*</v>
      </c>
      <c r="J14" s="11" t="str">
        <f>[10]Setembro!$H$13</f>
        <v>*</v>
      </c>
      <c r="K14" s="11" t="str">
        <f>[10]Setembro!$H$14</f>
        <v>*</v>
      </c>
      <c r="L14" s="11" t="str">
        <f>[10]Setembro!$H$15</f>
        <v>*</v>
      </c>
      <c r="M14" s="11" t="str">
        <f>[10]Setembro!$H$16</f>
        <v>*</v>
      </c>
      <c r="N14" s="11" t="str">
        <f>[10]Setembro!$H$17</f>
        <v>*</v>
      </c>
      <c r="O14" s="11" t="str">
        <f>[10]Setembro!$H$18</f>
        <v>*</v>
      </c>
      <c r="P14" s="11" t="str">
        <f>[10]Setembro!$H$19</f>
        <v>*</v>
      </c>
      <c r="Q14" s="11" t="str">
        <f>[10]Setembro!$H$20</f>
        <v>*</v>
      </c>
      <c r="R14" s="11" t="str">
        <f>[10]Setembro!$H$21</f>
        <v>*</v>
      </c>
      <c r="S14" s="11" t="str">
        <f>[10]Setembro!$H$22</f>
        <v>*</v>
      </c>
      <c r="T14" s="11" t="str">
        <f>[10]Setembro!$H$23</f>
        <v>*</v>
      </c>
      <c r="U14" s="11" t="str">
        <f>[10]Setembro!$H$24</f>
        <v>*</v>
      </c>
      <c r="V14" s="11" t="str">
        <f>[10]Setembro!$H$25</f>
        <v>*</v>
      </c>
      <c r="W14" s="11" t="str">
        <f>[10]Setembro!$H$26</f>
        <v>*</v>
      </c>
      <c r="X14" s="11" t="str">
        <f>[10]Setembro!$H$27</f>
        <v>*</v>
      </c>
      <c r="Y14" s="11" t="str">
        <f>[10]Setembro!$H$28</f>
        <v>*</v>
      </c>
      <c r="Z14" s="11" t="str">
        <f>[10]Setembro!$H$29</f>
        <v>*</v>
      </c>
      <c r="AA14" s="11" t="str">
        <f>[10]Setembro!$H$30</f>
        <v>*</v>
      </c>
      <c r="AB14" s="11" t="str">
        <f>[10]Setembro!$H$31</f>
        <v>*</v>
      </c>
      <c r="AC14" s="11" t="str">
        <f>[10]Setembro!$H$32</f>
        <v>*</v>
      </c>
      <c r="AD14" s="11" t="str">
        <f>[10]Setembro!$H$33</f>
        <v>*</v>
      </c>
      <c r="AE14" s="11" t="str">
        <f>[10]Setembro!$H$34</f>
        <v>*</v>
      </c>
      <c r="AF14" s="93" t="s">
        <v>226</v>
      </c>
      <c r="AG14" s="115" t="s">
        <v>226</v>
      </c>
    </row>
    <row r="15" spans="1:33" x14ac:dyDescent="0.2">
      <c r="A15" s="58" t="s">
        <v>121</v>
      </c>
      <c r="B15" s="11">
        <f>[11]Setembro!$H$5</f>
        <v>14.4</v>
      </c>
      <c r="C15" s="11">
        <f>[11]Setembro!$H$6</f>
        <v>14.04</v>
      </c>
      <c r="D15" s="11">
        <f>[11]Setembro!$H$7</f>
        <v>11.520000000000001</v>
      </c>
      <c r="E15" s="11">
        <f>[11]Setembro!$H$8</f>
        <v>13.32</v>
      </c>
      <c r="F15" s="11">
        <f>[11]Setembro!$H$9</f>
        <v>15.48</v>
      </c>
      <c r="G15" s="11">
        <f>[11]Setembro!$H$10</f>
        <v>21.6</v>
      </c>
      <c r="H15" s="11">
        <f>[11]Setembro!$H$11</f>
        <v>28.44</v>
      </c>
      <c r="I15" s="11">
        <f>[11]Setembro!$H$12</f>
        <v>26.64</v>
      </c>
      <c r="J15" s="11">
        <f>[11]Setembro!$H$13</f>
        <v>33.840000000000003</v>
      </c>
      <c r="K15" s="11">
        <f>[11]Setembro!$H$14</f>
        <v>25.2</v>
      </c>
      <c r="L15" s="11">
        <f>[11]Setembro!$H$15</f>
        <v>26.64</v>
      </c>
      <c r="M15" s="11">
        <f>[11]Setembro!$H$16</f>
        <v>24.840000000000003</v>
      </c>
      <c r="N15" s="11">
        <f>[11]Setembro!$H$17</f>
        <v>13.32</v>
      </c>
      <c r="O15" s="11">
        <f>[11]Setembro!$H$18</f>
        <v>21.96</v>
      </c>
      <c r="P15" s="11">
        <f>[11]Setembro!$H$19</f>
        <v>22.32</v>
      </c>
      <c r="Q15" s="11">
        <f>[11]Setembro!$H$20</f>
        <v>21.6</v>
      </c>
      <c r="R15" s="11">
        <f>[11]Setembro!$H$21</f>
        <v>15.120000000000001</v>
      </c>
      <c r="S15" s="11">
        <f>[11]Setembro!$H$22</f>
        <v>14.4</v>
      </c>
      <c r="T15" s="11">
        <f>[11]Setembro!$H$23</f>
        <v>32.4</v>
      </c>
      <c r="U15" s="11">
        <f>[11]Setembro!$H$24</f>
        <v>17.64</v>
      </c>
      <c r="V15" s="11">
        <f>[11]Setembro!$H$25</f>
        <v>13.32</v>
      </c>
      <c r="W15" s="11">
        <f>[11]Setembro!$H$26</f>
        <v>21.96</v>
      </c>
      <c r="X15" s="11">
        <f>[11]Setembro!$H$27</f>
        <v>25.2</v>
      </c>
      <c r="Y15" s="11">
        <f>[11]Setembro!$H$28</f>
        <v>15.840000000000002</v>
      </c>
      <c r="Z15" s="11">
        <f>[11]Setembro!$H$29</f>
        <v>14.04</v>
      </c>
      <c r="AA15" s="11">
        <f>[11]Setembro!$H$30</f>
        <v>10.8</v>
      </c>
      <c r="AB15" s="11">
        <f>[11]Setembro!$H$31</f>
        <v>12.24</v>
      </c>
      <c r="AC15" s="11">
        <f>[11]Setembro!$H$32</f>
        <v>21.6</v>
      </c>
      <c r="AD15" s="11">
        <f>[11]Setembro!$H$33</f>
        <v>25.2</v>
      </c>
      <c r="AE15" s="11">
        <f>[11]Setembro!$H$34</f>
        <v>27.720000000000002</v>
      </c>
      <c r="AF15" s="15">
        <f>MAX(B15:AE15)</f>
        <v>33.840000000000003</v>
      </c>
      <c r="AG15" s="124">
        <f>AVERAGE(B15:AE15)</f>
        <v>20.088000000000001</v>
      </c>
    </row>
    <row r="16" spans="1:33" x14ac:dyDescent="0.2">
      <c r="A16" s="58" t="s">
        <v>168</v>
      </c>
      <c r="B16" s="11" t="str">
        <f>[12]Setembro!$H$5</f>
        <v>*</v>
      </c>
      <c r="C16" s="11" t="str">
        <f>[12]Setembro!$H$6</f>
        <v>*</v>
      </c>
      <c r="D16" s="11" t="str">
        <f>[12]Setembro!$H$7</f>
        <v>*</v>
      </c>
      <c r="E16" s="11" t="str">
        <f>[12]Setembro!$H$8</f>
        <v>*</v>
      </c>
      <c r="F16" s="11" t="str">
        <f>[12]Setembro!$H$9</f>
        <v>*</v>
      </c>
      <c r="G16" s="11" t="str">
        <f>[12]Setembro!$H$10</f>
        <v>*</v>
      </c>
      <c r="H16" s="11" t="str">
        <f>[12]Setembro!$H$11</f>
        <v>*</v>
      </c>
      <c r="I16" s="11" t="str">
        <f>[12]Setembro!$H$12</f>
        <v>*</v>
      </c>
      <c r="J16" s="11" t="str">
        <f>[12]Setembro!$H$13</f>
        <v>*</v>
      </c>
      <c r="K16" s="11" t="str">
        <f>[12]Setembro!$H$14</f>
        <v>*</v>
      </c>
      <c r="L16" s="11" t="str">
        <f>[12]Setembro!$H$15</f>
        <v>*</v>
      </c>
      <c r="M16" s="11" t="str">
        <f>[12]Setembro!$H$16</f>
        <v>*</v>
      </c>
      <c r="N16" s="11" t="str">
        <f>[12]Setembro!$H$17</f>
        <v>*</v>
      </c>
      <c r="O16" s="11" t="str">
        <f>[12]Setembro!$H$18</f>
        <v>*</v>
      </c>
      <c r="P16" s="11" t="str">
        <f>[12]Setembro!$H$19</f>
        <v>*</v>
      </c>
      <c r="Q16" s="11" t="str">
        <f>[12]Setembro!$H$20</f>
        <v>*</v>
      </c>
      <c r="R16" s="11" t="str">
        <f>[12]Setembro!$H$21</f>
        <v>*</v>
      </c>
      <c r="S16" s="11" t="str">
        <f>[12]Setembro!$H$22</f>
        <v>*</v>
      </c>
      <c r="T16" s="11" t="str">
        <f>[12]Setembro!$H$23</f>
        <v>*</v>
      </c>
      <c r="U16" s="11" t="str">
        <f>[12]Setembro!$H$24</f>
        <v>*</v>
      </c>
      <c r="V16" s="11" t="str">
        <f>[12]Setembro!$H$25</f>
        <v>*</v>
      </c>
      <c r="W16" s="11" t="str">
        <f>[12]Setembro!$H$26</f>
        <v>*</v>
      </c>
      <c r="X16" s="11" t="str">
        <f>[12]Setembro!$H$27</f>
        <v>*</v>
      </c>
      <c r="Y16" s="11" t="str">
        <f>[12]Setembro!$H$28</f>
        <v>*</v>
      </c>
      <c r="Z16" s="11" t="str">
        <f>[12]Setembro!$H$29</f>
        <v>*</v>
      </c>
      <c r="AA16" s="11" t="str">
        <f>[12]Setembro!$H$30</f>
        <v>*</v>
      </c>
      <c r="AB16" s="11" t="str">
        <f>[12]Setembro!$H$31</f>
        <v>*</v>
      </c>
      <c r="AC16" s="11" t="str">
        <f>[12]Setembro!$H$32</f>
        <v>*</v>
      </c>
      <c r="AD16" s="11" t="str">
        <f>[12]Setembro!$H$33</f>
        <v>*</v>
      </c>
      <c r="AE16" s="11" t="str">
        <f>[12]Setembro!$H$34</f>
        <v>*</v>
      </c>
      <c r="AF16" s="93" t="s">
        <v>226</v>
      </c>
      <c r="AG16" s="115" t="s">
        <v>226</v>
      </c>
    </row>
    <row r="17" spans="1:38" x14ac:dyDescent="0.2">
      <c r="A17" s="58" t="s">
        <v>2</v>
      </c>
      <c r="B17" s="11">
        <f>[13]Setembro!$H$5</f>
        <v>12.6</v>
      </c>
      <c r="C17" s="11">
        <f>[13]Setembro!$H$6</f>
        <v>14.76</v>
      </c>
      <c r="D17" s="11">
        <f>[13]Setembro!$H$7</f>
        <v>12.24</v>
      </c>
      <c r="E17" s="11">
        <f>[13]Setembro!$H$8</f>
        <v>16.920000000000002</v>
      </c>
      <c r="F17" s="11">
        <f>[13]Setembro!$H$9</f>
        <v>25.92</v>
      </c>
      <c r="G17" s="11">
        <f>[13]Setembro!$H$10</f>
        <v>31.680000000000003</v>
      </c>
      <c r="H17" s="11">
        <f>[13]Setembro!$H$11</f>
        <v>21.96</v>
      </c>
      <c r="I17" s="11">
        <f>[13]Setembro!$H$12</f>
        <v>18.36</v>
      </c>
      <c r="J17" s="11">
        <f>[13]Setembro!$H$13</f>
        <v>24.12</v>
      </c>
      <c r="K17" s="11">
        <f>[13]Setembro!$H$14</f>
        <v>20.88</v>
      </c>
      <c r="L17" s="11">
        <f>[13]Setembro!$H$15</f>
        <v>18.720000000000002</v>
      </c>
      <c r="M17" s="11">
        <f>[13]Setembro!$H$16</f>
        <v>19.8</v>
      </c>
      <c r="N17" s="11">
        <f>[13]Setembro!$H$17</f>
        <v>23.400000000000002</v>
      </c>
      <c r="O17" s="11">
        <f>[13]Setembro!$H$18</f>
        <v>31.319999999999997</v>
      </c>
      <c r="P17" s="11">
        <f>[13]Setembro!$H$19</f>
        <v>18</v>
      </c>
      <c r="Q17" s="11">
        <f>[13]Setembro!$H$20</f>
        <v>18.36</v>
      </c>
      <c r="R17" s="11">
        <f>[13]Setembro!$H$21</f>
        <v>15.840000000000002</v>
      </c>
      <c r="S17" s="11">
        <f>[13]Setembro!$H$22</f>
        <v>14.04</v>
      </c>
      <c r="T17" s="11">
        <f>[13]Setembro!$H$23</f>
        <v>26.64</v>
      </c>
      <c r="U17" s="11">
        <f>[13]Setembro!$H$24</f>
        <v>22.32</v>
      </c>
      <c r="V17" s="11">
        <f>[13]Setembro!$H$25</f>
        <v>18.36</v>
      </c>
      <c r="W17" s="11">
        <f>[13]Setembro!$H$26</f>
        <v>21.6</v>
      </c>
      <c r="X17" s="11">
        <f>[13]Setembro!$H$27</f>
        <v>32.76</v>
      </c>
      <c r="Y17" s="11">
        <f>[13]Setembro!$H$28</f>
        <v>26.64</v>
      </c>
      <c r="Z17" s="11">
        <f>[13]Setembro!$H$29</f>
        <v>21.96</v>
      </c>
      <c r="AA17" s="11">
        <f>[13]Setembro!$H$30</f>
        <v>20.52</v>
      </c>
      <c r="AB17" s="11">
        <f>[13]Setembro!$H$31</f>
        <v>20.16</v>
      </c>
      <c r="AC17" s="11">
        <f>[13]Setembro!$H$32</f>
        <v>30.240000000000002</v>
      </c>
      <c r="AD17" s="11">
        <f>[13]Setembro!$H$33</f>
        <v>25.2</v>
      </c>
      <c r="AE17" s="11">
        <f>[13]Setembro!$H$34</f>
        <v>29.16</v>
      </c>
      <c r="AF17" s="15">
        <f t="shared" ref="AF17:AF48" si="1">MAX(B17:AE17)</f>
        <v>32.76</v>
      </c>
      <c r="AG17" s="124">
        <f t="shared" ref="AG17:AG48" si="2">AVERAGE(B17:AE17)</f>
        <v>21.815999999999999</v>
      </c>
      <c r="AI17" s="12" t="s">
        <v>47</v>
      </c>
    </row>
    <row r="18" spans="1:38" x14ac:dyDescent="0.2">
      <c r="A18" s="58" t="s">
        <v>3</v>
      </c>
      <c r="B18" s="11">
        <f>[14]Setembro!$H$5</f>
        <v>14.4</v>
      </c>
      <c r="C18" s="11">
        <f>[14]Setembro!$H$6</f>
        <v>7.9200000000000008</v>
      </c>
      <c r="D18" s="11">
        <f>[14]Setembro!$H$7</f>
        <v>13.68</v>
      </c>
      <c r="E18" s="11">
        <f>[14]Setembro!$H$8</f>
        <v>14.4</v>
      </c>
      <c r="F18" s="11">
        <f>[14]Setembro!$H$9</f>
        <v>18.36</v>
      </c>
      <c r="G18" s="11">
        <f>[14]Setembro!$H$10</f>
        <v>13.68</v>
      </c>
      <c r="H18" s="11">
        <f>[14]Setembro!$H$11</f>
        <v>18</v>
      </c>
      <c r="I18" s="11">
        <f>[14]Setembro!$H$12</f>
        <v>7.5600000000000005</v>
      </c>
      <c r="J18" s="11" t="str">
        <f>[14]Setembro!$H$13</f>
        <v>*</v>
      </c>
      <c r="K18" s="11" t="str">
        <f>[14]Setembro!$H$14</f>
        <v>*</v>
      </c>
      <c r="L18" s="11" t="str">
        <f>[14]Setembro!$H$15</f>
        <v>*</v>
      </c>
      <c r="M18" s="11" t="str">
        <f>[14]Setembro!$H$16</f>
        <v>*</v>
      </c>
      <c r="N18" s="11" t="str">
        <f>[14]Setembro!$H$17</f>
        <v>*</v>
      </c>
      <c r="O18" s="11" t="str">
        <f>[14]Setembro!$H$18</f>
        <v>*</v>
      </c>
      <c r="P18" s="11" t="str">
        <f>[14]Setembro!$H$19</f>
        <v>*</v>
      </c>
      <c r="Q18" s="11" t="str">
        <f>[14]Setembro!$H$20</f>
        <v>*</v>
      </c>
      <c r="R18" s="11" t="str">
        <f>[14]Setembro!$H$21</f>
        <v>*</v>
      </c>
      <c r="S18" s="11" t="str">
        <f>[14]Setembro!$H$22</f>
        <v>*</v>
      </c>
      <c r="T18" s="11" t="str">
        <f>[14]Setembro!$H$23</f>
        <v>*</v>
      </c>
      <c r="U18" s="11" t="str">
        <f>[14]Setembro!$H$24</f>
        <v>*</v>
      </c>
      <c r="V18" s="11" t="str">
        <f>[14]Setembro!$H$25</f>
        <v>*</v>
      </c>
      <c r="W18" s="11" t="str">
        <f>[14]Setembro!$H$26</f>
        <v>*</v>
      </c>
      <c r="X18" s="11" t="str">
        <f>[14]Setembro!$H$27</f>
        <v>*</v>
      </c>
      <c r="Y18" s="11" t="str">
        <f>[14]Setembro!$H$28</f>
        <v>*</v>
      </c>
      <c r="Z18" s="11" t="str">
        <f>[14]Setembro!$H$29</f>
        <v>*</v>
      </c>
      <c r="AA18" s="11" t="str">
        <f>[14]Setembro!$H$30</f>
        <v>*</v>
      </c>
      <c r="AB18" s="11" t="str">
        <f>[14]Setembro!$H$31</f>
        <v>*</v>
      </c>
      <c r="AC18" s="11" t="str">
        <f>[14]Setembro!$H$32</f>
        <v>*</v>
      </c>
      <c r="AD18" s="11" t="str">
        <f>[14]Setembro!$H$33</f>
        <v>*</v>
      </c>
      <c r="AE18" s="11" t="str">
        <f>[14]Setembro!$H$34</f>
        <v>*</v>
      </c>
      <c r="AF18" s="15">
        <f t="shared" si="1"/>
        <v>18.36</v>
      </c>
      <c r="AG18" s="124">
        <f t="shared" si="2"/>
        <v>13.5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[15]Setembro!$H$5</f>
        <v>23.400000000000002</v>
      </c>
      <c r="C19" s="11">
        <f>[15]Setembro!$H$6</f>
        <v>19.440000000000001</v>
      </c>
      <c r="D19" s="11">
        <f>[15]Setembro!$H$7</f>
        <v>15.120000000000001</v>
      </c>
      <c r="E19" s="11">
        <f>[15]Setembro!$H$8</f>
        <v>16.559999999999999</v>
      </c>
      <c r="F19" s="11">
        <f>[15]Setembro!$H$9</f>
        <v>19.079999999999998</v>
      </c>
      <c r="G19" s="11">
        <f>[15]Setembro!$H$10</f>
        <v>18.720000000000002</v>
      </c>
      <c r="H19" s="11">
        <f>[15]Setembro!$H$11</f>
        <v>24.48</v>
      </c>
      <c r="I19" s="11">
        <f>[15]Setembro!$H$12</f>
        <v>20.16</v>
      </c>
      <c r="J19" s="11">
        <f>[15]Setembro!$H$13</f>
        <v>21.96</v>
      </c>
      <c r="K19" s="11">
        <f>[15]Setembro!$H$14</f>
        <v>19.440000000000001</v>
      </c>
      <c r="L19" s="11">
        <f>[15]Setembro!$H$15</f>
        <v>16.559999999999999</v>
      </c>
      <c r="M19" s="11">
        <f>[15]Setembro!$H$16</f>
        <v>11.16</v>
      </c>
      <c r="N19" s="11">
        <f>[15]Setembro!$H$17</f>
        <v>20.52</v>
      </c>
      <c r="O19" s="11">
        <f>[15]Setembro!$H$18</f>
        <v>18.720000000000002</v>
      </c>
      <c r="P19" s="11">
        <f>[15]Setembro!$H$19</f>
        <v>21.6</v>
      </c>
      <c r="Q19" s="11">
        <f>[15]Setembro!$H$20</f>
        <v>24.48</v>
      </c>
      <c r="R19" s="11">
        <f>[15]Setembro!$H$21</f>
        <v>15.120000000000001</v>
      </c>
      <c r="S19" s="11">
        <f>[15]Setembro!$H$22</f>
        <v>21.6</v>
      </c>
      <c r="T19" s="11">
        <f>[15]Setembro!$H$23</f>
        <v>27.36</v>
      </c>
      <c r="U19" s="11">
        <f>[15]Setembro!$H$24</f>
        <v>25.92</v>
      </c>
      <c r="V19" s="11">
        <f>[15]Setembro!$H$25</f>
        <v>15.48</v>
      </c>
      <c r="W19" s="11">
        <f>[15]Setembro!$H$26</f>
        <v>16.2</v>
      </c>
      <c r="X19" s="11">
        <f>[15]Setembro!$H$27</f>
        <v>18.720000000000002</v>
      </c>
      <c r="Y19" s="11">
        <f>[15]Setembro!$H$28</f>
        <v>34.92</v>
      </c>
      <c r="Z19" s="11">
        <f>[15]Setembro!$H$29</f>
        <v>30.6</v>
      </c>
      <c r="AA19" s="11">
        <f>[15]Setembro!$H$30</f>
        <v>14.4</v>
      </c>
      <c r="AB19" s="11">
        <f>[15]Setembro!$H$31</f>
        <v>15.840000000000002</v>
      </c>
      <c r="AC19" s="11">
        <f>[15]Setembro!$H$32</f>
        <v>17.64</v>
      </c>
      <c r="AD19" s="11">
        <f>[15]Setembro!$H$33</f>
        <v>16.2</v>
      </c>
      <c r="AE19" s="11">
        <f>[15]Setembro!$H$34</f>
        <v>19.440000000000001</v>
      </c>
      <c r="AF19" s="15">
        <f t="shared" si="1"/>
        <v>34.92</v>
      </c>
      <c r="AG19" s="124">
        <f t="shared" si="2"/>
        <v>20.028000000000009</v>
      </c>
      <c r="AI19" t="s">
        <v>47</v>
      </c>
    </row>
    <row r="20" spans="1:38" x14ac:dyDescent="0.2">
      <c r="A20" s="58" t="s">
        <v>5</v>
      </c>
      <c r="B20" s="11">
        <f>[16]Setembro!$H$5</f>
        <v>21.6</v>
      </c>
      <c r="C20" s="11">
        <f>[16]Setembro!$H$6</f>
        <v>1.8</v>
      </c>
      <c r="D20" s="11">
        <f>[16]Setembro!$H$7</f>
        <v>8.64</v>
      </c>
      <c r="E20" s="11">
        <f>[16]Setembro!$H$8</f>
        <v>13.32</v>
      </c>
      <c r="F20" s="11">
        <f>[16]Setembro!$H$9</f>
        <v>22.68</v>
      </c>
      <c r="G20" s="11">
        <f>[16]Setembro!$H$10</f>
        <v>2.52</v>
      </c>
      <c r="H20" s="11">
        <f>[16]Setembro!$H$11</f>
        <v>17.64</v>
      </c>
      <c r="I20" s="11">
        <f>[16]Setembro!$H$12</f>
        <v>15.48</v>
      </c>
      <c r="J20" s="11">
        <f>[16]Setembro!$H$13</f>
        <v>18</v>
      </c>
      <c r="K20" s="11">
        <f>[16]Setembro!$H$14</f>
        <v>2.52</v>
      </c>
      <c r="L20" s="11">
        <f>[16]Setembro!$H$15</f>
        <v>0.72000000000000008</v>
      </c>
      <c r="M20" s="11">
        <f>[16]Setembro!$H$16</f>
        <v>25.2</v>
      </c>
      <c r="N20" s="11">
        <f>[16]Setembro!$H$17</f>
        <v>13.68</v>
      </c>
      <c r="O20" s="11">
        <f>[16]Setembro!$H$18</f>
        <v>1.4400000000000002</v>
      </c>
      <c r="P20" s="11">
        <f>[16]Setembro!$H$19</f>
        <v>1.08</v>
      </c>
      <c r="Q20" s="11">
        <f>[16]Setembro!$H$20</f>
        <v>1.4400000000000002</v>
      </c>
      <c r="R20" s="11">
        <f>[16]Setembro!$H$21</f>
        <v>31.319999999999997</v>
      </c>
      <c r="S20" s="11">
        <f>[16]Setembro!$H$22</f>
        <v>9.3600000000000012</v>
      </c>
      <c r="T20" s="11">
        <f>[16]Setembro!$H$23</f>
        <v>16.920000000000002</v>
      </c>
      <c r="U20" s="11">
        <f>[16]Setembro!$H$24</f>
        <v>18.720000000000002</v>
      </c>
      <c r="V20" s="11">
        <f>[16]Setembro!$H$25</f>
        <v>16.559999999999999</v>
      </c>
      <c r="W20" s="11">
        <f>[16]Setembro!$H$26</f>
        <v>21.240000000000002</v>
      </c>
      <c r="X20" s="11">
        <f>[16]Setembro!$H$27</f>
        <v>14.04</v>
      </c>
      <c r="Y20" s="11">
        <f>[16]Setembro!$H$28</f>
        <v>16.559999999999999</v>
      </c>
      <c r="Z20" s="11">
        <f>[16]Setembro!$H$29</f>
        <v>19.079999999999998</v>
      </c>
      <c r="AA20" s="11">
        <f>[16]Setembro!$H$30</f>
        <v>2.8800000000000003</v>
      </c>
      <c r="AB20" s="11">
        <f>[16]Setembro!$H$31</f>
        <v>11.879999999999999</v>
      </c>
      <c r="AC20" s="11">
        <f>[16]Setembro!$H$32</f>
        <v>7.2</v>
      </c>
      <c r="AD20" s="11">
        <f>[16]Setembro!$H$33</f>
        <v>10.8</v>
      </c>
      <c r="AE20" s="11">
        <f>[16]Setembro!$H$34</f>
        <v>20.16</v>
      </c>
      <c r="AF20" s="15">
        <f t="shared" si="1"/>
        <v>31.319999999999997</v>
      </c>
      <c r="AG20" s="124">
        <f t="shared" si="2"/>
        <v>12.816000000000001</v>
      </c>
      <c r="AH20" s="12" t="s">
        <v>47</v>
      </c>
      <c r="AJ20" t="s">
        <v>47</v>
      </c>
    </row>
    <row r="21" spans="1:38" x14ac:dyDescent="0.2">
      <c r="A21" s="58" t="s">
        <v>43</v>
      </c>
      <c r="B21" s="11">
        <f>[17]Setembro!$H$5</f>
        <v>27.36</v>
      </c>
      <c r="C21" s="11">
        <f>[17]Setembro!$H$6</f>
        <v>20.88</v>
      </c>
      <c r="D21" s="11">
        <f>[17]Setembro!$H$7</f>
        <v>19.079999999999998</v>
      </c>
      <c r="E21" s="11">
        <f>[17]Setembro!$H$8</f>
        <v>19.440000000000001</v>
      </c>
      <c r="F21" s="11">
        <f>[17]Setembro!$H$9</f>
        <v>19.079999999999998</v>
      </c>
      <c r="G21" s="11">
        <f>[17]Setembro!$H$10</f>
        <v>26.28</v>
      </c>
      <c r="H21" s="11">
        <f>[17]Setembro!$H$11</f>
        <v>33.480000000000004</v>
      </c>
      <c r="I21" s="11">
        <f>[17]Setembro!$H$12</f>
        <v>25.2</v>
      </c>
      <c r="J21" s="11">
        <f>[17]Setembro!$H$13</f>
        <v>24.48</v>
      </c>
      <c r="K21" s="11">
        <f>[17]Setembro!$H$14</f>
        <v>23.759999999999998</v>
      </c>
      <c r="L21" s="11">
        <f>[17]Setembro!$H$15</f>
        <v>21.96</v>
      </c>
      <c r="M21" s="11">
        <f>[17]Setembro!$H$16</f>
        <v>17.28</v>
      </c>
      <c r="N21" s="11">
        <f>[17]Setembro!$H$17</f>
        <v>19.079999999999998</v>
      </c>
      <c r="O21" s="11">
        <f>[17]Setembro!$H$18</f>
        <v>20.52</v>
      </c>
      <c r="P21" s="11">
        <f>[17]Setembro!$H$19</f>
        <v>26.28</v>
      </c>
      <c r="Q21" s="11">
        <f>[17]Setembro!$H$20</f>
        <v>28.08</v>
      </c>
      <c r="R21" s="11">
        <f>[17]Setembro!$H$21</f>
        <v>20.16</v>
      </c>
      <c r="S21" s="11">
        <f>[17]Setembro!$H$22</f>
        <v>28.8</v>
      </c>
      <c r="T21" s="11">
        <f>[17]Setembro!$H$23</f>
        <v>30.96</v>
      </c>
      <c r="U21" s="11">
        <f>[17]Setembro!$H$24</f>
        <v>30.240000000000002</v>
      </c>
      <c r="V21" s="11">
        <f>[17]Setembro!$H$25</f>
        <v>21.6</v>
      </c>
      <c r="W21" s="11">
        <f>[17]Setembro!$H$26</f>
        <v>19.8</v>
      </c>
      <c r="X21" s="11">
        <f>[17]Setembro!$H$27</f>
        <v>20.16</v>
      </c>
      <c r="Y21" s="11">
        <f>[17]Setembro!$H$28</f>
        <v>29.52</v>
      </c>
      <c r="Z21" s="11">
        <f>[17]Setembro!$H$29</f>
        <v>31.680000000000003</v>
      </c>
      <c r="AA21" s="11">
        <f>[17]Setembro!$H$30</f>
        <v>21.240000000000002</v>
      </c>
      <c r="AB21" s="11">
        <f>[17]Setembro!$H$31</f>
        <v>16.559999999999999</v>
      </c>
      <c r="AC21" s="11">
        <f>[17]Setembro!$H$32</f>
        <v>27.720000000000002</v>
      </c>
      <c r="AD21" s="11">
        <f>[17]Setembro!$H$33</f>
        <v>22.68</v>
      </c>
      <c r="AE21" s="11">
        <f>[17]Setembro!$H$34</f>
        <v>27</v>
      </c>
      <c r="AF21" s="15">
        <f t="shared" si="1"/>
        <v>33.480000000000004</v>
      </c>
      <c r="AG21" s="124">
        <f t="shared" si="2"/>
        <v>24.011999999999993</v>
      </c>
    </row>
    <row r="22" spans="1:38" x14ac:dyDescent="0.2">
      <c r="A22" s="58" t="s">
        <v>6</v>
      </c>
      <c r="B22" s="11">
        <f>[18]Setembro!$H$5</f>
        <v>18</v>
      </c>
      <c r="C22" s="11">
        <f>[18]Setembro!$H$6</f>
        <v>10.8</v>
      </c>
      <c r="D22" s="11">
        <f>[18]Setembro!$H$7</f>
        <v>12.96</v>
      </c>
      <c r="E22" s="11">
        <f>[18]Setembro!$H$8</f>
        <v>9.7200000000000006</v>
      </c>
      <c r="F22" s="11">
        <f>[18]Setembro!$H$9</f>
        <v>13.68</v>
      </c>
      <c r="G22" s="11">
        <f>[18]Setembro!$H$10</f>
        <v>11.16</v>
      </c>
      <c r="H22" s="11">
        <f>[18]Setembro!$H$11</f>
        <v>16.559999999999999</v>
      </c>
      <c r="I22" s="11">
        <f>[18]Setembro!$H$12</f>
        <v>10.8</v>
      </c>
      <c r="J22" s="11">
        <f>[18]Setembro!$H$13</f>
        <v>14.76</v>
      </c>
      <c r="K22" s="11">
        <f>[18]Setembro!$H$14</f>
        <v>20.88</v>
      </c>
      <c r="L22" s="11">
        <f>[18]Setembro!$H$15</f>
        <v>13.68</v>
      </c>
      <c r="M22" s="11">
        <f>[18]Setembro!$H$16</f>
        <v>20.88</v>
      </c>
      <c r="N22" s="11">
        <f>[18]Setembro!$H$17</f>
        <v>16.559999999999999</v>
      </c>
      <c r="O22" s="11">
        <f>[18]Setembro!$H$18</f>
        <v>9.7200000000000006</v>
      </c>
      <c r="P22" s="11">
        <f>[18]Setembro!$H$19</f>
        <v>9.7200000000000006</v>
      </c>
      <c r="Q22" s="11">
        <f>[18]Setembro!$H$20</f>
        <v>9</v>
      </c>
      <c r="R22" s="11">
        <f>[18]Setembro!$H$21</f>
        <v>16.920000000000002</v>
      </c>
      <c r="S22" s="11">
        <f>[18]Setembro!$H$22</f>
        <v>19.079999999999998</v>
      </c>
      <c r="T22" s="11">
        <f>[18]Setembro!$H$23</f>
        <v>23.400000000000002</v>
      </c>
      <c r="U22" s="11">
        <f>[18]Setembro!$H$24</f>
        <v>20.52</v>
      </c>
      <c r="V22" s="11">
        <f>[18]Setembro!$H$25</f>
        <v>15.840000000000002</v>
      </c>
      <c r="W22" s="11">
        <f>[18]Setembro!$H$26</f>
        <v>16.559999999999999</v>
      </c>
      <c r="X22" s="11">
        <f>[18]Setembro!$H$27</f>
        <v>17.64</v>
      </c>
      <c r="Y22" s="11">
        <f>[18]Setembro!$H$28</f>
        <v>16.2</v>
      </c>
      <c r="Z22" s="11">
        <f>[18]Setembro!$H$29</f>
        <v>23.040000000000003</v>
      </c>
      <c r="AA22" s="11">
        <f>[18]Setembro!$H$30</f>
        <v>9.7200000000000006</v>
      </c>
      <c r="AB22" s="11">
        <f>[18]Setembro!$H$31</f>
        <v>11.520000000000001</v>
      </c>
      <c r="AC22" s="11">
        <f>[18]Setembro!$H$32</f>
        <v>12.6</v>
      </c>
      <c r="AD22" s="11">
        <f>[18]Setembro!$H$33</f>
        <v>10.08</v>
      </c>
      <c r="AE22" s="11">
        <f>[18]Setembro!$H$34</f>
        <v>10.8</v>
      </c>
      <c r="AF22" s="15">
        <f t="shared" si="1"/>
        <v>23.400000000000002</v>
      </c>
      <c r="AG22" s="124">
        <f t="shared" si="2"/>
        <v>14.759999999999998</v>
      </c>
    </row>
    <row r="23" spans="1:38" x14ac:dyDescent="0.2">
      <c r="A23" s="58" t="s">
        <v>7</v>
      </c>
      <c r="B23" s="11">
        <f>[19]Setembro!$H$5</f>
        <v>8.64</v>
      </c>
      <c r="C23" s="11">
        <f>[19]Setembro!$H$6</f>
        <v>12.96</v>
      </c>
      <c r="D23" s="11">
        <f>[19]Setembro!$H$7</f>
        <v>10.44</v>
      </c>
      <c r="E23" s="11">
        <f>[19]Setembro!$H$8</f>
        <v>15.840000000000002</v>
      </c>
      <c r="F23" s="11">
        <f>[19]Setembro!$H$9</f>
        <v>14.4</v>
      </c>
      <c r="G23" s="11">
        <f>[19]Setembro!$H$10</f>
        <v>20.52</v>
      </c>
      <c r="H23" s="11">
        <f>[19]Setembro!$H$11</f>
        <v>30.240000000000002</v>
      </c>
      <c r="I23" s="11">
        <f>[19]Setembro!$H$12</f>
        <v>23.400000000000002</v>
      </c>
      <c r="J23" s="11">
        <f>[19]Setembro!$H$13</f>
        <v>40.680000000000007</v>
      </c>
      <c r="K23" s="11">
        <f>[19]Setembro!$H$14</f>
        <v>23.400000000000002</v>
      </c>
      <c r="L23" s="11">
        <f>[19]Setembro!$H$15</f>
        <v>25.56</v>
      </c>
      <c r="M23" s="11">
        <f>[19]Setembro!$H$16</f>
        <v>20.52</v>
      </c>
      <c r="N23" s="11">
        <f>[19]Setembro!$H$17</f>
        <v>19.079999999999998</v>
      </c>
      <c r="O23" s="11">
        <f>[19]Setembro!$H$18</f>
        <v>17.64</v>
      </c>
      <c r="P23" s="11">
        <f>[19]Setembro!$H$19</f>
        <v>16.920000000000002</v>
      </c>
      <c r="Q23" s="11">
        <f>[19]Setembro!$H$20</f>
        <v>18.36</v>
      </c>
      <c r="R23" s="11">
        <f>[19]Setembro!$H$21</f>
        <v>15.48</v>
      </c>
      <c r="S23" s="11">
        <f>[19]Setembro!$H$22</f>
        <v>11.879999999999999</v>
      </c>
      <c r="T23" s="11">
        <f>[19]Setembro!$H$23</f>
        <v>32.4</v>
      </c>
      <c r="U23" s="11">
        <f>[19]Setembro!$H$24</f>
        <v>14.4</v>
      </c>
      <c r="V23" s="11">
        <f>[19]Setembro!$H$25</f>
        <v>14.76</v>
      </c>
      <c r="W23" s="11">
        <f>[19]Setembro!$H$26</f>
        <v>17.28</v>
      </c>
      <c r="X23" s="11">
        <f>[19]Setembro!$H$27</f>
        <v>20.88</v>
      </c>
      <c r="Y23" s="11">
        <f>[19]Setembro!$H$28</f>
        <v>15.840000000000002</v>
      </c>
      <c r="Z23" s="11">
        <f>[19]Setembro!$H$29</f>
        <v>16.920000000000002</v>
      </c>
      <c r="AA23" s="11">
        <f>[19]Setembro!$H$30</f>
        <v>11.879999999999999</v>
      </c>
      <c r="AB23" s="11">
        <f>[19]Setembro!$H$31</f>
        <v>14.4</v>
      </c>
      <c r="AC23" s="11">
        <f>[19]Setembro!$H$32</f>
        <v>18</v>
      </c>
      <c r="AD23" s="11">
        <f>[19]Setembro!$H$33</f>
        <v>19.079999999999998</v>
      </c>
      <c r="AE23" s="11">
        <f>[19]Setembro!$H$34</f>
        <v>21.240000000000002</v>
      </c>
      <c r="AF23" s="15">
        <f t="shared" si="1"/>
        <v>40.680000000000007</v>
      </c>
      <c r="AG23" s="124">
        <f t="shared" si="2"/>
        <v>18.767999999999997</v>
      </c>
    </row>
    <row r="24" spans="1:38" x14ac:dyDescent="0.2">
      <c r="A24" s="58" t="s">
        <v>169</v>
      </c>
      <c r="B24" s="11" t="str">
        <f>[20]Setembro!$H$5</f>
        <v>*</v>
      </c>
      <c r="C24" s="11" t="str">
        <f>[20]Setembro!$H$6</f>
        <v>*</v>
      </c>
      <c r="D24" s="11" t="str">
        <f>[20]Setembro!$H$7</f>
        <v>*</v>
      </c>
      <c r="E24" s="11" t="str">
        <f>[20]Setembro!$H$8</f>
        <v>*</v>
      </c>
      <c r="F24" s="11" t="str">
        <f>[20]Setembro!$H$9</f>
        <v>*</v>
      </c>
      <c r="G24" s="11" t="str">
        <f>[20]Setembro!$H$10</f>
        <v>*</v>
      </c>
      <c r="H24" s="11" t="str">
        <f>[20]Setembro!$H$11</f>
        <v>*</v>
      </c>
      <c r="I24" s="11" t="str">
        <f>[20]Setembro!$H$12</f>
        <v>*</v>
      </c>
      <c r="J24" s="11" t="str">
        <f>[20]Setembro!$H$13</f>
        <v>*</v>
      </c>
      <c r="K24" s="11" t="str">
        <f>[20]Setembro!$H$14</f>
        <v>*</v>
      </c>
      <c r="L24" s="11" t="str">
        <f>[20]Setembro!$H$15</f>
        <v>*</v>
      </c>
      <c r="M24" s="11" t="str">
        <f>[20]Setembro!$H$16</f>
        <v>*</v>
      </c>
      <c r="N24" s="11" t="str">
        <f>[20]Setembro!$H$17</f>
        <v>*</v>
      </c>
      <c r="O24" s="11" t="str">
        <f>[20]Setembro!$H$18</f>
        <v>*</v>
      </c>
      <c r="P24" s="11" t="str">
        <f>[20]Setembro!$H$19</f>
        <v>*</v>
      </c>
      <c r="Q24" s="11" t="str">
        <f>[20]Setembro!$H$20</f>
        <v>*</v>
      </c>
      <c r="R24" s="11" t="str">
        <f>[20]Setembro!$H$21</f>
        <v>*</v>
      </c>
      <c r="S24" s="11" t="str">
        <f>[20]Setembro!$H$22</f>
        <v>*</v>
      </c>
      <c r="T24" s="11" t="str">
        <f>[20]Setembro!$H$23</f>
        <v>*</v>
      </c>
      <c r="U24" s="11" t="str">
        <f>[20]Setembro!$H$24</f>
        <v>*</v>
      </c>
      <c r="V24" s="11" t="str">
        <f>[20]Setembro!$H$25</f>
        <v>*</v>
      </c>
      <c r="W24" s="11" t="str">
        <f>[20]Setembro!$H$25</f>
        <v>*</v>
      </c>
      <c r="X24" s="11" t="str">
        <f>[20]Setembro!$H$27</f>
        <v>*</v>
      </c>
      <c r="Y24" s="11" t="str">
        <f>[20]Setembro!$H$28</f>
        <v>*</v>
      </c>
      <c r="Z24" s="11" t="str">
        <f>[20]Setembro!$H$29</f>
        <v>*</v>
      </c>
      <c r="AA24" s="11" t="str">
        <f>[20]Setembro!$H$30</f>
        <v>*</v>
      </c>
      <c r="AB24" s="11" t="str">
        <f>[20]Setembro!$H$31</f>
        <v>*</v>
      </c>
      <c r="AC24" s="11" t="str">
        <f>[20]Setembro!$H$32</f>
        <v>*</v>
      </c>
      <c r="AD24" s="11" t="str">
        <f>[20]Setembro!$H$33</f>
        <v>*</v>
      </c>
      <c r="AE24" s="11" t="str">
        <f>[20]Setembro!$H$34</f>
        <v>*</v>
      </c>
      <c r="AF24" s="93" t="s">
        <v>226</v>
      </c>
      <c r="AG24" s="115" t="s">
        <v>226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[21]Setembro!$H$5</f>
        <v>17.28</v>
      </c>
      <c r="C25" s="11">
        <f>[21]Setembro!$H$6</f>
        <v>9.7200000000000006</v>
      </c>
      <c r="D25" s="11">
        <f>[21]Setembro!$H$7</f>
        <v>12.96</v>
      </c>
      <c r="E25" s="11">
        <f>[21]Setembro!$H$8</f>
        <v>18</v>
      </c>
      <c r="F25" s="11">
        <f>[21]Setembro!$H$9</f>
        <v>14.4</v>
      </c>
      <c r="G25" s="11">
        <f>[21]Setembro!$H$10</f>
        <v>34.200000000000003</v>
      </c>
      <c r="H25" s="11">
        <f>[21]Setembro!$H$11</f>
        <v>34.200000000000003</v>
      </c>
      <c r="I25" s="11">
        <f>[21]Setembro!$H$12</f>
        <v>34.56</v>
      </c>
      <c r="J25" s="11">
        <f>[21]Setembro!$H$13</f>
        <v>39.96</v>
      </c>
      <c r="K25" s="11">
        <f>[21]Setembro!$H$14</f>
        <v>28.08</v>
      </c>
      <c r="L25" s="11">
        <f>[21]Setembro!$H$15</f>
        <v>31.680000000000003</v>
      </c>
      <c r="M25" s="11">
        <f>[21]Setembro!$H$16</f>
        <v>18.36</v>
      </c>
      <c r="N25" s="11">
        <f>[21]Setembro!$H$17</f>
        <v>14.4</v>
      </c>
      <c r="O25" s="11">
        <f>[21]Setembro!$H$18</f>
        <v>23.759999999999998</v>
      </c>
      <c r="P25" s="11">
        <f>[21]Setembro!$H$19</f>
        <v>30.6</v>
      </c>
      <c r="Q25" s="11">
        <f>[21]Setembro!$H$20</f>
        <v>27.36</v>
      </c>
      <c r="R25" s="11">
        <f>[21]Setembro!$H$21</f>
        <v>16.559999999999999</v>
      </c>
      <c r="S25" s="11">
        <f>[21]Setembro!$H$22</f>
        <v>11.520000000000001</v>
      </c>
      <c r="T25" s="11">
        <f>[21]Setembro!$H$23</f>
        <v>32.04</v>
      </c>
      <c r="U25" s="11">
        <f>[21]Setembro!$H$24</f>
        <v>18.36</v>
      </c>
      <c r="V25" s="11">
        <f>[21]Setembro!$H$25</f>
        <v>18.720000000000002</v>
      </c>
      <c r="W25" s="11">
        <f>[21]Setembro!$H$26</f>
        <v>20.52</v>
      </c>
      <c r="X25" s="11">
        <f>[21]Setembro!$H$27</f>
        <v>25.56</v>
      </c>
      <c r="Y25" s="11">
        <f>[21]Setembro!$H$28</f>
        <v>16.559999999999999</v>
      </c>
      <c r="Z25" s="11">
        <f>[21]Setembro!$H$29</f>
        <v>11.879999999999999</v>
      </c>
      <c r="AA25" s="11">
        <f>[21]Setembro!$H$30</f>
        <v>12.24</v>
      </c>
      <c r="AB25" s="11">
        <f>[21]Setembro!$H$31</f>
        <v>14.04</v>
      </c>
      <c r="AC25" s="11">
        <f>[21]Setembro!$H$32</f>
        <v>29.52</v>
      </c>
      <c r="AD25" s="11">
        <f>[21]Setembro!$H$33</f>
        <v>26.28</v>
      </c>
      <c r="AE25" s="11">
        <f>[21]Setembro!$H$34</f>
        <v>38.880000000000003</v>
      </c>
      <c r="AF25" s="15">
        <f t="shared" ref="AF25:AF26" si="3">MAX(B25:AE25)</f>
        <v>39.96</v>
      </c>
      <c r="AG25" s="124">
        <f t="shared" ref="AG25:AG26" si="4">AVERAGE(B25:AE25)</f>
        <v>22.74</v>
      </c>
      <c r="AH25" s="12" t="s">
        <v>47</v>
      </c>
    </row>
    <row r="26" spans="1:38" x14ac:dyDescent="0.2">
      <c r="A26" s="58" t="s">
        <v>171</v>
      </c>
      <c r="B26" s="11">
        <f>[22]Setembro!$H$5</f>
        <v>10.44</v>
      </c>
      <c r="C26" s="11">
        <f>[22]Setembro!$H$6</f>
        <v>11.879999999999999</v>
      </c>
      <c r="D26" s="11">
        <f>[22]Setembro!$H$7</f>
        <v>11.879999999999999</v>
      </c>
      <c r="E26" s="11">
        <f>[22]Setembro!$H$8</f>
        <v>15.48</v>
      </c>
      <c r="F26" s="11">
        <f>[22]Setembro!$H$9</f>
        <v>19.440000000000001</v>
      </c>
      <c r="G26" s="11">
        <f>[22]Setembro!$H$10</f>
        <v>16.2</v>
      </c>
      <c r="H26" s="11">
        <f>[22]Setembro!$H$11</f>
        <v>29.880000000000003</v>
      </c>
      <c r="I26" s="11">
        <f>[22]Setembro!$H$12</f>
        <v>25.92</v>
      </c>
      <c r="J26" s="11">
        <f>[22]Setembro!$H$13</f>
        <v>38.519999999999996</v>
      </c>
      <c r="K26" s="11">
        <f>[22]Setembro!$H$14</f>
        <v>30.96</v>
      </c>
      <c r="L26" s="11">
        <f>[22]Setembro!$H$15</f>
        <v>32.04</v>
      </c>
      <c r="M26" s="11">
        <f>[22]Setembro!$H$16</f>
        <v>20.52</v>
      </c>
      <c r="N26" s="11">
        <f>[22]Setembro!$H$17</f>
        <v>11.16</v>
      </c>
      <c r="O26" s="11">
        <f>[22]Setembro!$H$18</f>
        <v>14.4</v>
      </c>
      <c r="P26" s="11">
        <f>[22]Setembro!$H$19</f>
        <v>21.96</v>
      </c>
      <c r="Q26" s="11">
        <f>[22]Setembro!$H$20</f>
        <v>19.079999999999998</v>
      </c>
      <c r="R26" s="11">
        <f>[22]Setembro!$H$21</f>
        <v>19.440000000000001</v>
      </c>
      <c r="S26" s="11">
        <f>[22]Setembro!$H$22</f>
        <v>12.24</v>
      </c>
      <c r="T26" s="11">
        <f>[22]Setembro!$H$23</f>
        <v>38.519999999999996</v>
      </c>
      <c r="U26" s="11">
        <f>[22]Setembro!$H$24</f>
        <v>26.28</v>
      </c>
      <c r="V26" s="11">
        <f>[22]Setembro!$H$25</f>
        <v>12.6</v>
      </c>
      <c r="W26" s="11">
        <f>[22]Setembro!$H$26</f>
        <v>17.64</v>
      </c>
      <c r="X26" s="11">
        <f>[22]Setembro!$H$27</f>
        <v>18.36</v>
      </c>
      <c r="Y26" s="11">
        <f>[22]Setembro!$H$28</f>
        <v>12.6</v>
      </c>
      <c r="Z26" s="11">
        <f>[22]Setembro!$H$29</f>
        <v>14.04</v>
      </c>
      <c r="AA26" s="11">
        <f>[22]Setembro!$H$30</f>
        <v>10.08</v>
      </c>
      <c r="AB26" s="11">
        <f>[22]Setembro!$H$31</f>
        <v>11.879999999999999</v>
      </c>
      <c r="AC26" s="11">
        <f>[22]Setembro!$H$32</f>
        <v>16.2</v>
      </c>
      <c r="AD26" s="11">
        <f>[22]Setembro!$H$33</f>
        <v>14.4</v>
      </c>
      <c r="AE26" s="11">
        <f>[22]Setembro!$H$34</f>
        <v>16.559999999999999</v>
      </c>
      <c r="AF26" s="15">
        <f t="shared" si="3"/>
        <v>38.519999999999996</v>
      </c>
      <c r="AG26" s="124">
        <f t="shared" si="4"/>
        <v>19.019999999999996</v>
      </c>
      <c r="AH26" t="s">
        <v>47</v>
      </c>
      <c r="AI26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[23]Setembro!$H$5</f>
        <v>17.28</v>
      </c>
      <c r="C27" s="11">
        <f>[23]Setembro!$H$6</f>
        <v>8.2799999999999994</v>
      </c>
      <c r="D27" s="11">
        <f>[23]Setembro!$H$7</f>
        <v>8.64</v>
      </c>
      <c r="E27" s="11">
        <f>[23]Setembro!$H$8</f>
        <v>12.24</v>
      </c>
      <c r="F27" s="11">
        <f>[23]Setembro!$H$9</f>
        <v>13.68</v>
      </c>
      <c r="G27" s="11">
        <f>[23]Setembro!$H$10</f>
        <v>23.040000000000003</v>
      </c>
      <c r="H27" s="11">
        <f>[23]Setembro!$H$11</f>
        <v>20.16</v>
      </c>
      <c r="I27" s="11">
        <f>[23]Setembro!$H$12</f>
        <v>24.48</v>
      </c>
      <c r="J27" s="11">
        <f>[23]Setembro!$H$13</f>
        <v>32.04</v>
      </c>
      <c r="K27" s="11">
        <f>[23]Setembro!$H$14</f>
        <v>19.8</v>
      </c>
      <c r="L27" s="11">
        <f>[23]Setembro!$H$15</f>
        <v>28.08</v>
      </c>
      <c r="M27" s="11">
        <f>[23]Setembro!$H$16</f>
        <v>18.720000000000002</v>
      </c>
      <c r="N27" s="11">
        <f>[23]Setembro!$H$17</f>
        <v>10.8</v>
      </c>
      <c r="O27" s="11">
        <f>[23]Setembro!$H$18</f>
        <v>20.88</v>
      </c>
      <c r="P27" s="11">
        <f>[23]Setembro!$H$19</f>
        <v>22.32</v>
      </c>
      <c r="Q27" s="11">
        <f>[23]Setembro!$H$20</f>
        <v>18.720000000000002</v>
      </c>
      <c r="R27" s="11">
        <f>[23]Setembro!$H$21</f>
        <v>12.96</v>
      </c>
      <c r="S27" s="11">
        <f>[23]Setembro!$H$22</f>
        <v>12.24</v>
      </c>
      <c r="T27" s="11">
        <f>[23]Setembro!$H$23</f>
        <v>17.64</v>
      </c>
      <c r="U27" s="11">
        <f>[23]Setembro!$H$24</f>
        <v>14.4</v>
      </c>
      <c r="V27" s="11">
        <f>[23]Setembro!$H$25</f>
        <v>13.32</v>
      </c>
      <c r="W27" s="11">
        <f>[23]Setembro!$H$26</f>
        <v>19.079999999999998</v>
      </c>
      <c r="X27" s="11">
        <f>[23]Setembro!$H$27</f>
        <v>25.92</v>
      </c>
      <c r="Y27" s="11">
        <f>[23]Setembro!$H$28</f>
        <v>18</v>
      </c>
      <c r="Z27" s="11">
        <f>[23]Setembro!$H$29</f>
        <v>12.24</v>
      </c>
      <c r="AA27" s="11">
        <f>[23]Setembro!$H$30</f>
        <v>14.76</v>
      </c>
      <c r="AB27" s="11">
        <f>[23]Setembro!$H$31</f>
        <v>15.120000000000001</v>
      </c>
      <c r="AC27" s="11">
        <f>[23]Setembro!$H$32</f>
        <v>27</v>
      </c>
      <c r="AD27" s="11">
        <f>[23]Setembro!$H$33</f>
        <v>16.920000000000002</v>
      </c>
      <c r="AE27" s="11">
        <f>[23]Setembro!$H$34</f>
        <v>25.56</v>
      </c>
      <c r="AF27" s="15">
        <f t="shared" si="1"/>
        <v>32.04</v>
      </c>
      <c r="AG27" s="124">
        <f t="shared" si="2"/>
        <v>18.143999999999998</v>
      </c>
      <c r="AJ27" t="s">
        <v>47</v>
      </c>
    </row>
    <row r="28" spans="1:38" x14ac:dyDescent="0.2">
      <c r="A28" s="58" t="s">
        <v>9</v>
      </c>
      <c r="B28" s="11">
        <f>[24]Setembro!$H$5</f>
        <v>10.8</v>
      </c>
      <c r="C28" s="11">
        <f>[24]Setembro!$H$6</f>
        <v>9</v>
      </c>
      <c r="D28" s="11">
        <f>[24]Setembro!$H$7</f>
        <v>11.16</v>
      </c>
      <c r="E28" s="11">
        <f>[24]Setembro!$H$8</f>
        <v>14.04</v>
      </c>
      <c r="F28" s="11">
        <f>[24]Setembro!$H$9</f>
        <v>16.920000000000002</v>
      </c>
      <c r="G28" s="11">
        <f>[24]Setembro!$H$10</f>
        <v>19.8</v>
      </c>
      <c r="H28" s="11">
        <f>[24]Setembro!$H$11</f>
        <v>22.32</v>
      </c>
      <c r="I28" s="11">
        <f>[24]Setembro!$H$12</f>
        <v>20.52</v>
      </c>
      <c r="J28" s="11">
        <f>[24]Setembro!$H$13</f>
        <v>28.8</v>
      </c>
      <c r="K28" s="11">
        <f>[24]Setembro!$H$14</f>
        <v>23.040000000000003</v>
      </c>
      <c r="L28" s="11">
        <f>[24]Setembro!$H$15</f>
        <v>24.12</v>
      </c>
      <c r="M28" s="11">
        <f>[24]Setembro!$H$16</f>
        <v>23.040000000000003</v>
      </c>
      <c r="N28" s="11">
        <f>[24]Setembro!$H$17</f>
        <v>13.68</v>
      </c>
      <c r="O28" s="11">
        <f>[24]Setembro!$H$18</f>
        <v>14.4</v>
      </c>
      <c r="P28" s="11">
        <f>[24]Setembro!$H$19</f>
        <v>19.440000000000001</v>
      </c>
      <c r="Q28" s="11">
        <f>[24]Setembro!$H$20</f>
        <v>22.32</v>
      </c>
      <c r="R28" s="11">
        <f>[24]Setembro!$H$21</f>
        <v>18</v>
      </c>
      <c r="S28" s="11">
        <f>[24]Setembro!$H$22</f>
        <v>15.840000000000002</v>
      </c>
      <c r="T28" s="11">
        <f>[24]Setembro!$H$23</f>
        <v>32.76</v>
      </c>
      <c r="U28" s="11">
        <f>[24]Setembro!$H$24</f>
        <v>17.64</v>
      </c>
      <c r="V28" s="11">
        <f>[24]Setembro!$H$25</f>
        <v>12.96</v>
      </c>
      <c r="W28" s="11">
        <f>[24]Setembro!$H$26</f>
        <v>17.28</v>
      </c>
      <c r="X28" s="11">
        <f>[24]Setembro!$H$27</f>
        <v>21.240000000000002</v>
      </c>
      <c r="Y28" s="11">
        <f>[24]Setembro!$H$28</f>
        <v>16.2</v>
      </c>
      <c r="Z28" s="11">
        <f>[24]Setembro!$H$29</f>
        <v>13.68</v>
      </c>
      <c r="AA28" s="11">
        <f>[24]Setembro!$H$30</f>
        <v>11.879999999999999</v>
      </c>
      <c r="AB28" s="11">
        <f>[24]Setembro!$H$31</f>
        <v>11.520000000000001</v>
      </c>
      <c r="AC28" s="11">
        <f>[24]Setembro!$H$32</f>
        <v>20.16</v>
      </c>
      <c r="AD28" s="11">
        <f>[24]Setembro!$H$33</f>
        <v>16.920000000000002</v>
      </c>
      <c r="AE28" s="11">
        <f>[24]Setembro!$H$34</f>
        <v>21.240000000000002</v>
      </c>
      <c r="AF28" s="15">
        <f t="shared" si="1"/>
        <v>32.76</v>
      </c>
      <c r="AG28" s="124">
        <f t="shared" si="2"/>
        <v>18.023999999999997</v>
      </c>
      <c r="AJ28" t="s">
        <v>47</v>
      </c>
    </row>
    <row r="29" spans="1:38" x14ac:dyDescent="0.2">
      <c r="A29" s="58" t="s">
        <v>42</v>
      </c>
      <c r="B29" s="11">
        <f>[25]Setembro!$H$5</f>
        <v>15.48</v>
      </c>
      <c r="C29" s="11">
        <f>[25]Setembro!$H$6</f>
        <v>11.16</v>
      </c>
      <c r="D29" s="11">
        <f>[25]Setembro!$H$7</f>
        <v>7.5600000000000005</v>
      </c>
      <c r="E29" s="11">
        <f>[25]Setembro!$H$8</f>
        <v>8.64</v>
      </c>
      <c r="F29" s="11">
        <f>[25]Setembro!$H$9</f>
        <v>8.2799999999999994</v>
      </c>
      <c r="G29" s="11">
        <f>[25]Setembro!$H$10</f>
        <v>14.4</v>
      </c>
      <c r="H29" s="11">
        <f>[25]Setembro!$H$11</f>
        <v>21.96</v>
      </c>
      <c r="I29" s="11">
        <f>[25]Setembro!$H$12</f>
        <v>16.559999999999999</v>
      </c>
      <c r="J29" s="11">
        <f>[25]Setembro!$H$13</f>
        <v>25.56</v>
      </c>
      <c r="K29" s="11">
        <f>[25]Setembro!$H$14</f>
        <v>19.440000000000001</v>
      </c>
      <c r="L29" s="11">
        <f>[25]Setembro!$H$15</f>
        <v>17.64</v>
      </c>
      <c r="M29" s="11">
        <f>[25]Setembro!$H$16</f>
        <v>12.96</v>
      </c>
      <c r="N29" s="11">
        <f>[25]Setembro!$H$17</f>
        <v>6.84</v>
      </c>
      <c r="O29" s="11">
        <f>[25]Setembro!$H$18</f>
        <v>11.520000000000001</v>
      </c>
      <c r="P29" s="11">
        <f>[25]Setembro!$H$19</f>
        <v>16.559999999999999</v>
      </c>
      <c r="Q29" s="11">
        <f>[25]Setembro!$H$20</f>
        <v>19.440000000000001</v>
      </c>
      <c r="R29" s="11">
        <f>[25]Setembro!$H$21</f>
        <v>13.32</v>
      </c>
      <c r="S29" s="11">
        <f>[25]Setembro!$H$22</f>
        <v>10.8</v>
      </c>
      <c r="T29" s="11">
        <f>[25]Setembro!$H$23</f>
        <v>18</v>
      </c>
      <c r="U29" s="11">
        <f>[25]Setembro!$H$24</f>
        <v>13.68</v>
      </c>
      <c r="V29" s="11">
        <f>[25]Setembro!$H$25</f>
        <v>12.6</v>
      </c>
      <c r="W29" s="11">
        <f>[25]Setembro!$H$26</f>
        <v>12.6</v>
      </c>
      <c r="X29" s="11">
        <f>[25]Setembro!$H$27</f>
        <v>13.32</v>
      </c>
      <c r="Y29" s="11">
        <f>[25]Setembro!$H$28</f>
        <v>9.7200000000000006</v>
      </c>
      <c r="Z29" s="11">
        <f>[25]Setembro!$H$29</f>
        <v>5.7600000000000007</v>
      </c>
      <c r="AA29" s="11">
        <f>[25]Setembro!$H$30</f>
        <v>7.5600000000000005</v>
      </c>
      <c r="AB29" s="11">
        <f>[25]Setembro!$H$31</f>
        <v>10.08</v>
      </c>
      <c r="AC29" s="11">
        <f>[25]Setembro!$H$32</f>
        <v>11.520000000000001</v>
      </c>
      <c r="AD29" s="11">
        <f>[25]Setembro!$H$33</f>
        <v>10.8</v>
      </c>
      <c r="AE29" s="11">
        <f>[25]Setembro!$H$34</f>
        <v>20.88</v>
      </c>
      <c r="AF29" s="15">
        <f t="shared" si="1"/>
        <v>25.56</v>
      </c>
      <c r="AG29" s="124">
        <f t="shared" si="2"/>
        <v>13.488000000000001</v>
      </c>
      <c r="AI29" t="s">
        <v>47</v>
      </c>
    </row>
    <row r="30" spans="1:38" x14ac:dyDescent="0.2">
      <c r="A30" s="58" t="s">
        <v>10</v>
      </c>
      <c r="B30" s="11">
        <f>[26]Setembro!$H$5</f>
        <v>13.68</v>
      </c>
      <c r="C30" s="11">
        <f>[26]Setembro!$H$6</f>
        <v>8.2799999999999994</v>
      </c>
      <c r="D30" s="11">
        <f>[26]Setembro!$H$7</f>
        <v>7.9200000000000008</v>
      </c>
      <c r="E30" s="11">
        <f>[26]Setembro!$H$8</f>
        <v>8.64</v>
      </c>
      <c r="F30" s="11">
        <f>[26]Setembro!$H$9</f>
        <v>15.120000000000001</v>
      </c>
      <c r="G30" s="11">
        <f>[26]Setembro!$H$10</f>
        <v>16.559999999999999</v>
      </c>
      <c r="H30" s="11">
        <f>[26]Setembro!$H$11</f>
        <v>19.079999999999998</v>
      </c>
      <c r="I30" s="11">
        <f>[26]Setembro!$H$12</f>
        <v>19.440000000000001</v>
      </c>
      <c r="J30" s="11">
        <f>[26]Setembro!$H$13</f>
        <v>27</v>
      </c>
      <c r="K30" s="11">
        <f>[26]Setembro!$H$14</f>
        <v>20.16</v>
      </c>
      <c r="L30" s="11">
        <f>[26]Setembro!$H$15</f>
        <v>16.559999999999999</v>
      </c>
      <c r="M30" s="11">
        <f>[26]Setembro!$H$16</f>
        <v>16.2</v>
      </c>
      <c r="N30" s="11">
        <f>[26]Setembro!$H$17</f>
        <v>8.64</v>
      </c>
      <c r="O30" s="11">
        <f>[26]Setembro!$H$18</f>
        <v>13.32</v>
      </c>
      <c r="P30" s="11">
        <f>[26]Setembro!$H$19</f>
        <v>14.76</v>
      </c>
      <c r="Q30" s="11">
        <f>[26]Setembro!$H$20</f>
        <v>18</v>
      </c>
      <c r="R30" s="11">
        <f>[26]Setembro!$H$21</f>
        <v>14.04</v>
      </c>
      <c r="S30" s="11">
        <f>[26]Setembro!$H$22</f>
        <v>8.2799999999999994</v>
      </c>
      <c r="T30" s="11">
        <f>[26]Setembro!$H$23</f>
        <v>24.48</v>
      </c>
      <c r="U30" s="11">
        <f>[26]Setembro!$H$24</f>
        <v>24.840000000000003</v>
      </c>
      <c r="V30" s="11">
        <f>[26]Setembro!$H$25</f>
        <v>10.44</v>
      </c>
      <c r="W30" s="11">
        <f>[26]Setembro!$H$26</f>
        <v>14.4</v>
      </c>
      <c r="X30" s="11">
        <f>[26]Setembro!$H$27</f>
        <v>18.36</v>
      </c>
      <c r="Y30" s="11">
        <f>[26]Setembro!$H$28</f>
        <v>18.36</v>
      </c>
      <c r="Z30" s="11">
        <f>[26]Setembro!$H$29</f>
        <v>14.4</v>
      </c>
      <c r="AA30" s="11">
        <f>[26]Setembro!$H$30</f>
        <v>9.3600000000000012</v>
      </c>
      <c r="AB30" s="11">
        <f>[26]Setembro!$H$31</f>
        <v>9.3600000000000012</v>
      </c>
      <c r="AC30" s="11">
        <f>[26]Setembro!$H$32</f>
        <v>17.28</v>
      </c>
      <c r="AD30" s="11">
        <f>[26]Setembro!$H$33</f>
        <v>14.4</v>
      </c>
      <c r="AE30" s="11">
        <f>[26]Setembro!$H$34</f>
        <v>20.88</v>
      </c>
      <c r="AF30" s="15">
        <f t="shared" si="1"/>
        <v>27</v>
      </c>
      <c r="AG30" s="124">
        <f t="shared" si="2"/>
        <v>15.407999999999999</v>
      </c>
      <c r="AK30" s="12" t="s">
        <v>47</v>
      </c>
    </row>
    <row r="31" spans="1:38" x14ac:dyDescent="0.2">
      <c r="A31" s="58" t="s">
        <v>172</v>
      </c>
      <c r="B31" s="11">
        <f>[27]Setembro!$H$5</f>
        <v>27</v>
      </c>
      <c r="C31" s="11">
        <f>[27]Setembro!$H$6</f>
        <v>17.28</v>
      </c>
      <c r="D31" s="11">
        <f>[27]Setembro!$H$7</f>
        <v>15.48</v>
      </c>
      <c r="E31" s="11">
        <f>[27]Setembro!$H$8</f>
        <v>21.6</v>
      </c>
      <c r="F31" s="11">
        <f>[27]Setembro!$H$9</f>
        <v>21.96</v>
      </c>
      <c r="G31" s="11">
        <f>[27]Setembro!$H$10</f>
        <v>29.16</v>
      </c>
      <c r="H31" s="11">
        <f>[27]Setembro!$H$11</f>
        <v>41.76</v>
      </c>
      <c r="I31" s="11">
        <f>[27]Setembro!$H$12</f>
        <v>36.72</v>
      </c>
      <c r="J31" s="11">
        <f>[27]Setembro!$H$13</f>
        <v>52.56</v>
      </c>
      <c r="K31" s="11">
        <f>[27]Setembro!$H$14</f>
        <v>36.72</v>
      </c>
      <c r="L31" s="11">
        <f>[27]Setembro!$H$15</f>
        <v>34.92</v>
      </c>
      <c r="M31" s="11">
        <f>[27]Setembro!$H$16</f>
        <v>29.52</v>
      </c>
      <c r="N31" s="11">
        <f>[27]Setembro!$H$17</f>
        <v>24.840000000000003</v>
      </c>
      <c r="O31" s="11">
        <f>[27]Setembro!$H$18</f>
        <v>24.12</v>
      </c>
      <c r="P31" s="11">
        <f>[27]Setembro!$H$19</f>
        <v>28.44</v>
      </c>
      <c r="Q31" s="11">
        <f>[27]Setembro!$H$20</f>
        <v>29.52</v>
      </c>
      <c r="R31" s="11">
        <f>[27]Setembro!$H$21</f>
        <v>20.16</v>
      </c>
      <c r="S31" s="11">
        <f>[27]Setembro!$H$22</f>
        <v>15.840000000000002</v>
      </c>
      <c r="T31" s="11">
        <f>[27]Setembro!$H$23</f>
        <v>43.92</v>
      </c>
      <c r="U31" s="11">
        <f>[27]Setembro!$H$24</f>
        <v>26.64</v>
      </c>
      <c r="V31" s="11">
        <f>[27]Setembro!$H$25</f>
        <v>24.12</v>
      </c>
      <c r="W31" s="11">
        <f>[27]Setembro!$H$26</f>
        <v>22.32</v>
      </c>
      <c r="X31" s="11">
        <f>[27]Setembro!$H$27</f>
        <v>28.8</v>
      </c>
      <c r="Y31" s="11">
        <f>[27]Setembro!$H$28</f>
        <v>18.36</v>
      </c>
      <c r="Z31" s="11">
        <f>[27]Setembro!$H$29</f>
        <v>21.6</v>
      </c>
      <c r="AA31" s="11">
        <f>[27]Setembro!$H$30</f>
        <v>14.4</v>
      </c>
      <c r="AB31" s="11">
        <f>[27]Setembro!$H$31</f>
        <v>18.36</v>
      </c>
      <c r="AC31" s="11">
        <f>[27]Setembro!$H$32</f>
        <v>25.2</v>
      </c>
      <c r="AD31" s="11">
        <f>[27]Setembro!$H$33</f>
        <v>28.08</v>
      </c>
      <c r="AE31" s="11">
        <f>[27]Setembro!$H$34</f>
        <v>39.96</v>
      </c>
      <c r="AF31" s="15">
        <f>MAX(B31:AE31)</f>
        <v>52.56</v>
      </c>
      <c r="AG31" s="124">
        <f>AVERAGE(B31:AE31)</f>
        <v>27.312000000000005</v>
      </c>
      <c r="AH31" s="12" t="s">
        <v>47</v>
      </c>
      <c r="AJ31" t="s">
        <v>47</v>
      </c>
      <c r="AL31" s="12" t="s">
        <v>47</v>
      </c>
    </row>
    <row r="32" spans="1:38" x14ac:dyDescent="0.2">
      <c r="A32" s="58" t="s">
        <v>11</v>
      </c>
      <c r="B32" s="11">
        <f>[28]Setembro!$H$5</f>
        <v>9.7200000000000006</v>
      </c>
      <c r="C32" s="11">
        <f>[28]Setembro!$H$6</f>
        <v>6.12</v>
      </c>
      <c r="D32" s="11">
        <f>[28]Setembro!$H$7</f>
        <v>9.3600000000000012</v>
      </c>
      <c r="E32" s="11">
        <f>[28]Setembro!$H$8</f>
        <v>8.2799999999999994</v>
      </c>
      <c r="F32" s="11">
        <f>[28]Setembro!$H$9</f>
        <v>12.6</v>
      </c>
      <c r="G32" s="11">
        <f>[28]Setembro!$H$10</f>
        <v>12.24</v>
      </c>
      <c r="H32" s="11">
        <f>[28]Setembro!$H$11</f>
        <v>9.3600000000000012</v>
      </c>
      <c r="I32" s="11">
        <f>[28]Setembro!$H$12</f>
        <v>6.84</v>
      </c>
      <c r="J32" s="11">
        <f>[28]Setembro!$H$13</f>
        <v>7.9200000000000008</v>
      </c>
      <c r="K32" s="11">
        <f>[28]Setembro!$H$14</f>
        <v>7.5600000000000005</v>
      </c>
      <c r="L32" s="11">
        <f>[28]Setembro!$H$15</f>
        <v>6.84</v>
      </c>
      <c r="M32" s="11">
        <f>[28]Setembro!$H$16</f>
        <v>8.64</v>
      </c>
      <c r="N32" s="11">
        <f>[28]Setembro!$H$17</f>
        <v>2.16</v>
      </c>
      <c r="O32" s="11">
        <f>[28]Setembro!$H$18</f>
        <v>1.08</v>
      </c>
      <c r="P32" s="11">
        <f>[28]Setembro!$H$19</f>
        <v>0</v>
      </c>
      <c r="Q32" s="11">
        <f>[28]Setembro!$H$20</f>
        <v>1.8</v>
      </c>
      <c r="R32" s="11">
        <f>[28]Setembro!$H$21</f>
        <v>3.6</v>
      </c>
      <c r="S32" s="11">
        <f>[28]Setembro!$H$22</f>
        <v>0.36000000000000004</v>
      </c>
      <c r="T32" s="11">
        <f>[28]Setembro!$H$23</f>
        <v>9.3600000000000012</v>
      </c>
      <c r="U32" s="11">
        <f>[28]Setembro!$H$24</f>
        <v>23.400000000000002</v>
      </c>
      <c r="V32" s="11">
        <f>[28]Setembro!$H$25</f>
        <v>1.08</v>
      </c>
      <c r="W32" s="11">
        <f>[28]Setembro!$H$26</f>
        <v>7.9200000000000008</v>
      </c>
      <c r="X32" s="11">
        <f>[28]Setembro!$H$27</f>
        <v>14.76</v>
      </c>
      <c r="Y32" s="11">
        <f>[28]Setembro!$H$28</f>
        <v>2.16</v>
      </c>
      <c r="Z32" s="11">
        <f>[28]Setembro!$H$29</f>
        <v>0.36000000000000004</v>
      </c>
      <c r="AA32" s="11">
        <f>[28]Setembro!$H$30</f>
        <v>0.36000000000000004</v>
      </c>
      <c r="AB32" s="11">
        <f>[28]Setembro!$H$31</f>
        <v>8.2799999999999994</v>
      </c>
      <c r="AC32" s="11">
        <f>[28]Setembro!$H$32</f>
        <v>1.08</v>
      </c>
      <c r="AD32" s="11">
        <f>[28]Setembro!$H$33</f>
        <v>0.36000000000000004</v>
      </c>
      <c r="AE32" s="11">
        <f>[28]Setembro!$H$34</f>
        <v>2.52</v>
      </c>
      <c r="AF32" s="15">
        <f t="shared" si="1"/>
        <v>23.400000000000002</v>
      </c>
      <c r="AG32" s="124">
        <f t="shared" si="2"/>
        <v>6.2040000000000024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[29]Setembro!$H$5</f>
        <v>8.64</v>
      </c>
      <c r="C33" s="11">
        <f>[29]Setembro!$H$6</f>
        <v>6.12</v>
      </c>
      <c r="D33" s="11">
        <f>[29]Setembro!$H$7</f>
        <v>8.64</v>
      </c>
      <c r="E33" s="11">
        <f>[29]Setembro!$H$8</f>
        <v>7.9200000000000008</v>
      </c>
      <c r="F33" s="11">
        <f>[29]Setembro!$H$9</f>
        <v>9</v>
      </c>
      <c r="G33" s="11">
        <f>[29]Setembro!$H$10</f>
        <v>6.48</v>
      </c>
      <c r="H33" s="11">
        <f>[29]Setembro!$H$11</f>
        <v>20.16</v>
      </c>
      <c r="I33" s="11">
        <f>[29]Setembro!$H$12</f>
        <v>13.68</v>
      </c>
      <c r="J33" s="11">
        <f>[29]Setembro!$H$13</f>
        <v>19.8</v>
      </c>
      <c r="K33" s="11">
        <f>[29]Setembro!$H$14</f>
        <v>20.16</v>
      </c>
      <c r="L33" s="11">
        <f>[29]Setembro!$H$15</f>
        <v>12.24</v>
      </c>
      <c r="M33" s="11">
        <f>[29]Setembro!$H$16</f>
        <v>13.68</v>
      </c>
      <c r="N33" s="11">
        <f>[29]Setembro!$H$17</f>
        <v>8.64</v>
      </c>
      <c r="O33" s="11">
        <f>[29]Setembro!$H$18</f>
        <v>9</v>
      </c>
      <c r="P33" s="11">
        <f>[29]Setembro!$H$19</f>
        <v>14.4</v>
      </c>
      <c r="Q33" s="11">
        <f>[29]Setembro!$H$20</f>
        <v>13.68</v>
      </c>
      <c r="R33" s="11">
        <f>[29]Setembro!$H$21</f>
        <v>9.3600000000000012</v>
      </c>
      <c r="S33" s="11">
        <f>[29]Setembro!$H$22</f>
        <v>0.72000000000000008</v>
      </c>
      <c r="T33" s="11" t="str">
        <f>[29]Setembro!$H$23</f>
        <v>*</v>
      </c>
      <c r="U33" s="11" t="str">
        <f>[29]Setembro!$H$24</f>
        <v>*</v>
      </c>
      <c r="V33" s="11" t="str">
        <f>[29]Setembro!$H$25</f>
        <v>*</v>
      </c>
      <c r="W33" s="11" t="str">
        <f>[29]Setembro!$H$26</f>
        <v>*</v>
      </c>
      <c r="X33" s="11" t="str">
        <f>[29]Setembro!$H$27</f>
        <v>*</v>
      </c>
      <c r="Y33" s="11" t="str">
        <f>[29]Setembro!$H$28</f>
        <v>*</v>
      </c>
      <c r="Z33" s="11" t="str">
        <f>[29]Setembro!$H$29</f>
        <v>*</v>
      </c>
      <c r="AA33" s="11" t="str">
        <f>[29]Setembro!$H$30</f>
        <v>*</v>
      </c>
      <c r="AB33" s="11" t="str">
        <f>[29]Setembro!$H$31</f>
        <v>*</v>
      </c>
      <c r="AC33" s="11" t="str">
        <f>[29]Setembro!$H$32</f>
        <v>*</v>
      </c>
      <c r="AD33" s="11" t="str">
        <f>[29]Setembro!$H$33</f>
        <v>*</v>
      </c>
      <c r="AE33" s="11" t="str">
        <f>[29]Setembro!$H$34</f>
        <v>*</v>
      </c>
      <c r="AF33" s="15">
        <f t="shared" si="1"/>
        <v>20.16</v>
      </c>
      <c r="AG33" s="124">
        <f t="shared" si="2"/>
        <v>11.240000000000002</v>
      </c>
      <c r="AJ33" s="5" t="s">
        <v>47</v>
      </c>
      <c r="AK33" s="5" t="s">
        <v>47</v>
      </c>
    </row>
    <row r="34" spans="1:37" x14ac:dyDescent="0.2">
      <c r="A34" s="58" t="s">
        <v>13</v>
      </c>
      <c r="B34" s="11">
        <f>[30]Setembro!$H$5</f>
        <v>23.400000000000002</v>
      </c>
      <c r="C34" s="11">
        <f>[30]Setembro!$H$6</f>
        <v>12.24</v>
      </c>
      <c r="D34" s="11">
        <f>[30]Setembro!$H$7</f>
        <v>13.68</v>
      </c>
      <c r="E34" s="11">
        <f>[30]Setembro!$H$8</f>
        <v>11.16</v>
      </c>
      <c r="F34" s="11">
        <f>[30]Setembro!$H$9</f>
        <v>15.48</v>
      </c>
      <c r="G34" s="11">
        <f>[30]Setembro!$H$10</f>
        <v>15.48</v>
      </c>
      <c r="H34" s="11">
        <f>[30]Setembro!$H$11</f>
        <v>24.840000000000003</v>
      </c>
      <c r="I34" s="11">
        <f>[30]Setembro!$H$12</f>
        <v>19.8</v>
      </c>
      <c r="J34" s="11">
        <f>[30]Setembro!$H$13</f>
        <v>29.52</v>
      </c>
      <c r="K34" s="11">
        <f>[30]Setembro!$H$14</f>
        <v>28.08</v>
      </c>
      <c r="L34" s="11">
        <f>[30]Setembro!$H$15</f>
        <v>16.2</v>
      </c>
      <c r="M34" s="11">
        <f>[30]Setembro!$H$16</f>
        <v>25.56</v>
      </c>
      <c r="N34" s="11">
        <f>[30]Setembro!$H$17</f>
        <v>18.720000000000002</v>
      </c>
      <c r="O34" s="11">
        <f>[30]Setembro!$H$18</f>
        <v>15.840000000000002</v>
      </c>
      <c r="P34" s="11">
        <f>[30]Setembro!$H$19</f>
        <v>16.2</v>
      </c>
      <c r="Q34" s="11">
        <f>[30]Setembro!$H$20</f>
        <v>15.120000000000001</v>
      </c>
      <c r="R34" s="11">
        <f>[30]Setembro!$H$21</f>
        <v>26.64</v>
      </c>
      <c r="S34" s="11">
        <f>[30]Setembro!$H$22</f>
        <v>15.120000000000001</v>
      </c>
      <c r="T34" s="11">
        <f>[30]Setembro!$H$23</f>
        <v>31.680000000000003</v>
      </c>
      <c r="U34" s="11">
        <f>[30]Setembro!$H$24</f>
        <v>27.36</v>
      </c>
      <c r="V34" s="11">
        <f>[30]Setembro!$H$25</f>
        <v>17.28</v>
      </c>
      <c r="W34" s="11">
        <f>[30]Setembro!$H$26</f>
        <v>18</v>
      </c>
      <c r="X34" s="11">
        <f>[30]Setembro!$H$27</f>
        <v>12.24</v>
      </c>
      <c r="Y34" s="11">
        <f>[30]Setembro!$H$28</f>
        <v>10.8</v>
      </c>
      <c r="Z34" s="11">
        <f>[30]Setembro!$H$29</f>
        <v>11.16</v>
      </c>
      <c r="AA34" s="11">
        <f>[30]Setembro!$H$30</f>
        <v>12.24</v>
      </c>
      <c r="AB34" s="11">
        <f>[30]Setembro!$H$31</f>
        <v>12.6</v>
      </c>
      <c r="AC34" s="11">
        <f>[30]Setembro!$H$32</f>
        <v>21.240000000000002</v>
      </c>
      <c r="AD34" s="11">
        <f>[30]Setembro!$H$33</f>
        <v>12.96</v>
      </c>
      <c r="AE34" s="11">
        <f>[30]Setembro!$H$34</f>
        <v>17.64</v>
      </c>
      <c r="AF34" s="15">
        <f t="shared" si="1"/>
        <v>31.680000000000003</v>
      </c>
      <c r="AG34" s="124">
        <f t="shared" si="2"/>
        <v>18.276000000000003</v>
      </c>
      <c r="AJ34" t="s">
        <v>47</v>
      </c>
    </row>
    <row r="35" spans="1:37" x14ac:dyDescent="0.2">
      <c r="A35" s="58" t="s">
        <v>173</v>
      </c>
      <c r="B35" s="11">
        <f>[31]Setembro!$H$5</f>
        <v>16.559999999999999</v>
      </c>
      <c r="C35" s="11">
        <f>[31]Setembro!$H$6</f>
        <v>8.2799999999999994</v>
      </c>
      <c r="D35" s="11">
        <f>[31]Setembro!$H$7</f>
        <v>7.5600000000000005</v>
      </c>
      <c r="E35" s="11">
        <f>[31]Setembro!$H$8</f>
        <v>6.84</v>
      </c>
      <c r="F35" s="11">
        <f>[31]Setembro!$H$9</f>
        <v>13.32</v>
      </c>
      <c r="G35" s="11">
        <f>[31]Setembro!$H$10</f>
        <v>22.68</v>
      </c>
      <c r="H35" s="11">
        <f>[31]Setembro!$H$11</f>
        <v>25.56</v>
      </c>
      <c r="I35" s="11">
        <f>[31]Setembro!$H$12</f>
        <v>20.88</v>
      </c>
      <c r="J35" s="11">
        <f>[31]Setembro!$H$13</f>
        <v>27.720000000000002</v>
      </c>
      <c r="K35" s="11">
        <f>[31]Setembro!$H$14</f>
        <v>26.28</v>
      </c>
      <c r="L35" s="11">
        <f>[31]Setembro!$H$15</f>
        <v>23.040000000000003</v>
      </c>
      <c r="M35" s="11">
        <f>[31]Setembro!$H$16</f>
        <v>16.559999999999999</v>
      </c>
      <c r="N35" s="11">
        <f>[31]Setembro!$H$17</f>
        <v>11.879999999999999</v>
      </c>
      <c r="O35" s="11">
        <f>[31]Setembro!$H$18</f>
        <v>18.36</v>
      </c>
      <c r="P35" s="11">
        <f>[31]Setembro!$H$19</f>
        <v>19.440000000000001</v>
      </c>
      <c r="Q35" s="11">
        <f>[31]Setembro!$H$20</f>
        <v>23.040000000000003</v>
      </c>
      <c r="R35" s="11">
        <f>[31]Setembro!$H$21</f>
        <v>13.32</v>
      </c>
      <c r="S35" s="11">
        <f>[31]Setembro!$H$22</f>
        <v>15.120000000000001</v>
      </c>
      <c r="T35" s="11">
        <f>[31]Setembro!$H$23</f>
        <v>33.119999999999997</v>
      </c>
      <c r="U35" s="11">
        <f>[31]Setembro!$H$24</f>
        <v>18.720000000000002</v>
      </c>
      <c r="V35" s="11">
        <f>[31]Setembro!$H$25</f>
        <v>12.24</v>
      </c>
      <c r="W35" s="11">
        <f>[31]Setembro!$H$26</f>
        <v>13.32</v>
      </c>
      <c r="X35" s="11">
        <f>[31]Setembro!$H$27</f>
        <v>20.52</v>
      </c>
      <c r="Y35" s="11">
        <f>[31]Setembro!$H$28</f>
        <v>11.879999999999999</v>
      </c>
      <c r="Z35" s="11">
        <f>[31]Setembro!$H$29</f>
        <v>13.68</v>
      </c>
      <c r="AA35" s="11">
        <f>[31]Setembro!$H$30</f>
        <v>11.520000000000001</v>
      </c>
      <c r="AB35" s="11">
        <f>[31]Setembro!$H$31</f>
        <v>12.6</v>
      </c>
      <c r="AC35" s="11">
        <f>[31]Setembro!$H$32</f>
        <v>20.16</v>
      </c>
      <c r="AD35" s="11">
        <f>[31]Setembro!$H$33</f>
        <v>18.36</v>
      </c>
      <c r="AE35" s="11">
        <f>[31]Setembro!$H$34</f>
        <v>19.8</v>
      </c>
      <c r="AF35" s="15">
        <f>MAX(B35:AE35)</f>
        <v>33.119999999999997</v>
      </c>
      <c r="AG35" s="124">
        <f>AVERAGE(B35:AE35)</f>
        <v>17.411999999999999</v>
      </c>
      <c r="AJ35" t="s">
        <v>47</v>
      </c>
    </row>
    <row r="36" spans="1:37" x14ac:dyDescent="0.2">
      <c r="A36" s="58" t="s">
        <v>144</v>
      </c>
      <c r="B36" s="11" t="str">
        <f>[32]Setembro!$H$5</f>
        <v>*</v>
      </c>
      <c r="C36" s="11" t="str">
        <f>[32]Setembro!$H$6</f>
        <v>*</v>
      </c>
      <c r="D36" s="11" t="str">
        <f>[32]Setembro!$H$7</f>
        <v>*</v>
      </c>
      <c r="E36" s="11" t="str">
        <f>[32]Setembro!$H$8</f>
        <v>*</v>
      </c>
      <c r="F36" s="11" t="str">
        <f>[32]Setembro!$H$9</f>
        <v>*</v>
      </c>
      <c r="G36" s="11" t="str">
        <f>[32]Setembro!$H$10</f>
        <v>*</v>
      </c>
      <c r="H36" s="11" t="str">
        <f>[32]Setembro!$H$11</f>
        <v>*</v>
      </c>
      <c r="I36" s="11" t="str">
        <f>[32]Setembro!$H$12</f>
        <v>*</v>
      </c>
      <c r="J36" s="11" t="str">
        <f>[32]Setembro!$H$13</f>
        <v>*</v>
      </c>
      <c r="K36" s="11" t="str">
        <f>[32]Setembro!$H$14</f>
        <v>*</v>
      </c>
      <c r="L36" s="11" t="str">
        <f>[32]Setembro!$H$15</f>
        <v>*</v>
      </c>
      <c r="M36" s="11" t="str">
        <f>[32]Setembro!$H$16</f>
        <v>*</v>
      </c>
      <c r="N36" s="11" t="str">
        <f>[32]Setembro!$H$17</f>
        <v>*</v>
      </c>
      <c r="O36" s="11" t="str">
        <f>[32]Setembro!$H$18</f>
        <v>*</v>
      </c>
      <c r="P36" s="11" t="str">
        <f>[32]Setembro!$H$19</f>
        <v>*</v>
      </c>
      <c r="Q36" s="11" t="str">
        <f>[32]Setembro!$H$20</f>
        <v>*</v>
      </c>
      <c r="R36" s="11" t="str">
        <f>[32]Setembro!$H$21</f>
        <v>*</v>
      </c>
      <c r="S36" s="11" t="str">
        <f>[32]Setembro!$H$22</f>
        <v>*</v>
      </c>
      <c r="T36" s="11" t="str">
        <f>[32]Setembro!$H$23</f>
        <v>*</v>
      </c>
      <c r="U36" s="11" t="str">
        <f>[32]Setembro!$H$24</f>
        <v>*</v>
      </c>
      <c r="V36" s="11" t="str">
        <f>[32]Setembro!$H$25</f>
        <v>*</v>
      </c>
      <c r="W36" s="11" t="str">
        <f>[32]Setembro!$H$26</f>
        <v>*</v>
      </c>
      <c r="X36" s="11" t="str">
        <f>[32]Setembro!$H$27</f>
        <v>*</v>
      </c>
      <c r="Y36" s="11" t="str">
        <f>[32]Setembro!$H$28</f>
        <v>*</v>
      </c>
      <c r="Z36" s="11" t="str">
        <f>[32]Setembro!$H$29</f>
        <v>*</v>
      </c>
      <c r="AA36" s="11" t="str">
        <f>[32]Setembro!$H$30</f>
        <v>*</v>
      </c>
      <c r="AB36" s="11" t="str">
        <f>[32]Setembro!$H$31</f>
        <v>*</v>
      </c>
      <c r="AC36" s="11" t="str">
        <f>[32]Setembro!$H$32</f>
        <v>*</v>
      </c>
      <c r="AD36" s="11" t="str">
        <f>[32]Setembro!$H$33</f>
        <v>*</v>
      </c>
      <c r="AE36" s="11" t="str">
        <f>[32]Setembro!$H$34</f>
        <v>*</v>
      </c>
      <c r="AF36" s="93" t="s">
        <v>226</v>
      </c>
      <c r="AG36" s="115" t="s">
        <v>226</v>
      </c>
      <c r="AJ36" t="s">
        <v>47</v>
      </c>
    </row>
    <row r="37" spans="1:37" x14ac:dyDescent="0.2">
      <c r="A37" s="58" t="s">
        <v>14</v>
      </c>
      <c r="B37" s="11">
        <f>[33]Setembro!$H$5</f>
        <v>28.08</v>
      </c>
      <c r="C37" s="11">
        <f>[33]Setembro!$H$6</f>
        <v>8.64</v>
      </c>
      <c r="D37" s="11">
        <f>[33]Setembro!$H$7</f>
        <v>32.76</v>
      </c>
      <c r="E37" s="11">
        <f>[33]Setembro!$H$8</f>
        <v>11.520000000000001</v>
      </c>
      <c r="F37" s="11">
        <f>[33]Setembro!$H$9</f>
        <v>19.440000000000001</v>
      </c>
      <c r="G37" s="11">
        <f>[33]Setembro!$H$10</f>
        <v>22.68</v>
      </c>
      <c r="H37" s="11">
        <f>[33]Setembro!$H$11</f>
        <v>20.52</v>
      </c>
      <c r="I37" s="11">
        <f>[33]Setembro!$H$12</f>
        <v>14.4</v>
      </c>
      <c r="J37" s="11">
        <f>[33]Setembro!$H$13</f>
        <v>21.6</v>
      </c>
      <c r="K37" s="11">
        <f>[33]Setembro!$H$14</f>
        <v>12.96</v>
      </c>
      <c r="L37" s="11">
        <f>[33]Setembro!$H$15</f>
        <v>12.24</v>
      </c>
      <c r="M37" s="11">
        <f>[33]Setembro!$H$16</f>
        <v>11.16</v>
      </c>
      <c r="N37" s="11">
        <f>[33]Setembro!$H$17</f>
        <v>21.6</v>
      </c>
      <c r="O37" s="11">
        <f>[33]Setembro!$H$18</f>
        <v>16.559999999999999</v>
      </c>
      <c r="P37" s="11">
        <f>[33]Setembro!$H$19</f>
        <v>20.52</v>
      </c>
      <c r="Q37" s="11">
        <f>[33]Setembro!$H$20</f>
        <v>20.52</v>
      </c>
      <c r="R37" s="11">
        <f>[33]Setembro!$H$21</f>
        <v>14.04</v>
      </c>
      <c r="S37" s="11">
        <f>[33]Setembro!$H$22</f>
        <v>18.36</v>
      </c>
      <c r="T37" s="11">
        <f>[33]Setembro!$H$23</f>
        <v>23.759999999999998</v>
      </c>
      <c r="U37" s="11">
        <f>[33]Setembro!$H$24</f>
        <v>21.6</v>
      </c>
      <c r="V37" s="11">
        <f>[33]Setembro!$H$25</f>
        <v>23.400000000000002</v>
      </c>
      <c r="W37" s="11">
        <f>[33]Setembro!$H$26</f>
        <v>20.16</v>
      </c>
      <c r="X37" s="11">
        <f>[33]Setembro!$H$27</f>
        <v>23.759999999999998</v>
      </c>
      <c r="Y37" s="11">
        <f>[33]Setembro!$H$28</f>
        <v>15.840000000000002</v>
      </c>
      <c r="Z37" s="11">
        <f>[33]Setembro!$H$29</f>
        <v>23.040000000000003</v>
      </c>
      <c r="AA37" s="11">
        <f>[33]Setembro!$H$30</f>
        <v>11.16</v>
      </c>
      <c r="AB37" s="11">
        <f>[33]Setembro!$H$31</f>
        <v>12.6</v>
      </c>
      <c r="AC37" s="11">
        <f>[33]Setembro!$H$32</f>
        <v>19.079999999999998</v>
      </c>
      <c r="AD37" s="11">
        <f>[33]Setembro!$H$33</f>
        <v>14.4</v>
      </c>
      <c r="AE37" s="11">
        <f>[33]Setembro!$H$34</f>
        <v>12.24</v>
      </c>
      <c r="AF37" s="15">
        <f t="shared" si="1"/>
        <v>32.76</v>
      </c>
      <c r="AG37" s="124">
        <f t="shared" si="2"/>
        <v>18.288000000000004</v>
      </c>
      <c r="AJ37" t="s">
        <v>47</v>
      </c>
    </row>
    <row r="38" spans="1:37" x14ac:dyDescent="0.2">
      <c r="A38" s="58" t="s">
        <v>174</v>
      </c>
      <c r="B38" s="11">
        <f>[34]Setembro!$H$5</f>
        <v>14.04</v>
      </c>
      <c r="C38" s="11">
        <f>[34]Setembro!$H$6</f>
        <v>7.5600000000000005</v>
      </c>
      <c r="D38" s="11">
        <f>[34]Setembro!$H$7</f>
        <v>17.64</v>
      </c>
      <c r="E38" s="11">
        <f>[34]Setembro!$H$8</f>
        <v>15.48</v>
      </c>
      <c r="F38" s="11">
        <f>[34]Setembro!$H$9</f>
        <v>13.32</v>
      </c>
      <c r="G38" s="11">
        <f>[34]Setembro!$H$10</f>
        <v>10.44</v>
      </c>
      <c r="H38" s="11">
        <f>[34]Setembro!$H$11</f>
        <v>19.8</v>
      </c>
      <c r="I38" s="11">
        <f>[34]Setembro!$H$12</f>
        <v>12.24</v>
      </c>
      <c r="J38" s="11">
        <f>[34]Setembro!$H$13</f>
        <v>4.32</v>
      </c>
      <c r="K38" s="11">
        <f>[34]Setembro!$H$14</f>
        <v>5.7600000000000007</v>
      </c>
      <c r="L38" s="11">
        <f>[34]Setembro!$H$15</f>
        <v>5.7600000000000007</v>
      </c>
      <c r="M38" s="11">
        <f>[34]Setembro!$H$16</f>
        <v>12.6</v>
      </c>
      <c r="N38" s="11">
        <f>[34]Setembro!$H$17</f>
        <v>15.120000000000001</v>
      </c>
      <c r="O38" s="11">
        <f>[34]Setembro!$H$18</f>
        <v>5.7600000000000007</v>
      </c>
      <c r="P38" s="11">
        <f>[34]Setembro!$H$19</f>
        <v>6.48</v>
      </c>
      <c r="Q38" s="11">
        <f>[34]Setembro!$H$20</f>
        <v>5.7600000000000007</v>
      </c>
      <c r="R38" s="11">
        <f>[34]Setembro!$H$21</f>
        <v>5.7600000000000007</v>
      </c>
      <c r="S38" s="11">
        <f>[34]Setembro!$H$22</f>
        <v>2.8800000000000003</v>
      </c>
      <c r="T38" s="11">
        <f>[34]Setembro!$H$23</f>
        <v>15.840000000000002</v>
      </c>
      <c r="U38" s="11">
        <f>[34]Setembro!$H$24</f>
        <v>18.36</v>
      </c>
      <c r="V38" s="11">
        <f>[34]Setembro!$H$25</f>
        <v>10.8</v>
      </c>
      <c r="W38" s="11">
        <f>[34]Setembro!$H$26</f>
        <v>12.6</v>
      </c>
      <c r="X38" s="11">
        <f>[34]Setembro!$H$27</f>
        <v>22.68</v>
      </c>
      <c r="Y38" s="11">
        <f>[34]Setembro!$H$28</f>
        <v>10.8</v>
      </c>
      <c r="Z38" s="11">
        <f>[34]Setembro!$H$29</f>
        <v>17.64</v>
      </c>
      <c r="AA38" s="11">
        <f>[34]Setembro!$H$30</f>
        <v>9</v>
      </c>
      <c r="AB38" s="11">
        <f>[34]Setembro!$H$31</f>
        <v>14.4</v>
      </c>
      <c r="AC38" s="11">
        <f>[34]Setembro!$H$32</f>
        <v>10.44</v>
      </c>
      <c r="AD38" s="11">
        <f>[34]Setembro!$H$33</f>
        <v>7.2</v>
      </c>
      <c r="AE38" s="11">
        <f>[34]Setembro!$H$34</f>
        <v>10.8</v>
      </c>
      <c r="AF38" s="15">
        <f>MAX(B38:AE38)</f>
        <v>22.68</v>
      </c>
      <c r="AG38" s="124">
        <f>AVERAGE(B38:AE38)</f>
        <v>11.375999999999998</v>
      </c>
    </row>
    <row r="39" spans="1:37" x14ac:dyDescent="0.2">
      <c r="A39" s="58" t="s">
        <v>15</v>
      </c>
      <c r="B39" s="11">
        <f>[35]Setembro!$H$5</f>
        <v>12.96</v>
      </c>
      <c r="C39" s="11">
        <f>[35]Setembro!$H$6</f>
        <v>14.04</v>
      </c>
      <c r="D39" s="11">
        <f>[35]Setembro!$H$7</f>
        <v>10.08</v>
      </c>
      <c r="E39" s="11">
        <f>[35]Setembro!$H$8</f>
        <v>11.520000000000001</v>
      </c>
      <c r="F39" s="11">
        <f>[35]Setembro!$H$9</f>
        <v>17.28</v>
      </c>
      <c r="G39" s="11">
        <f>[35]Setembro!$H$10</f>
        <v>26.64</v>
      </c>
      <c r="H39" s="11">
        <f>[35]Setembro!$H$11</f>
        <v>21.240000000000002</v>
      </c>
      <c r="I39" s="11">
        <f>[35]Setembro!$H$12</f>
        <v>18.36</v>
      </c>
      <c r="J39" s="11">
        <f>[35]Setembro!$H$13</f>
        <v>27</v>
      </c>
      <c r="K39" s="11">
        <f>[35]Setembro!$H$14</f>
        <v>17.28</v>
      </c>
      <c r="L39" s="11">
        <f>[35]Setembro!$H$15</f>
        <v>18</v>
      </c>
      <c r="M39" s="11">
        <f>[35]Setembro!$H$16</f>
        <v>21.240000000000002</v>
      </c>
      <c r="N39" s="11">
        <f>[35]Setembro!$H$17</f>
        <v>12.24</v>
      </c>
      <c r="O39" s="11">
        <f>[35]Setembro!$H$18</f>
        <v>20.16</v>
      </c>
      <c r="P39" s="11">
        <f>[35]Setembro!$H$19</f>
        <v>16.2</v>
      </c>
      <c r="Q39" s="11">
        <f>[35]Setembro!$H$20</f>
        <v>15.840000000000002</v>
      </c>
      <c r="R39" s="11">
        <f>[35]Setembro!$H$21</f>
        <v>14.76</v>
      </c>
      <c r="S39" s="11">
        <f>[35]Setembro!$H$22</f>
        <v>16.920000000000002</v>
      </c>
      <c r="T39" s="11">
        <f>[35]Setembro!$H$23</f>
        <v>22.32</v>
      </c>
      <c r="U39" s="11">
        <f>[35]Setembro!$H$24</f>
        <v>15.48</v>
      </c>
      <c r="V39" s="11">
        <f>[35]Setembro!$H$25</f>
        <v>12.6</v>
      </c>
      <c r="W39" s="11">
        <f>[35]Setembro!$H$26</f>
        <v>15.840000000000002</v>
      </c>
      <c r="X39" s="11">
        <f>[35]Setembro!$H$27</f>
        <v>24.48</v>
      </c>
      <c r="Y39" s="11">
        <f>[35]Setembro!$H$28</f>
        <v>19.8</v>
      </c>
      <c r="Z39" s="11">
        <f>[35]Setembro!$H$29</f>
        <v>13.68</v>
      </c>
      <c r="AA39" s="11">
        <f>[35]Setembro!$H$30</f>
        <v>10.8</v>
      </c>
      <c r="AB39" s="11">
        <f>[35]Setembro!$H$31</f>
        <v>12.6</v>
      </c>
      <c r="AC39" s="11">
        <f>[35]Setembro!$H$32</f>
        <v>18</v>
      </c>
      <c r="AD39" s="11">
        <f>[35]Setembro!$H$33</f>
        <v>19.079999999999998</v>
      </c>
      <c r="AE39" s="11">
        <f>[35]Setembro!$H$34</f>
        <v>29.52</v>
      </c>
      <c r="AF39" s="15">
        <f t="shared" si="1"/>
        <v>29.52</v>
      </c>
      <c r="AG39" s="124">
        <f t="shared" si="2"/>
        <v>17.532</v>
      </c>
      <c r="AH39" s="12" t="s">
        <v>47</v>
      </c>
      <c r="AJ39" t="s">
        <v>47</v>
      </c>
    </row>
    <row r="40" spans="1:37" x14ac:dyDescent="0.2">
      <c r="A40" s="58" t="s">
        <v>16</v>
      </c>
      <c r="B40" s="11">
        <f>[36]Setembro!$H$5</f>
        <v>15.120000000000001</v>
      </c>
      <c r="C40" s="11">
        <f>[36]Setembro!$H$6</f>
        <v>4.32</v>
      </c>
      <c r="D40" s="11">
        <f>[36]Setembro!$H$7</f>
        <v>8.64</v>
      </c>
      <c r="E40" s="11">
        <f>[36]Setembro!$H$8</f>
        <v>13.32</v>
      </c>
      <c r="F40" s="11">
        <f>[36]Setembro!$H$9</f>
        <v>10.8</v>
      </c>
      <c r="G40" s="11">
        <f>[36]Setembro!$H$10</f>
        <v>6.12</v>
      </c>
      <c r="H40" s="11">
        <f>[36]Setembro!$H$11</f>
        <v>18.720000000000002</v>
      </c>
      <c r="I40" s="11">
        <f>[36]Setembro!$H$12</f>
        <v>16.920000000000002</v>
      </c>
      <c r="J40" s="11">
        <f>[36]Setembro!$H$13</f>
        <v>26.28</v>
      </c>
      <c r="K40" s="11">
        <f>[36]Setembro!$H$14</f>
        <v>21.240000000000002</v>
      </c>
      <c r="L40" s="11">
        <f>[36]Setembro!$H$15</f>
        <v>9.3600000000000012</v>
      </c>
      <c r="M40" s="11">
        <f>[36]Setembro!$H$16</f>
        <v>16.2</v>
      </c>
      <c r="N40" s="11">
        <f>[36]Setembro!$H$17</f>
        <v>12.6</v>
      </c>
      <c r="O40" s="11">
        <f>[36]Setembro!$H$18</f>
        <v>14.4</v>
      </c>
      <c r="P40" s="11">
        <f>[36]Setembro!$H$19</f>
        <v>18</v>
      </c>
      <c r="Q40" s="11">
        <f>[36]Setembro!$H$20</f>
        <v>14.76</v>
      </c>
      <c r="R40" s="11">
        <f>[36]Setembro!$H$21</f>
        <v>6.48</v>
      </c>
      <c r="S40" s="11">
        <f>[36]Setembro!$H$22</f>
        <v>15.120000000000001</v>
      </c>
      <c r="T40" s="11">
        <f>[36]Setembro!$H$23</f>
        <v>19.079999999999998</v>
      </c>
      <c r="U40" s="11">
        <f>[36]Setembro!$H$24</f>
        <v>16.920000000000002</v>
      </c>
      <c r="V40" s="11">
        <f>[36]Setembro!$H$25</f>
        <v>14.4</v>
      </c>
      <c r="W40" s="11">
        <f>[36]Setembro!$H$26</f>
        <v>19.8</v>
      </c>
      <c r="X40" s="11">
        <f>[36]Setembro!$H$27</f>
        <v>11.16</v>
      </c>
      <c r="Y40" s="11">
        <f>[36]Setembro!$H$28</f>
        <v>7.9200000000000008</v>
      </c>
      <c r="Z40" s="11">
        <f>[36]Setembro!$H$29</f>
        <v>8.2799999999999994</v>
      </c>
      <c r="AA40" s="11">
        <f>[36]Setembro!$H$30</f>
        <v>8.2799999999999994</v>
      </c>
      <c r="AB40" s="11">
        <f>[36]Setembro!$H$31</f>
        <v>7.5600000000000005</v>
      </c>
      <c r="AC40" s="11">
        <f>[36]Setembro!$H$32</f>
        <v>7.2</v>
      </c>
      <c r="AD40" s="11">
        <f>[36]Setembro!$H$33</f>
        <v>13.68</v>
      </c>
      <c r="AE40" s="11">
        <f>[36]Setembro!$H$34</f>
        <v>19.440000000000001</v>
      </c>
      <c r="AF40" s="15">
        <f t="shared" si="1"/>
        <v>26.28</v>
      </c>
      <c r="AG40" s="124">
        <f t="shared" si="2"/>
        <v>13.404</v>
      </c>
      <c r="AJ40" t="s">
        <v>47</v>
      </c>
    </row>
    <row r="41" spans="1:37" x14ac:dyDescent="0.2">
      <c r="A41" s="58" t="s">
        <v>175</v>
      </c>
      <c r="B41" s="11">
        <f>[37]Setembro!$H$5</f>
        <v>17.28</v>
      </c>
      <c r="C41" s="11">
        <f>[37]Setembro!$H$6</f>
        <v>12.96</v>
      </c>
      <c r="D41" s="11">
        <f>[37]Setembro!$H$7</f>
        <v>10.44</v>
      </c>
      <c r="E41" s="11">
        <f>[37]Setembro!$H$8</f>
        <v>10.44</v>
      </c>
      <c r="F41" s="11">
        <f>[37]Setembro!$H$9</f>
        <v>13.32</v>
      </c>
      <c r="G41" s="11">
        <f>[37]Setembro!$H$10</f>
        <v>16.2</v>
      </c>
      <c r="H41" s="11">
        <f>[37]Setembro!$H$11</f>
        <v>27.36</v>
      </c>
      <c r="I41" s="11">
        <f>[37]Setembro!$H$12</f>
        <v>21.96</v>
      </c>
      <c r="J41" s="11">
        <f>[37]Setembro!$H$13</f>
        <v>26.28</v>
      </c>
      <c r="K41" s="11">
        <f>[37]Setembro!$H$14</f>
        <v>21.6</v>
      </c>
      <c r="L41" s="11">
        <f>[37]Setembro!$H$15</f>
        <v>22.68</v>
      </c>
      <c r="M41" s="11">
        <f>[37]Setembro!$H$16</f>
        <v>25.92</v>
      </c>
      <c r="N41" s="11">
        <f>[37]Setembro!$H$17</f>
        <v>15.48</v>
      </c>
      <c r="O41" s="11">
        <f>[37]Setembro!$H$18</f>
        <v>17.64</v>
      </c>
      <c r="P41" s="11">
        <f>[37]Setembro!$H$19</f>
        <v>19.079999999999998</v>
      </c>
      <c r="Q41" s="11">
        <f>[37]Setembro!$H$20</f>
        <v>21.96</v>
      </c>
      <c r="R41" s="11">
        <f>[37]Setembro!$H$21</f>
        <v>12.6</v>
      </c>
      <c r="S41" s="11">
        <f>[37]Setembro!$H$22</f>
        <v>19.440000000000001</v>
      </c>
      <c r="T41" s="11">
        <f>[37]Setembro!$H$23</f>
        <v>32.76</v>
      </c>
      <c r="U41" s="11">
        <f>[37]Setembro!$H$24</f>
        <v>31.319999999999997</v>
      </c>
      <c r="V41" s="11">
        <f>[37]Setembro!$H$25</f>
        <v>18</v>
      </c>
      <c r="W41" s="11">
        <f>[37]Setembro!$H$26</f>
        <v>25.2</v>
      </c>
      <c r="X41" s="11">
        <f>[37]Setembro!$H$27</f>
        <v>19.440000000000001</v>
      </c>
      <c r="Y41" s="11">
        <f>[37]Setembro!$H$28</f>
        <v>21.96</v>
      </c>
      <c r="Z41" s="11">
        <f>[37]Setembro!$H$29</f>
        <v>21.240000000000002</v>
      </c>
      <c r="AA41" s="11">
        <f>[37]Setembro!$H$30</f>
        <v>18.36</v>
      </c>
      <c r="AB41" s="11">
        <f>[37]Setembro!$H$31</f>
        <v>15.840000000000002</v>
      </c>
      <c r="AC41" s="11">
        <f>[37]Setembro!$H$32</f>
        <v>15.48</v>
      </c>
      <c r="AD41" s="11">
        <f>[37]Setembro!$H$33</f>
        <v>14.04</v>
      </c>
      <c r="AE41" s="11">
        <f>[37]Setembro!$H$34</f>
        <v>17.64</v>
      </c>
      <c r="AF41" s="15">
        <f t="shared" si="1"/>
        <v>32.76</v>
      </c>
      <c r="AG41" s="124">
        <f t="shared" si="2"/>
        <v>19.463999999999999</v>
      </c>
      <c r="AJ41" t="s">
        <v>47</v>
      </c>
    </row>
    <row r="42" spans="1:37" x14ac:dyDescent="0.2">
      <c r="A42" s="58" t="s">
        <v>17</v>
      </c>
      <c r="B42" s="11">
        <f>[38]Setembro!$H$5</f>
        <v>14.04</v>
      </c>
      <c r="C42" s="11">
        <f>[38]Setembro!$H$6</f>
        <v>9</v>
      </c>
      <c r="D42" s="11">
        <f>[38]Setembro!$H$7</f>
        <v>9.3600000000000012</v>
      </c>
      <c r="E42" s="11">
        <f>[38]Setembro!$H$8</f>
        <v>9.7200000000000006</v>
      </c>
      <c r="F42" s="11">
        <f>[38]Setembro!$H$9</f>
        <v>13.68</v>
      </c>
      <c r="G42" s="11">
        <f>[38]Setembro!$H$10</f>
        <v>15.48</v>
      </c>
      <c r="H42" s="11">
        <f>[38]Setembro!$H$11</f>
        <v>24.12</v>
      </c>
      <c r="I42" s="11">
        <f>[38]Setembro!$H$12</f>
        <v>23.400000000000002</v>
      </c>
      <c r="J42" s="11">
        <f>[38]Setembro!$H$13</f>
        <v>35.64</v>
      </c>
      <c r="K42" s="11">
        <f>[38]Setembro!$H$14</f>
        <v>30.240000000000002</v>
      </c>
      <c r="L42" s="11">
        <f>[38]Setembro!$H$15</f>
        <v>27.720000000000002</v>
      </c>
      <c r="M42" s="11">
        <f>[38]Setembro!$H$16</f>
        <v>20.16</v>
      </c>
      <c r="N42" s="11">
        <f>[38]Setembro!$H$17</f>
        <v>17.64</v>
      </c>
      <c r="O42" s="11">
        <f>[38]Setembro!$H$18</f>
        <v>16.920000000000002</v>
      </c>
      <c r="P42" s="11">
        <f>[38]Setembro!$H$19</f>
        <v>19.079999999999998</v>
      </c>
      <c r="Q42" s="11">
        <f>[38]Setembro!$H$20</f>
        <v>27.36</v>
      </c>
      <c r="R42" s="11">
        <f>[38]Setembro!$H$21</f>
        <v>22.32</v>
      </c>
      <c r="S42" s="11">
        <f>[38]Setembro!$H$22</f>
        <v>13.68</v>
      </c>
      <c r="T42" s="11">
        <f>[38]Setembro!$H$23</f>
        <v>32.04</v>
      </c>
      <c r="U42" s="11">
        <f>[38]Setembro!$H$24</f>
        <v>31.319999999999997</v>
      </c>
      <c r="V42" s="11">
        <f>[38]Setembro!$H$25</f>
        <v>11.520000000000001</v>
      </c>
      <c r="W42" s="11">
        <f>[38]Setembro!$H$26</f>
        <v>16.920000000000002</v>
      </c>
      <c r="X42" s="11">
        <f>[38]Setembro!$H$27</f>
        <v>16.920000000000002</v>
      </c>
      <c r="Y42" s="11">
        <f>[38]Setembro!$H$28</f>
        <v>12.6</v>
      </c>
      <c r="Z42" s="11">
        <f>[38]Setembro!$H$29</f>
        <v>12.6</v>
      </c>
      <c r="AA42" s="11">
        <f>[38]Setembro!$H$30</f>
        <v>10.44</v>
      </c>
      <c r="AB42" s="11">
        <f>[38]Setembro!$H$31</f>
        <v>15.120000000000001</v>
      </c>
      <c r="AC42" s="11">
        <f>[38]Setembro!$H$32</f>
        <v>13.32</v>
      </c>
      <c r="AD42" s="11">
        <f>[38]Setembro!$H$33</f>
        <v>16.920000000000002</v>
      </c>
      <c r="AE42" s="11">
        <f>[38]Setembro!$H$34</f>
        <v>24.12</v>
      </c>
      <c r="AF42" s="15">
        <f t="shared" si="1"/>
        <v>35.64</v>
      </c>
      <c r="AG42" s="124">
        <f t="shared" si="2"/>
        <v>18.780000000000005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[39]Setembro!$H$5</f>
        <v>19.079999999999998</v>
      </c>
      <c r="C43" s="11">
        <f>[39]Setembro!$H$6</f>
        <v>12.6</v>
      </c>
      <c r="D43" s="11">
        <f>[39]Setembro!$H$7</f>
        <v>9.7200000000000006</v>
      </c>
      <c r="E43" s="11">
        <f>[39]Setembro!$H$8</f>
        <v>12.24</v>
      </c>
      <c r="F43" s="11">
        <f>[39]Setembro!$H$9</f>
        <v>20.88</v>
      </c>
      <c r="G43" s="11">
        <f>[39]Setembro!$H$10</f>
        <v>24.840000000000003</v>
      </c>
      <c r="H43" s="11">
        <f>[39]Setembro!$H$11</f>
        <v>28.44</v>
      </c>
      <c r="I43" s="11">
        <f>[39]Setembro!$H$12</f>
        <v>26.64</v>
      </c>
      <c r="J43" s="11">
        <f>[39]Setembro!$H$13</f>
        <v>28.44</v>
      </c>
      <c r="K43" s="11">
        <f>[39]Setembro!$H$14</f>
        <v>25.2</v>
      </c>
      <c r="L43" s="11">
        <f>[39]Setembro!$H$15</f>
        <v>15.48</v>
      </c>
      <c r="M43" s="11">
        <f>[39]Setembro!$H$16</f>
        <v>27.720000000000002</v>
      </c>
      <c r="N43" s="11">
        <f>[39]Setembro!$H$17</f>
        <v>11.879999999999999</v>
      </c>
      <c r="O43" s="11">
        <f>[39]Setembro!$H$18</f>
        <v>25.2</v>
      </c>
      <c r="P43" s="11">
        <f>[39]Setembro!$H$19</f>
        <v>25.92</v>
      </c>
      <c r="Q43" s="11">
        <f>[39]Setembro!$H$20</f>
        <v>28.8</v>
      </c>
      <c r="R43" s="11">
        <f>[39]Setembro!$H$21</f>
        <v>21.240000000000002</v>
      </c>
      <c r="S43" s="11">
        <f>[39]Setembro!$H$22</f>
        <v>12.6</v>
      </c>
      <c r="T43" s="11">
        <f>[39]Setembro!$H$23</f>
        <v>28.8</v>
      </c>
      <c r="U43" s="11">
        <f>[39]Setembro!$H$24</f>
        <v>18.720000000000002</v>
      </c>
      <c r="V43" s="11">
        <f>[39]Setembro!$H$25</f>
        <v>14.4</v>
      </c>
      <c r="W43" s="11">
        <f>[39]Setembro!$H$26</f>
        <v>19.8</v>
      </c>
      <c r="X43" s="11">
        <f>[39]Setembro!$H$27</f>
        <v>28.44</v>
      </c>
      <c r="Y43" s="11">
        <f>[39]Setembro!$H$28</f>
        <v>21.96</v>
      </c>
      <c r="Z43" s="11">
        <f>[39]Setembro!$H$29</f>
        <v>31.680000000000003</v>
      </c>
      <c r="AA43" s="11">
        <f>[39]Setembro!$H$30</f>
        <v>11.879999999999999</v>
      </c>
      <c r="AB43" s="11">
        <f>[39]Setembro!$H$31</f>
        <v>15.120000000000001</v>
      </c>
      <c r="AC43" s="11">
        <f>[39]Setembro!$H$32</f>
        <v>28.08</v>
      </c>
      <c r="AD43" s="11">
        <f>[39]Setembro!$H$33</f>
        <v>20.16</v>
      </c>
      <c r="AE43" s="11">
        <f>[39]Setembro!$H$34</f>
        <v>24.840000000000003</v>
      </c>
      <c r="AF43" s="93">
        <f t="shared" si="1"/>
        <v>31.680000000000003</v>
      </c>
      <c r="AG43" s="115">
        <f t="shared" si="2"/>
        <v>21.360000000000003</v>
      </c>
      <c r="AK43" t="s">
        <v>47</v>
      </c>
    </row>
    <row r="44" spans="1:37" x14ac:dyDescent="0.2">
      <c r="A44" s="58" t="s">
        <v>18</v>
      </c>
      <c r="B44" s="11">
        <f>[40]Setembro!$H$5</f>
        <v>24.12</v>
      </c>
      <c r="C44" s="11">
        <f>[40]Setembro!$H$6</f>
        <v>19.079999999999998</v>
      </c>
      <c r="D44" s="11">
        <f>[40]Setembro!$H$7</f>
        <v>21.240000000000002</v>
      </c>
      <c r="E44" s="11">
        <f>[40]Setembro!$H$8</f>
        <v>21.96</v>
      </c>
      <c r="F44" s="11">
        <f>[40]Setembro!$H$9</f>
        <v>21.240000000000002</v>
      </c>
      <c r="G44" s="11">
        <f>[40]Setembro!$H$10</f>
        <v>20.88</v>
      </c>
      <c r="H44" s="11">
        <f>[40]Setembro!$H$11</f>
        <v>29.16</v>
      </c>
      <c r="I44" s="11">
        <f>[40]Setembro!$H$12</f>
        <v>17.64</v>
      </c>
      <c r="J44" s="11">
        <f>[40]Setembro!$H$13</f>
        <v>21.96</v>
      </c>
      <c r="K44" s="11">
        <f>[40]Setembro!$H$14</f>
        <v>21.96</v>
      </c>
      <c r="L44" s="11">
        <f>[40]Setembro!$H$15</f>
        <v>19.8</v>
      </c>
      <c r="M44" s="11">
        <f>[40]Setembro!$H$16</f>
        <v>28.8</v>
      </c>
      <c r="N44" s="11">
        <f>[40]Setembro!$H$17</f>
        <v>15.48</v>
      </c>
      <c r="O44" s="11">
        <f>[40]Setembro!$H$18</f>
        <v>16.559999999999999</v>
      </c>
      <c r="P44" s="11">
        <f>[40]Setembro!$H$19</f>
        <v>20.88</v>
      </c>
      <c r="Q44" s="11">
        <f>[40]Setembro!$H$20</f>
        <v>19.079999999999998</v>
      </c>
      <c r="R44" s="11">
        <f>[40]Setembro!$H$21</f>
        <v>24.12</v>
      </c>
      <c r="S44" s="11">
        <f>[40]Setembro!$H$22</f>
        <v>24.840000000000003</v>
      </c>
      <c r="T44" s="11">
        <f>[40]Setembro!$H$23</f>
        <v>36</v>
      </c>
      <c r="U44" s="11">
        <f>[40]Setembro!$H$24</f>
        <v>33.480000000000004</v>
      </c>
      <c r="V44" s="11">
        <f>[40]Setembro!$H$25</f>
        <v>26.28</v>
      </c>
      <c r="W44" s="11">
        <f>[40]Setembro!$H$26</f>
        <v>17.64</v>
      </c>
      <c r="X44" s="11">
        <f>[40]Setembro!$H$27</f>
        <v>20.88</v>
      </c>
      <c r="Y44" s="11">
        <f>[40]Setembro!$H$28</f>
        <v>21.6</v>
      </c>
      <c r="Z44" s="11">
        <f>[40]Setembro!$H$29</f>
        <v>20.16</v>
      </c>
      <c r="AA44" s="11">
        <f>[40]Setembro!$H$30</f>
        <v>20.16</v>
      </c>
      <c r="AB44" s="11">
        <f>[40]Setembro!$H$31</f>
        <v>16.559999999999999</v>
      </c>
      <c r="AC44" s="11">
        <f>[40]Setembro!$H$32</f>
        <v>14.76</v>
      </c>
      <c r="AD44" s="11">
        <f>[40]Setembro!$H$33</f>
        <v>13.68</v>
      </c>
      <c r="AE44" s="11">
        <f>[40]Setembro!$H$34</f>
        <v>21.96</v>
      </c>
      <c r="AF44" s="15">
        <f t="shared" si="1"/>
        <v>36</v>
      </c>
      <c r="AG44" s="124">
        <f t="shared" si="2"/>
        <v>21.731999999999996</v>
      </c>
      <c r="AI44" t="s">
        <v>47</v>
      </c>
      <c r="AJ44" t="s">
        <v>47</v>
      </c>
      <c r="AK44" t="s">
        <v>47</v>
      </c>
    </row>
    <row r="45" spans="1:37" x14ac:dyDescent="0.2">
      <c r="A45" s="58" t="s">
        <v>162</v>
      </c>
      <c r="B45" s="11">
        <f>[41]Setembro!$H$5</f>
        <v>25.2</v>
      </c>
      <c r="C45" s="11">
        <f>[41]Setembro!$H$6</f>
        <v>15.120000000000001</v>
      </c>
      <c r="D45" s="11">
        <f>[41]Setembro!$H$7</f>
        <v>29.880000000000003</v>
      </c>
      <c r="E45" s="11">
        <f>[41]Setembro!$H$8</f>
        <v>13.68</v>
      </c>
      <c r="F45" s="11">
        <f>[41]Setembro!$H$9</f>
        <v>19.079999999999998</v>
      </c>
      <c r="G45" s="11">
        <f>[41]Setembro!$H$10</f>
        <v>25.2</v>
      </c>
      <c r="H45" s="11">
        <f>[41]Setembro!$H$11</f>
        <v>24.48</v>
      </c>
      <c r="I45" s="11">
        <f>[41]Setembro!$H$12</f>
        <v>23.040000000000003</v>
      </c>
      <c r="J45" s="11">
        <f>[41]Setembro!$H$13</f>
        <v>29.52</v>
      </c>
      <c r="K45" s="11">
        <f>[41]Setembro!$H$14</f>
        <v>18.36</v>
      </c>
      <c r="L45" s="11">
        <f>[41]Setembro!$H$15</f>
        <v>15.48</v>
      </c>
      <c r="M45" s="11">
        <f>[41]Setembro!$H$16</f>
        <v>23.040000000000003</v>
      </c>
      <c r="N45" s="11">
        <f>[41]Setembro!$H$17</f>
        <v>21.6</v>
      </c>
      <c r="O45" s="11">
        <f>[41]Setembro!$H$18</f>
        <v>17.28</v>
      </c>
      <c r="P45" s="11">
        <f>[41]Setembro!$H$19</f>
        <v>31.680000000000003</v>
      </c>
      <c r="Q45" s="11">
        <f>[41]Setembro!$H$20</f>
        <v>30.6</v>
      </c>
      <c r="R45" s="11">
        <f>[41]Setembro!$H$21</f>
        <v>25.2</v>
      </c>
      <c r="S45" s="11">
        <f>[41]Setembro!$H$22</f>
        <v>22.32</v>
      </c>
      <c r="T45" s="11">
        <f>[41]Setembro!$H$23</f>
        <v>34.56</v>
      </c>
      <c r="U45" s="11">
        <f>[41]Setembro!$H$24</f>
        <v>27</v>
      </c>
      <c r="V45" s="11">
        <f>[41]Setembro!$H$25</f>
        <v>0</v>
      </c>
      <c r="W45" s="11">
        <f>[41]Setembro!$H$26</f>
        <v>0</v>
      </c>
      <c r="X45" s="11">
        <f>[41]Setembro!$H$27</f>
        <v>0</v>
      </c>
      <c r="Y45" s="11">
        <f>[41]Setembro!$H$28</f>
        <v>0</v>
      </c>
      <c r="Z45" s="11">
        <f>[41]Setembro!$H$29</f>
        <v>0</v>
      </c>
      <c r="AA45" s="11">
        <f>[41]Setembro!$H$30</f>
        <v>0</v>
      </c>
      <c r="AB45" s="11" t="str">
        <f>[41]Setembro!$H$31</f>
        <v>*</v>
      </c>
      <c r="AC45" s="11" t="str">
        <f>[41]Setembro!$H$32</f>
        <v>*</v>
      </c>
      <c r="AD45" s="11" t="str">
        <f>[41]Setembro!$H$33</f>
        <v>*</v>
      </c>
      <c r="AE45" s="11" t="str">
        <f>[41]Setembro!$H$34</f>
        <v>*</v>
      </c>
      <c r="AF45" s="93">
        <f t="shared" si="1"/>
        <v>34.56</v>
      </c>
      <c r="AG45" s="115">
        <f t="shared" si="2"/>
        <v>18.166153846153847</v>
      </c>
    </row>
    <row r="46" spans="1:37" x14ac:dyDescent="0.2">
      <c r="A46" s="58" t="s">
        <v>19</v>
      </c>
      <c r="B46" s="11">
        <f>[42]Setembro!$H$5</f>
        <v>20.52</v>
      </c>
      <c r="C46" s="11">
        <f>[42]Setembro!$H$6</f>
        <v>14.4</v>
      </c>
      <c r="D46" s="11">
        <f>[42]Setembro!$H$7</f>
        <v>12.96</v>
      </c>
      <c r="E46" s="11">
        <f>[42]Setembro!$H$8</f>
        <v>15.120000000000001</v>
      </c>
      <c r="F46" s="11">
        <f>[42]Setembro!$H$9</f>
        <v>18</v>
      </c>
      <c r="G46" s="11">
        <f>[42]Setembro!$H$10</f>
        <v>24.12</v>
      </c>
      <c r="H46" s="11">
        <f>[42]Setembro!$H$11</f>
        <v>21.240000000000002</v>
      </c>
      <c r="I46" s="11">
        <f>[42]Setembro!$H$12</f>
        <v>19.079999999999998</v>
      </c>
      <c r="J46" s="11">
        <f>[42]Setembro!$H$13</f>
        <v>25.56</v>
      </c>
      <c r="K46" s="11">
        <f>[42]Setembro!$H$14</f>
        <v>21.96</v>
      </c>
      <c r="L46" s="11">
        <f>[42]Setembro!$H$15</f>
        <v>24.840000000000003</v>
      </c>
      <c r="M46" s="11">
        <f>[42]Setembro!$H$16</f>
        <v>6.48</v>
      </c>
      <c r="N46" s="11">
        <f>[42]Setembro!$H$17</f>
        <v>3.24</v>
      </c>
      <c r="O46" s="11">
        <f>[42]Setembro!$H$18</f>
        <v>9</v>
      </c>
      <c r="P46" s="11">
        <f>[42]Setembro!$H$19</f>
        <v>23.759999999999998</v>
      </c>
      <c r="Q46" s="11">
        <f>[42]Setembro!$H$20</f>
        <v>5.7600000000000007</v>
      </c>
      <c r="R46" s="11">
        <f>[42]Setembro!$H$21</f>
        <v>14.04</v>
      </c>
      <c r="S46" s="11">
        <f>[42]Setembro!$H$22</f>
        <v>0.72000000000000008</v>
      </c>
      <c r="T46" s="11">
        <f>[42]Setembro!$H$23</f>
        <v>23.759999999999998</v>
      </c>
      <c r="U46" s="11">
        <f>[42]Setembro!$H$24</f>
        <v>21.96</v>
      </c>
      <c r="V46" s="11">
        <f>[42]Setembro!$H$25</f>
        <v>8.2799999999999994</v>
      </c>
      <c r="W46" s="11">
        <f>[42]Setembro!$H$26</f>
        <v>10.8</v>
      </c>
      <c r="X46" s="11">
        <f>[42]Setembro!$H$27</f>
        <v>18.720000000000002</v>
      </c>
      <c r="Y46" s="11">
        <f>[42]Setembro!$H$28</f>
        <v>11.520000000000001</v>
      </c>
      <c r="Z46" s="11">
        <f>[42]Setembro!$H$29</f>
        <v>0</v>
      </c>
      <c r="AA46" s="11">
        <f>[42]Setembro!$H$30</f>
        <v>0</v>
      </c>
      <c r="AB46" s="11">
        <f>[42]Setembro!$H$31</f>
        <v>5.4</v>
      </c>
      <c r="AC46" s="11">
        <f>[42]Setembro!$H$32</f>
        <v>18</v>
      </c>
      <c r="AD46" s="11">
        <f>[42]Setembro!$H$33</f>
        <v>7.9200000000000008</v>
      </c>
      <c r="AE46" s="11">
        <f>[42]Setembro!$H$34</f>
        <v>26.64</v>
      </c>
      <c r="AF46" s="15">
        <f t="shared" si="1"/>
        <v>26.64</v>
      </c>
      <c r="AG46" s="124">
        <f t="shared" si="2"/>
        <v>14.46</v>
      </c>
      <c r="AH46" s="12" t="s">
        <v>47</v>
      </c>
    </row>
    <row r="47" spans="1:37" x14ac:dyDescent="0.2">
      <c r="A47" s="58" t="s">
        <v>31</v>
      </c>
      <c r="B47" s="11">
        <f>[43]Setembro!$H$5</f>
        <v>11.16</v>
      </c>
      <c r="C47" s="11">
        <f>[43]Setembro!$H$6</f>
        <v>11.879999999999999</v>
      </c>
      <c r="D47" s="11">
        <f>[43]Setembro!$H$7</f>
        <v>12.24</v>
      </c>
      <c r="E47" s="11">
        <f>[43]Setembro!$H$8</f>
        <v>13.32</v>
      </c>
      <c r="F47" s="11">
        <f>[43]Setembro!$H$9</f>
        <v>14.04</v>
      </c>
      <c r="G47" s="11">
        <f>[43]Setembro!$H$10</f>
        <v>16.920000000000002</v>
      </c>
      <c r="H47" s="11">
        <f>[43]Setembro!$H$11</f>
        <v>19.440000000000001</v>
      </c>
      <c r="I47" s="11">
        <f>[43]Setembro!$H$12</f>
        <v>16.559999999999999</v>
      </c>
      <c r="J47" s="11">
        <f>[43]Setembro!$H$13</f>
        <v>24.12</v>
      </c>
      <c r="K47" s="11">
        <f>[43]Setembro!$H$14</f>
        <v>21.240000000000002</v>
      </c>
      <c r="L47" s="11">
        <f>[43]Setembro!$H$15</f>
        <v>12.24</v>
      </c>
      <c r="M47" s="11">
        <f>[43]Setembro!$H$16</f>
        <v>15.840000000000002</v>
      </c>
      <c r="N47" s="11">
        <f>[43]Setembro!$H$17</f>
        <v>21.6</v>
      </c>
      <c r="O47" s="11">
        <f>[43]Setembro!$H$18</f>
        <v>13.68</v>
      </c>
      <c r="P47" s="11">
        <f>[43]Setembro!$H$19</f>
        <v>16.920000000000002</v>
      </c>
      <c r="Q47" s="11">
        <f>[43]Setembro!$H$20</f>
        <v>17.64</v>
      </c>
      <c r="R47" s="11">
        <f>[43]Setembro!$H$21</f>
        <v>10.44</v>
      </c>
      <c r="S47" s="11">
        <f>[43]Setembro!$H$22</f>
        <v>11.520000000000001</v>
      </c>
      <c r="T47" s="11">
        <f>[43]Setembro!$H$23</f>
        <v>26.64</v>
      </c>
      <c r="U47" s="11">
        <f>[43]Setembro!$H$24</f>
        <v>16.920000000000002</v>
      </c>
      <c r="V47" s="11">
        <f>[43]Setembro!$H$25</f>
        <v>14.04</v>
      </c>
      <c r="W47" s="11">
        <f>[43]Setembro!$H$26</f>
        <v>17.64</v>
      </c>
      <c r="X47" s="11">
        <f>[43]Setembro!$H$27</f>
        <v>14.76</v>
      </c>
      <c r="Y47" s="11">
        <f>[43]Setembro!$H$28</f>
        <v>15.120000000000001</v>
      </c>
      <c r="Z47" s="11">
        <f>[43]Setembro!$H$29</f>
        <v>15.48</v>
      </c>
      <c r="AA47" s="11">
        <f>[43]Setembro!$H$30</f>
        <v>12.96</v>
      </c>
      <c r="AB47" s="11">
        <f>[43]Setembro!$H$31</f>
        <v>17.28</v>
      </c>
      <c r="AC47" s="11">
        <f>[43]Setembro!$H$32</f>
        <v>20.88</v>
      </c>
      <c r="AD47" s="11">
        <f>[43]Setembro!$H$33</f>
        <v>24.12</v>
      </c>
      <c r="AE47" s="11">
        <f>[43]Setembro!$H$34</f>
        <v>30.240000000000002</v>
      </c>
      <c r="AF47" s="15">
        <f t="shared" si="1"/>
        <v>30.240000000000002</v>
      </c>
      <c r="AG47" s="124">
        <f t="shared" si="2"/>
        <v>16.896000000000001</v>
      </c>
      <c r="AK47" s="12" t="s">
        <v>47</v>
      </c>
    </row>
    <row r="48" spans="1:37" x14ac:dyDescent="0.2">
      <c r="A48" s="58" t="s">
        <v>44</v>
      </c>
      <c r="B48" s="11">
        <f>[44]Setembro!$H$5</f>
        <v>17.64</v>
      </c>
      <c r="C48" s="11">
        <f>[44]Setembro!$H$6</f>
        <v>18</v>
      </c>
      <c r="D48" s="11">
        <f>[44]Setembro!$H$7</f>
        <v>13.32</v>
      </c>
      <c r="E48" s="11">
        <f>[44]Setembro!$H$8</f>
        <v>18</v>
      </c>
      <c r="F48" s="11">
        <f>[44]Setembro!$H$9</f>
        <v>25.2</v>
      </c>
      <c r="G48" s="11">
        <f>[44]Setembro!$H$10</f>
        <v>24.12</v>
      </c>
      <c r="H48" s="11">
        <f>[44]Setembro!$H$11</f>
        <v>30.96</v>
      </c>
      <c r="I48" s="11">
        <f>[44]Setembro!$H$12</f>
        <v>24.840000000000003</v>
      </c>
      <c r="J48" s="11">
        <f>[44]Setembro!$H$13</f>
        <v>25.2</v>
      </c>
      <c r="K48" s="11">
        <f>[44]Setembro!$H$14</f>
        <v>25.92</v>
      </c>
      <c r="L48" s="11">
        <f>[44]Setembro!$H$15</f>
        <v>20.88</v>
      </c>
      <c r="M48" s="11">
        <f>[44]Setembro!$H$16</f>
        <v>20.16</v>
      </c>
      <c r="N48" s="11">
        <f>[44]Setembro!$H$17</f>
        <v>16.2</v>
      </c>
      <c r="O48" s="11">
        <f>[44]Setembro!$H$18</f>
        <v>21.240000000000002</v>
      </c>
      <c r="P48" s="11">
        <f>[44]Setembro!$H$19</f>
        <v>17.28</v>
      </c>
      <c r="Q48" s="11">
        <f>[44]Setembro!$H$20</f>
        <v>28.44</v>
      </c>
      <c r="R48" s="11">
        <f>[44]Setembro!$H$21</f>
        <v>19.8</v>
      </c>
      <c r="S48" s="11">
        <f>[44]Setembro!$H$22</f>
        <v>19.8</v>
      </c>
      <c r="T48" s="11">
        <f>[44]Setembro!$H$23</f>
        <v>26.64</v>
      </c>
      <c r="U48" s="11">
        <f>[44]Setembro!$H$24</f>
        <v>23.040000000000003</v>
      </c>
      <c r="V48" s="11">
        <f>[44]Setembro!$H$25</f>
        <v>17.28</v>
      </c>
      <c r="W48" s="11">
        <f>[44]Setembro!$H$26</f>
        <v>19.440000000000001</v>
      </c>
      <c r="X48" s="11">
        <f>[44]Setembro!$H$27</f>
        <v>28.8</v>
      </c>
      <c r="Y48" s="11">
        <f>[44]Setembro!$H$28</f>
        <v>26.28</v>
      </c>
      <c r="Z48" s="11">
        <f>[44]Setembro!$H$29</f>
        <v>26.64</v>
      </c>
      <c r="AA48" s="11">
        <f>[44]Setembro!$H$30</f>
        <v>15.840000000000002</v>
      </c>
      <c r="AB48" s="11">
        <f>[44]Setembro!$H$31</f>
        <v>19.8</v>
      </c>
      <c r="AC48" s="11">
        <f>[44]Setembro!$H$32</f>
        <v>19.8</v>
      </c>
      <c r="AD48" s="11">
        <f>[44]Setembro!$H$33</f>
        <v>19.079999999999998</v>
      </c>
      <c r="AE48" s="11">
        <f>[44]Setembro!$H$34</f>
        <v>23.040000000000003</v>
      </c>
      <c r="AF48" s="15">
        <f t="shared" si="1"/>
        <v>30.96</v>
      </c>
      <c r="AG48" s="124">
        <f t="shared" si="2"/>
        <v>21.755999999999997</v>
      </c>
      <c r="AH48" s="12" t="s">
        <v>47</v>
      </c>
    </row>
    <row r="49" spans="1:37" x14ac:dyDescent="0.2">
      <c r="A49" s="58" t="s">
        <v>20</v>
      </c>
      <c r="B49" s="11" t="str">
        <f>[45]Setembro!$H$5</f>
        <v>*</v>
      </c>
      <c r="C49" s="11" t="str">
        <f>[45]Setembro!$H$6</f>
        <v>*</v>
      </c>
      <c r="D49" s="11" t="str">
        <f>[45]Setembro!$H$7</f>
        <v>*</v>
      </c>
      <c r="E49" s="11" t="str">
        <f>[45]Setembro!$H$8</f>
        <v>*</v>
      </c>
      <c r="F49" s="11" t="str">
        <f>[45]Setembro!$H$9</f>
        <v>*</v>
      </c>
      <c r="G49" s="11" t="str">
        <f>[45]Setembro!$H$10</f>
        <v>*</v>
      </c>
      <c r="H49" s="11" t="str">
        <f>[45]Setembro!$H$11</f>
        <v>*</v>
      </c>
      <c r="I49" s="11" t="str">
        <f>[45]Setembro!$H$12</f>
        <v>*</v>
      </c>
      <c r="J49" s="11" t="str">
        <f>[45]Setembro!$H$13</f>
        <v>*</v>
      </c>
      <c r="K49" s="11" t="str">
        <f>[45]Setembro!$H$14</f>
        <v>*</v>
      </c>
      <c r="L49" s="11" t="str">
        <f>[45]Setembro!$H$15</f>
        <v>*</v>
      </c>
      <c r="M49" s="11" t="str">
        <f>[45]Setembro!$H$16</f>
        <v>*</v>
      </c>
      <c r="N49" s="11" t="str">
        <f>[45]Setembro!$H$17</f>
        <v>*</v>
      </c>
      <c r="O49" s="11" t="str">
        <f>[45]Setembro!$H$18</f>
        <v>*</v>
      </c>
      <c r="P49" s="11" t="str">
        <f>[45]Setembro!$H$19</f>
        <v>*</v>
      </c>
      <c r="Q49" s="11" t="str">
        <f>[45]Setembro!$H$20</f>
        <v>*</v>
      </c>
      <c r="R49" s="11" t="str">
        <f>[45]Setembro!$H$21</f>
        <v>*</v>
      </c>
      <c r="S49" s="11" t="str">
        <f>[45]Setembro!$H$22</f>
        <v>*</v>
      </c>
      <c r="T49" s="11" t="str">
        <f>[45]Setembro!$H$23</f>
        <v>*</v>
      </c>
      <c r="U49" s="11" t="str">
        <f>[45]Setembro!$H$24</f>
        <v>*</v>
      </c>
      <c r="V49" s="11" t="str">
        <f>[45]Setembro!$H$25</f>
        <v>*</v>
      </c>
      <c r="W49" s="11" t="str">
        <f>[45]Setembro!$H$26</f>
        <v>*</v>
      </c>
      <c r="X49" s="11" t="str">
        <f>[45]Setembro!$H$27</f>
        <v>*</v>
      </c>
      <c r="Y49" s="11" t="str">
        <f>[45]Setembro!$H$28</f>
        <v>*</v>
      </c>
      <c r="Z49" s="11" t="str">
        <f>[45]Setembro!$H$29</f>
        <v>*</v>
      </c>
      <c r="AA49" s="11" t="str">
        <f>[45]Setembro!$H$30</f>
        <v>*</v>
      </c>
      <c r="AB49" s="11" t="str">
        <f>[45]Setembro!$H$31</f>
        <v>*</v>
      </c>
      <c r="AC49" s="11" t="str">
        <f>[45]Setembro!$H$32</f>
        <v>*</v>
      </c>
      <c r="AD49" s="11" t="str">
        <f>[45]Setembro!$H$33</f>
        <v>*</v>
      </c>
      <c r="AE49" s="11" t="str">
        <f>[45]Setembro!$H$34</f>
        <v>*</v>
      </c>
      <c r="AF49" s="15" t="s">
        <v>226</v>
      </c>
      <c r="AG49" s="124" t="s">
        <v>226</v>
      </c>
    </row>
    <row r="50" spans="1:37" s="5" customFormat="1" ht="17.100000000000001" customHeight="1" x14ac:dyDescent="0.2">
      <c r="A50" s="59" t="s">
        <v>33</v>
      </c>
      <c r="B50" s="13">
        <f t="shared" ref="B50:AF50" si="5">MAX(B5:B49)</f>
        <v>28.08</v>
      </c>
      <c r="C50" s="13">
        <f t="shared" si="5"/>
        <v>20.88</v>
      </c>
      <c r="D50" s="13">
        <f t="shared" si="5"/>
        <v>32.76</v>
      </c>
      <c r="E50" s="13">
        <f t="shared" si="5"/>
        <v>21.96</v>
      </c>
      <c r="F50" s="13">
        <f t="shared" si="5"/>
        <v>28.8</v>
      </c>
      <c r="G50" s="13">
        <f t="shared" si="5"/>
        <v>34.200000000000003</v>
      </c>
      <c r="H50" s="13">
        <f t="shared" si="5"/>
        <v>41.76</v>
      </c>
      <c r="I50" s="13">
        <f t="shared" si="5"/>
        <v>36.72</v>
      </c>
      <c r="J50" s="13">
        <f t="shared" si="5"/>
        <v>52.56</v>
      </c>
      <c r="K50" s="13">
        <f t="shared" si="5"/>
        <v>36.72</v>
      </c>
      <c r="L50" s="13">
        <f t="shared" si="5"/>
        <v>34.92</v>
      </c>
      <c r="M50" s="13">
        <f t="shared" si="5"/>
        <v>29.52</v>
      </c>
      <c r="N50" s="13">
        <f t="shared" si="5"/>
        <v>24.840000000000003</v>
      </c>
      <c r="O50" s="13">
        <f t="shared" si="5"/>
        <v>31.319999999999997</v>
      </c>
      <c r="P50" s="13">
        <f t="shared" si="5"/>
        <v>31.680000000000003</v>
      </c>
      <c r="Q50" s="13">
        <f t="shared" si="5"/>
        <v>30.6</v>
      </c>
      <c r="R50" s="13">
        <f t="shared" si="5"/>
        <v>31.319999999999997</v>
      </c>
      <c r="S50" s="13">
        <f t="shared" si="5"/>
        <v>28.8</v>
      </c>
      <c r="T50" s="13">
        <f t="shared" si="5"/>
        <v>43.92</v>
      </c>
      <c r="U50" s="13">
        <f t="shared" si="5"/>
        <v>33.480000000000004</v>
      </c>
      <c r="V50" s="13">
        <f t="shared" si="5"/>
        <v>26.28</v>
      </c>
      <c r="W50" s="13">
        <f t="shared" si="5"/>
        <v>25.2</v>
      </c>
      <c r="X50" s="13">
        <f t="shared" si="5"/>
        <v>34.200000000000003</v>
      </c>
      <c r="Y50" s="13">
        <f t="shared" si="5"/>
        <v>34.92</v>
      </c>
      <c r="Z50" s="13">
        <f t="shared" si="5"/>
        <v>31.680000000000003</v>
      </c>
      <c r="AA50" s="13">
        <f t="shared" si="5"/>
        <v>21.240000000000002</v>
      </c>
      <c r="AB50" s="13">
        <f t="shared" si="5"/>
        <v>20.16</v>
      </c>
      <c r="AC50" s="13">
        <f t="shared" si="5"/>
        <v>30.240000000000002</v>
      </c>
      <c r="AD50" s="13">
        <f t="shared" si="5"/>
        <v>28.08</v>
      </c>
      <c r="AE50" s="13">
        <f t="shared" si="5"/>
        <v>39.96</v>
      </c>
      <c r="AF50" s="15">
        <f t="shared" si="5"/>
        <v>52.56</v>
      </c>
      <c r="AG50" s="94">
        <f>AVERAGE(AG5:AG49)</f>
        <v>17.326084380992967</v>
      </c>
      <c r="AJ50" s="5" t="s">
        <v>47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90"/>
      <c r="AF52" s="52"/>
      <c r="AG52" s="51"/>
      <c r="AI52" t="s">
        <v>47</v>
      </c>
      <c r="AJ5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  <c r="AK54" t="s">
        <v>47</v>
      </c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  <c r="AJ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7" x14ac:dyDescent="0.2">
      <c r="AA60" s="3" t="s">
        <v>47</v>
      </c>
      <c r="AG60" t="s">
        <v>47</v>
      </c>
      <c r="AJ60" t="s">
        <v>47</v>
      </c>
    </row>
    <row r="61" spans="1:37" x14ac:dyDescent="0.2">
      <c r="U61" s="3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7" x14ac:dyDescent="0.2">
      <c r="T64" s="3" t="s">
        <v>47</v>
      </c>
      <c r="W64" s="3" t="s">
        <v>47</v>
      </c>
      <c r="AA64" s="3" t="s">
        <v>47</v>
      </c>
      <c r="AE64" s="3" t="s">
        <v>47</v>
      </c>
      <c r="AK64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J66" sqref="AJ6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  <col min="36" max="36" width="12.42578125" bestFit="1" customWidth="1"/>
  </cols>
  <sheetData>
    <row r="1" spans="1:37" ht="20.100000000000001" customHeight="1" thickBot="1" x14ac:dyDescent="0.25">
      <c r="A1" s="150" t="s">
        <v>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2"/>
    </row>
    <row r="2" spans="1:37" s="4" customFormat="1" ht="16.5" customHeight="1" x14ac:dyDescent="0.2">
      <c r="A2" s="176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80"/>
    </row>
    <row r="3" spans="1:37" s="5" customFormat="1" ht="12" customHeight="1" x14ac:dyDescent="0.2">
      <c r="A3" s="177"/>
      <c r="B3" s="178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81">
        <v>30</v>
      </c>
      <c r="AF3" s="119" t="s">
        <v>222</v>
      </c>
    </row>
    <row r="4" spans="1:37" s="5" customFormat="1" ht="13.5" customHeight="1" x14ac:dyDescent="0.2">
      <c r="A4" s="177"/>
      <c r="B4" s="179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82"/>
      <c r="AF4" s="120" t="s">
        <v>35</v>
      </c>
    </row>
    <row r="5" spans="1:37" s="5" customFormat="1" x14ac:dyDescent="0.2">
      <c r="A5" s="98" t="s">
        <v>40</v>
      </c>
      <c r="B5" s="132" t="str">
        <f>[1]Setembro!$I$5</f>
        <v>O</v>
      </c>
      <c r="C5" s="132" t="str">
        <f>[1]Setembro!$I$6</f>
        <v>NO</v>
      </c>
      <c r="D5" s="132" t="str">
        <f>[1]Setembro!$I$7</f>
        <v>O</v>
      </c>
      <c r="E5" s="132" t="str">
        <f>[1]Setembro!$I$8</f>
        <v>O</v>
      </c>
      <c r="F5" s="132" t="str">
        <f>[1]Setembro!$I$9</f>
        <v>O</v>
      </c>
      <c r="G5" s="132" t="str">
        <f>[1]Setembro!$I$10</f>
        <v>O</v>
      </c>
      <c r="H5" s="132" t="str">
        <f>[1]Setembro!$I$11</f>
        <v>SE</v>
      </c>
      <c r="I5" s="132" t="str">
        <f>[1]Setembro!$I$12</f>
        <v>SE</v>
      </c>
      <c r="J5" s="132" t="str">
        <f>[1]Setembro!$I$13</f>
        <v>SE</v>
      </c>
      <c r="K5" s="132" t="str">
        <f>[1]Setembro!$I$14</f>
        <v>L</v>
      </c>
      <c r="L5" s="132" t="str">
        <f>[1]Setembro!$I$15</f>
        <v>L</v>
      </c>
      <c r="M5" s="132" t="str">
        <f>[1]Setembro!$I$16</f>
        <v>NO</v>
      </c>
      <c r="N5" s="132" t="str">
        <f>[1]Setembro!$I$17</f>
        <v>O</v>
      </c>
      <c r="O5" s="132" t="str">
        <f>[1]Setembro!$I$18</f>
        <v>SO</v>
      </c>
      <c r="P5" s="132" t="str">
        <f>[1]Setembro!$I$19</f>
        <v>SE</v>
      </c>
      <c r="Q5" s="132" t="str">
        <f>[1]Setembro!$I$20</f>
        <v>SE</v>
      </c>
      <c r="R5" s="132" t="str">
        <f>[1]Setembro!$I$21</f>
        <v>O</v>
      </c>
      <c r="S5" s="132" t="str">
        <f>[1]Setembro!$I$22</f>
        <v>L</v>
      </c>
      <c r="T5" s="132" t="str">
        <f>[1]Setembro!$I$23</f>
        <v>L</v>
      </c>
      <c r="U5" s="132" t="str">
        <f>[1]Setembro!$I$24</f>
        <v>NE</v>
      </c>
      <c r="V5" s="132" t="str">
        <f>[1]Setembro!$I$25</f>
        <v>NO</v>
      </c>
      <c r="W5" s="132" t="str">
        <f>[1]Setembro!$I$26</f>
        <v>O</v>
      </c>
      <c r="X5" s="132" t="str">
        <f>[1]Setembro!$I$27</f>
        <v>SO</v>
      </c>
      <c r="Y5" s="132" t="str">
        <f>[1]Setembro!$I$28</f>
        <v>O</v>
      </c>
      <c r="Z5" s="132" t="str">
        <f>[1]Setembro!$I$29</f>
        <v>O</v>
      </c>
      <c r="AA5" s="132" t="str">
        <f>[1]Setembro!$I$30</f>
        <v>O</v>
      </c>
      <c r="AB5" s="132" t="str">
        <f>[1]Setembro!$I$31</f>
        <v>O</v>
      </c>
      <c r="AC5" s="132" t="str">
        <f>[1]Setembro!$I$32</f>
        <v>O</v>
      </c>
      <c r="AD5" s="132" t="str">
        <f>[1]Setembro!$I$33</f>
        <v>O</v>
      </c>
      <c r="AE5" s="132" t="str">
        <f>[1]Setembro!$I$34</f>
        <v>O</v>
      </c>
      <c r="AF5" s="133" t="str">
        <f>[1]Setembro!$I$35</f>
        <v>O</v>
      </c>
    </row>
    <row r="6" spans="1:37" x14ac:dyDescent="0.2">
      <c r="A6" s="98" t="s">
        <v>0</v>
      </c>
      <c r="B6" s="11" t="str">
        <f>[2]Setembro!$I$5</f>
        <v>SO</v>
      </c>
      <c r="C6" s="11" t="str">
        <f>[2]Setembro!$I$6</f>
        <v>SO</v>
      </c>
      <c r="D6" s="11" t="str">
        <f>[2]Setembro!$I$7</f>
        <v>SO</v>
      </c>
      <c r="E6" s="11" t="str">
        <f>[2]Setembro!$I$8</f>
        <v>SO</v>
      </c>
      <c r="F6" s="11" t="str">
        <f>[2]Setembro!$I$9</f>
        <v>SO</v>
      </c>
      <c r="G6" s="11" t="str">
        <f>[2]Setembro!$I$10</f>
        <v>SO</v>
      </c>
      <c r="H6" s="11" t="str">
        <f>[2]Setembro!$I$11</f>
        <v>SO</v>
      </c>
      <c r="I6" s="11" t="str">
        <f>[2]Setembro!$I$12</f>
        <v>SO</v>
      </c>
      <c r="J6" s="11" t="str">
        <f>[2]Setembro!$I$13</f>
        <v>SO</v>
      </c>
      <c r="K6" s="11" t="str">
        <f>[2]Setembro!$I$14</f>
        <v>SO</v>
      </c>
      <c r="L6" s="11" t="str">
        <f>[2]Setembro!$I$15</f>
        <v>SO</v>
      </c>
      <c r="M6" s="11" t="str">
        <f>[2]Setembro!$I$16</f>
        <v>SO</v>
      </c>
      <c r="N6" s="11" t="str">
        <f>[2]Setembro!$I$17</f>
        <v>SO</v>
      </c>
      <c r="O6" s="11" t="str">
        <f>[2]Setembro!$I$18</f>
        <v>SO</v>
      </c>
      <c r="P6" s="11" t="str">
        <f>[2]Setembro!$I$19</f>
        <v>SO</v>
      </c>
      <c r="Q6" s="11" t="str">
        <f>[2]Setembro!$I$20</f>
        <v>SO</v>
      </c>
      <c r="R6" s="11" t="str">
        <f>[2]Setembro!$I$21</f>
        <v>SO</v>
      </c>
      <c r="S6" s="11" t="str">
        <f>[2]Setembro!$I$22</f>
        <v>SO</v>
      </c>
      <c r="T6" s="129" t="str">
        <f>[2]Setembro!$I$23</f>
        <v>SO</v>
      </c>
      <c r="U6" s="129" t="str">
        <f>[2]Setembro!$I$24</f>
        <v>SO</v>
      </c>
      <c r="V6" s="129" t="str">
        <f>[2]Setembro!$I$25</f>
        <v>SO</v>
      </c>
      <c r="W6" s="129" t="str">
        <f>[2]Setembro!$I$26</f>
        <v>SO</v>
      </c>
      <c r="X6" s="129" t="str">
        <f>[2]Setembro!$I$27</f>
        <v>SO</v>
      </c>
      <c r="Y6" s="129" t="str">
        <f>[2]Setembro!$I$28</f>
        <v>SO</v>
      </c>
      <c r="Z6" s="129" t="str">
        <f>[2]Setembro!$I$29</f>
        <v>SO</v>
      </c>
      <c r="AA6" s="129" t="str">
        <f>[2]Setembro!$I$30</f>
        <v>SO</v>
      </c>
      <c r="AB6" s="129" t="str">
        <f>[2]Setembro!$I$31</f>
        <v>SO</v>
      </c>
      <c r="AC6" s="129" t="str">
        <f>[2]Setembro!$I$32</f>
        <v>SO</v>
      </c>
      <c r="AD6" s="129" t="str">
        <f>[2]Setembro!$I$33</f>
        <v>SO</v>
      </c>
      <c r="AE6" s="129" t="str">
        <f>[2]Setembro!$I$34</f>
        <v>SO</v>
      </c>
      <c r="AF6" s="125" t="str">
        <f>[2]Setembro!$I$35</f>
        <v>SO</v>
      </c>
    </row>
    <row r="7" spans="1:37" x14ac:dyDescent="0.2">
      <c r="A7" s="98" t="s">
        <v>104</v>
      </c>
      <c r="B7" s="129" t="str">
        <f>[3]Setembro!$I$5</f>
        <v>SO</v>
      </c>
      <c r="C7" s="129" t="str">
        <f>[3]Setembro!$I$6</f>
        <v>NE</v>
      </c>
      <c r="D7" s="129" t="str">
        <f>[3]Setembro!$I$7</f>
        <v>SE</v>
      </c>
      <c r="E7" s="129" t="str">
        <f>[3]Setembro!$I$8</f>
        <v>S</v>
      </c>
      <c r="F7" s="129" t="str">
        <f>[3]Setembro!$I$9</f>
        <v>SE</v>
      </c>
      <c r="G7" s="129" t="str">
        <f>[3]Setembro!$I$10</f>
        <v>L</v>
      </c>
      <c r="H7" s="129" t="str">
        <f>[3]Setembro!$I$11</f>
        <v>NE</v>
      </c>
      <c r="I7" s="129" t="str">
        <f>[3]Setembro!$I$12</f>
        <v>N</v>
      </c>
      <c r="J7" s="129" t="str">
        <f>[3]Setembro!$I$13</f>
        <v>N</v>
      </c>
      <c r="K7" s="129" t="str">
        <f>[3]Setembro!$I$14</f>
        <v>N</v>
      </c>
      <c r="L7" s="129" t="str">
        <f>[3]Setembro!$I$15</f>
        <v>NO</v>
      </c>
      <c r="M7" s="129" t="str">
        <f>[3]Setembro!$I$16</f>
        <v>SO</v>
      </c>
      <c r="N7" s="129" t="str">
        <f>[3]Setembro!$I$17</f>
        <v>SO</v>
      </c>
      <c r="O7" s="129" t="str">
        <f>[3]Setembro!$I$18</f>
        <v>NE</v>
      </c>
      <c r="P7" s="129" t="str">
        <f>[3]Setembro!$I$19</f>
        <v>L</v>
      </c>
      <c r="Q7" s="129" t="str">
        <f>[3]Setembro!$I$20</f>
        <v>NE</v>
      </c>
      <c r="R7" s="129" t="str">
        <f>[3]Setembro!$I$21</f>
        <v>O</v>
      </c>
      <c r="S7" s="129" t="str">
        <f>[3]Setembro!$I$22</f>
        <v>SO</v>
      </c>
      <c r="T7" s="129" t="str">
        <f>[3]Setembro!$I$23</f>
        <v>NO</v>
      </c>
      <c r="U7" s="129" t="str">
        <f>[3]Setembro!$I$24</f>
        <v>NE</v>
      </c>
      <c r="V7" s="129" t="str">
        <f>[3]Setembro!$I$25</f>
        <v>S</v>
      </c>
      <c r="W7" s="129" t="str">
        <f>[3]Setembro!$I$26</f>
        <v>SE</v>
      </c>
      <c r="X7" s="129" t="str">
        <f>[3]Setembro!$I$27</f>
        <v>L</v>
      </c>
      <c r="Y7" s="129" t="str">
        <f>[3]Setembro!$I$28</f>
        <v>SE</v>
      </c>
      <c r="Z7" s="129" t="str">
        <f>[3]Setembro!$I$29</f>
        <v>SE</v>
      </c>
      <c r="AA7" s="129" t="str">
        <f>[3]Setembro!$I$30</f>
        <v>SE</v>
      </c>
      <c r="AB7" s="129" t="str">
        <f>[3]Setembro!$I$31</f>
        <v>L</v>
      </c>
      <c r="AC7" s="129" t="str">
        <f>[3]Setembro!$I$32</f>
        <v>L</v>
      </c>
      <c r="AD7" s="129" t="str">
        <f>[3]Setembro!$I$33</f>
        <v>NE</v>
      </c>
      <c r="AE7" s="129" t="str">
        <f>[3]Setembro!$I$34</f>
        <v>NE</v>
      </c>
      <c r="AF7" s="125" t="str">
        <f>[3]Setembro!$I$35</f>
        <v>NE</v>
      </c>
    </row>
    <row r="8" spans="1:37" x14ac:dyDescent="0.2">
      <c r="A8" s="98" t="s">
        <v>1</v>
      </c>
      <c r="B8" s="11" t="str">
        <f>[4]Setembro!$I$5</f>
        <v>S</v>
      </c>
      <c r="C8" s="11" t="str">
        <f>[4]Setembro!$I$6</f>
        <v>S</v>
      </c>
      <c r="D8" s="11" t="str">
        <f>[4]Setembro!$I$7</f>
        <v>S</v>
      </c>
      <c r="E8" s="11" t="str">
        <f>[4]Setembro!$I$8</f>
        <v>S</v>
      </c>
      <c r="F8" s="11" t="str">
        <f>[4]Setembro!$I$9</f>
        <v>S</v>
      </c>
      <c r="G8" s="11" t="str">
        <f>[4]Setembro!$I$10</f>
        <v>*</v>
      </c>
      <c r="H8" s="11" t="str">
        <f>[4]Setembro!$I$11</f>
        <v>*</v>
      </c>
      <c r="I8" s="11" t="str">
        <f>[4]Setembro!$I$12</f>
        <v>*</v>
      </c>
      <c r="J8" s="11" t="str">
        <f>[4]Setembro!$I$13</f>
        <v>*</v>
      </c>
      <c r="K8" s="11" t="str">
        <f>[4]Setembro!$I$14</f>
        <v>*</v>
      </c>
      <c r="L8" s="11" t="str">
        <f>[4]Setembro!$I$15</f>
        <v>*</v>
      </c>
      <c r="M8" s="11" t="str">
        <f>[4]Setembro!$I$16</f>
        <v>S</v>
      </c>
      <c r="N8" s="11" t="str">
        <f>[4]Setembro!$I$17</f>
        <v>S</v>
      </c>
      <c r="O8" s="11" t="str">
        <f>[4]Setembro!$I$18</f>
        <v>SE</v>
      </c>
      <c r="P8" s="11" t="str">
        <f>[4]Setembro!$I$19</f>
        <v>SE</v>
      </c>
      <c r="Q8" s="11" t="str">
        <f>[4]Setembro!$I$20</f>
        <v>NO</v>
      </c>
      <c r="R8" s="11" t="str">
        <f>[4]Setembro!$I$21</f>
        <v>S</v>
      </c>
      <c r="S8" s="11" t="str">
        <f>[4]Setembro!$I$22</f>
        <v>S</v>
      </c>
      <c r="T8" s="129" t="str">
        <f>[4]Setembro!$I$23</f>
        <v>S</v>
      </c>
      <c r="U8" s="129" t="str">
        <f>[4]Setembro!$I$24</f>
        <v>*</v>
      </c>
      <c r="V8" s="129" t="str">
        <f>[4]Setembro!$I$25</f>
        <v>*</v>
      </c>
      <c r="W8" s="129" t="str">
        <f>[4]Setembro!$I$26</f>
        <v>*</v>
      </c>
      <c r="X8" s="129" t="str">
        <f>[4]Setembro!$I$27</f>
        <v>*</v>
      </c>
      <c r="Y8" s="129" t="str">
        <f>[4]Setembro!$I$28</f>
        <v>*</v>
      </c>
      <c r="Z8" s="129" t="str">
        <f>[4]Setembro!$I$29</f>
        <v>SE</v>
      </c>
      <c r="AA8" s="129" t="str">
        <f>[4]Setembro!$I$30</f>
        <v>N</v>
      </c>
      <c r="AB8" s="129" t="str">
        <f>[4]Setembro!$I$31</f>
        <v>N</v>
      </c>
      <c r="AC8" s="129" t="str">
        <f>[4]Setembro!$I$32</f>
        <v>N</v>
      </c>
      <c r="AD8" s="129" t="str">
        <f>[4]Setembro!$I$33</f>
        <v>N</v>
      </c>
      <c r="AE8" s="129" t="str">
        <f>[4]Setembro!$I$34</f>
        <v>N</v>
      </c>
      <c r="AF8" s="125" t="str">
        <f>[4]Setembro!$I$35</f>
        <v>S</v>
      </c>
    </row>
    <row r="9" spans="1:37" x14ac:dyDescent="0.2">
      <c r="A9" s="98" t="s">
        <v>167</v>
      </c>
      <c r="B9" s="11" t="str">
        <f>[5]Setembro!$I$5</f>
        <v>S</v>
      </c>
      <c r="C9" s="11" t="str">
        <f>[5]Setembro!$I$6</f>
        <v>SO</v>
      </c>
      <c r="D9" s="11" t="str">
        <f>[5]Setembro!$I$7</f>
        <v>SO</v>
      </c>
      <c r="E9" s="11" t="str">
        <f>[5]Setembro!$I$8</f>
        <v>SE</v>
      </c>
      <c r="F9" s="11" t="str">
        <f>[5]Setembro!$I$9</f>
        <v>L</v>
      </c>
      <c r="G9" s="11" t="str">
        <f>[5]Setembro!$I$10</f>
        <v>L</v>
      </c>
      <c r="H9" s="11" t="str">
        <f>[5]Setembro!$I$11</f>
        <v>NE</v>
      </c>
      <c r="I9" s="11" t="str">
        <f>[5]Setembro!$I$12</f>
        <v>N</v>
      </c>
      <c r="J9" s="11" t="str">
        <f>[5]Setembro!$I$13</f>
        <v>N</v>
      </c>
      <c r="K9" s="11" t="str">
        <f>[5]Setembro!$I$14</f>
        <v>N</v>
      </c>
      <c r="L9" s="11" t="str">
        <f>[5]Setembro!$I$15</f>
        <v>NO</v>
      </c>
      <c r="M9" s="11" t="str">
        <f>[5]Setembro!$I$16</f>
        <v>SO</v>
      </c>
      <c r="N9" s="11" t="str">
        <f>[5]Setembro!$I$17</f>
        <v>SO</v>
      </c>
      <c r="O9" s="11" t="str">
        <f>[5]Setembro!$I$18</f>
        <v>NE</v>
      </c>
      <c r="P9" s="11" t="str">
        <f>[5]Setembro!$I$19</f>
        <v>NE</v>
      </c>
      <c r="Q9" s="11" t="str">
        <f>[5]Setembro!$I$20</f>
        <v>NO</v>
      </c>
      <c r="R9" s="11" t="str">
        <f>[5]Setembro!$I$21</f>
        <v>O</v>
      </c>
      <c r="S9" s="11" t="str">
        <f>[5]Setembro!$I$22</f>
        <v>SO</v>
      </c>
      <c r="T9" s="129" t="str">
        <f>[5]Setembro!$I$23</f>
        <v>NO</v>
      </c>
      <c r="U9" s="129" t="str">
        <f>[5]Setembro!$I$24</f>
        <v>SO</v>
      </c>
      <c r="V9" s="129" t="str">
        <f>[5]Setembro!$I$25</f>
        <v>S</v>
      </c>
      <c r="W9" s="129" t="str">
        <f>[5]Setembro!$I$26</f>
        <v>SE</v>
      </c>
      <c r="X9" s="129" t="str">
        <f>[5]Setembro!$I$27</f>
        <v>L</v>
      </c>
      <c r="Y9" s="129" t="str">
        <f>[5]Setembro!$I$28</f>
        <v>L</v>
      </c>
      <c r="Z9" s="129" t="str">
        <f>[5]Setembro!$I$29</f>
        <v>NE</v>
      </c>
      <c r="AA9" s="129" t="str">
        <f>[5]Setembro!$I$30</f>
        <v>S</v>
      </c>
      <c r="AB9" s="129" t="str">
        <f>[5]Setembro!$I$31</f>
        <v>NE</v>
      </c>
      <c r="AC9" s="129" t="str">
        <f>[5]Setembro!$I$32</f>
        <v>NE</v>
      </c>
      <c r="AD9" s="129" t="str">
        <f>[5]Setembro!$I$33</f>
        <v>NE</v>
      </c>
      <c r="AE9" s="129" t="str">
        <f>[5]Setembro!$I$34</f>
        <v>NE</v>
      </c>
      <c r="AF9" s="138" t="str">
        <f>[5]Setembro!$I$35</f>
        <v>NE</v>
      </c>
    </row>
    <row r="10" spans="1:37" x14ac:dyDescent="0.2">
      <c r="A10" s="98" t="s">
        <v>111</v>
      </c>
      <c r="B10" s="11" t="str">
        <f>[6]Setembro!$I$5</f>
        <v>*</v>
      </c>
      <c r="C10" s="11" t="str">
        <f>[6]Setembro!$I$6</f>
        <v>*</v>
      </c>
      <c r="D10" s="11" t="str">
        <f>[6]Setembro!$I$7</f>
        <v>*</v>
      </c>
      <c r="E10" s="11" t="str">
        <f>[6]Setembro!$I$8</f>
        <v>*</v>
      </c>
      <c r="F10" s="11" t="str">
        <f>[6]Setembro!$I$9</f>
        <v>*</v>
      </c>
      <c r="G10" s="11" t="str">
        <f>[6]Setembro!$I$10</f>
        <v>*</v>
      </c>
      <c r="H10" s="11" t="str">
        <f>[6]Setembro!$I$11</f>
        <v>*</v>
      </c>
      <c r="I10" s="11" t="str">
        <f>[6]Setembro!$I$12</f>
        <v>*</v>
      </c>
      <c r="J10" s="11" t="str">
        <f>[6]Setembro!$I$13</f>
        <v>*</v>
      </c>
      <c r="K10" s="11" t="str">
        <f>[6]Setembro!$I$14</f>
        <v>*</v>
      </c>
      <c r="L10" s="11" t="str">
        <f>[6]Setembro!$I$15</f>
        <v>*</v>
      </c>
      <c r="M10" s="11" t="str">
        <f>[6]Setembro!$I$16</f>
        <v>*</v>
      </c>
      <c r="N10" s="11" t="str">
        <f>[6]Setembro!$I$17</f>
        <v>*</v>
      </c>
      <c r="O10" s="11" t="str">
        <f>[6]Setembro!$I$18</f>
        <v>*</v>
      </c>
      <c r="P10" s="11" t="str">
        <f>[6]Setembro!$I$19</f>
        <v>*</v>
      </c>
      <c r="Q10" s="11" t="str">
        <f>[6]Setembro!$I$20</f>
        <v>*</v>
      </c>
      <c r="R10" s="11" t="str">
        <f>[6]Setembro!$I$21</f>
        <v>*</v>
      </c>
      <c r="S10" s="11" t="str">
        <f>[6]Setembro!$I$22</f>
        <v>*</v>
      </c>
      <c r="T10" s="129" t="str">
        <f>[6]Setembro!$I$23</f>
        <v>*</v>
      </c>
      <c r="U10" s="129" t="str">
        <f>[6]Setembro!$I$24</f>
        <v>*</v>
      </c>
      <c r="V10" s="129" t="str">
        <f>[6]Setembro!$I$25</f>
        <v>*</v>
      </c>
      <c r="W10" s="129" t="str">
        <f>[6]Setembro!$I$26</f>
        <v>*</v>
      </c>
      <c r="X10" s="129" t="str">
        <f>[6]Setembro!$I$27</f>
        <v>*</v>
      </c>
      <c r="Y10" s="129" t="str">
        <f>[6]Setembro!$I$28</f>
        <v>*</v>
      </c>
      <c r="Z10" s="129" t="str">
        <f>[6]Setembro!$I$29</f>
        <v>*</v>
      </c>
      <c r="AA10" s="129" t="str">
        <f>[6]Setembro!$I$30</f>
        <v>*</v>
      </c>
      <c r="AB10" s="129" t="str">
        <f>[6]Setembro!$I$31</f>
        <v>*</v>
      </c>
      <c r="AC10" s="129" t="str">
        <f>[6]Setembro!$I$32</f>
        <v>*</v>
      </c>
      <c r="AD10" s="129" t="str">
        <f>[6]Setembro!$I$33</f>
        <v>*</v>
      </c>
      <c r="AE10" s="129" t="str">
        <f>[6]Setembro!$I$34</f>
        <v>*</v>
      </c>
      <c r="AF10" s="138" t="str">
        <f>[6]Setembro!$I$35</f>
        <v>*</v>
      </c>
    </row>
    <row r="11" spans="1:37" x14ac:dyDescent="0.2">
      <c r="A11" s="98" t="s">
        <v>64</v>
      </c>
      <c r="B11" s="11" t="str">
        <f>[7]Setembro!$I$5</f>
        <v>SE</v>
      </c>
      <c r="C11" s="11" t="str">
        <f>[7]Setembro!$I$6</f>
        <v>SO</v>
      </c>
      <c r="D11" s="11" t="str">
        <f>[7]Setembro!$I$7</f>
        <v>SE</v>
      </c>
      <c r="E11" s="11" t="str">
        <f>[7]Setembro!$I$8</f>
        <v>SE</v>
      </c>
      <c r="F11" s="11" t="str">
        <f>[7]Setembro!$I$9</f>
        <v>SE</v>
      </c>
      <c r="G11" s="11" t="str">
        <f>[7]Setembro!$I$10</f>
        <v>L</v>
      </c>
      <c r="H11" s="11" t="str">
        <f>[7]Setembro!$I$11</f>
        <v>L</v>
      </c>
      <c r="I11" s="11" t="str">
        <f>[7]Setembro!$I$12</f>
        <v>NE</v>
      </c>
      <c r="J11" s="11" t="str">
        <f>[7]Setembro!$I$13</f>
        <v>NE</v>
      </c>
      <c r="K11" s="11" t="str">
        <f>[7]Setembro!$I$14</f>
        <v>NE</v>
      </c>
      <c r="L11" s="11" t="str">
        <f>[7]Setembro!$I$15</f>
        <v>NE</v>
      </c>
      <c r="M11" s="11" t="str">
        <f>[7]Setembro!$I$16</f>
        <v>SO</v>
      </c>
      <c r="N11" s="11" t="str">
        <f>[7]Setembro!$I$17</f>
        <v>SO</v>
      </c>
      <c r="O11" s="11" t="str">
        <f>[7]Setembro!$I$18</f>
        <v>L</v>
      </c>
      <c r="P11" s="11" t="str">
        <f>[7]Setembro!$I$19</f>
        <v>L</v>
      </c>
      <c r="Q11" s="11" t="str">
        <f>[7]Setembro!$I$20</f>
        <v>NE</v>
      </c>
      <c r="R11" s="11" t="str">
        <f>[7]Setembro!$I$21</f>
        <v>NE</v>
      </c>
      <c r="S11" s="11" t="str">
        <f>[7]Setembro!$I$22</f>
        <v>SO</v>
      </c>
      <c r="T11" s="129" t="str">
        <f>[7]Setembro!$I$23</f>
        <v>NO</v>
      </c>
      <c r="U11" s="129" t="str">
        <f>[7]Setembro!$I$24</f>
        <v>SE</v>
      </c>
      <c r="V11" s="129" t="str">
        <f>[7]Setembro!$I$25</f>
        <v>S</v>
      </c>
      <c r="W11" s="129" t="str">
        <f>[7]Setembro!$I$26</f>
        <v>SE</v>
      </c>
      <c r="X11" s="129" t="str">
        <f>[7]Setembro!$I$27</f>
        <v>SE</v>
      </c>
      <c r="Y11" s="129" t="str">
        <f>[7]Setembro!$I$28</f>
        <v>SE</v>
      </c>
      <c r="Z11" s="129" t="str">
        <f>[7]Setembro!$I$29</f>
        <v>SE</v>
      </c>
      <c r="AA11" s="129" t="str">
        <f>[7]Setembro!$I$30</f>
        <v>SE</v>
      </c>
      <c r="AB11" s="129" t="str">
        <f>[7]Setembro!$I$31</f>
        <v>L</v>
      </c>
      <c r="AC11" s="129" t="str">
        <f>[7]Setembro!$I$32</f>
        <v>L</v>
      </c>
      <c r="AD11" s="129" t="str">
        <f>[7]Setembro!$I$33</f>
        <v>L</v>
      </c>
      <c r="AE11" s="129" t="str">
        <f>[7]Setembro!$I$34</f>
        <v>L</v>
      </c>
      <c r="AF11" s="125" t="str">
        <f>[7]Setembro!$I$35</f>
        <v>SE</v>
      </c>
    </row>
    <row r="12" spans="1:37" x14ac:dyDescent="0.2">
      <c r="A12" s="98" t="s">
        <v>41</v>
      </c>
      <c r="B12" s="134" t="str">
        <f>[8]Setembro!$I$5</f>
        <v>SO</v>
      </c>
      <c r="C12" s="134" t="str">
        <f>[8]Setembro!$I$6</f>
        <v>SO</v>
      </c>
      <c r="D12" s="134" t="str">
        <f>[8]Setembro!$I$7</f>
        <v>SO</v>
      </c>
      <c r="E12" s="134" t="str">
        <f>[8]Setembro!$I$8</f>
        <v>S</v>
      </c>
      <c r="F12" s="134" t="str">
        <f>[8]Setembro!$I$9</f>
        <v>SO</v>
      </c>
      <c r="G12" s="134" t="str">
        <f>[8]Setembro!$I$10</f>
        <v>NE</v>
      </c>
      <c r="H12" s="134" t="str">
        <f>[8]Setembro!$I$11</f>
        <v>NE</v>
      </c>
      <c r="I12" s="134" t="str">
        <f>[8]Setembro!$I$12</f>
        <v>N</v>
      </c>
      <c r="J12" s="134" t="str">
        <f>[8]Setembro!$I$13</f>
        <v>N</v>
      </c>
      <c r="K12" s="134" t="str">
        <f>[8]Setembro!$I$14</f>
        <v>N</v>
      </c>
      <c r="L12" s="134" t="str">
        <f>[8]Setembro!$I$15</f>
        <v>O</v>
      </c>
      <c r="M12" s="134" t="str">
        <f>[8]Setembro!$I$16</f>
        <v>SO</v>
      </c>
      <c r="N12" s="134" t="str">
        <f>[8]Setembro!$I$17</f>
        <v>SO</v>
      </c>
      <c r="O12" s="134" t="str">
        <f>[8]Setembro!$I$18</f>
        <v>N</v>
      </c>
      <c r="P12" s="134" t="str">
        <f>[8]Setembro!$I$19</f>
        <v>NE</v>
      </c>
      <c r="Q12" s="134" t="str">
        <f>[8]Setembro!$I$20</f>
        <v>N</v>
      </c>
      <c r="R12" s="134" t="str">
        <f>[8]Setembro!$I$21</f>
        <v>SO</v>
      </c>
      <c r="S12" s="134" t="str">
        <f>[8]Setembro!$I$22</f>
        <v>SO</v>
      </c>
      <c r="T12" s="129" t="str">
        <f>[8]Setembro!$I$23</f>
        <v>NO</v>
      </c>
      <c r="U12" s="129" t="str">
        <f>[8]Setembro!$I$24</f>
        <v>SO</v>
      </c>
      <c r="V12" s="129" t="str">
        <f>[8]Setembro!$I$25</f>
        <v>SO</v>
      </c>
      <c r="W12" s="129" t="str">
        <f>[8]Setembro!$I$26</f>
        <v>SO</v>
      </c>
      <c r="X12" s="129" t="str">
        <f>[8]Setembro!$I$27</f>
        <v>NE</v>
      </c>
      <c r="Y12" s="129" t="str">
        <f>[8]Setembro!$I$28</f>
        <v>NE</v>
      </c>
      <c r="Z12" s="129" t="str">
        <f>[8]Setembro!$I$29</f>
        <v>S</v>
      </c>
      <c r="AA12" s="129" t="str">
        <f>[8]Setembro!$I$30</f>
        <v>S</v>
      </c>
      <c r="AB12" s="129" t="str">
        <f>[8]Setembro!$I$31</f>
        <v>NE</v>
      </c>
      <c r="AC12" s="129" t="str">
        <f>[8]Setembro!$I$32</f>
        <v>NE</v>
      </c>
      <c r="AD12" s="129" t="str">
        <f>[8]Setembro!$I$33</f>
        <v>NE</v>
      </c>
      <c r="AE12" s="129" t="str">
        <f>[8]Setembro!$I$34</f>
        <v>NE</v>
      </c>
      <c r="AF12" s="125" t="str">
        <f>[8]Setembro!$I$35</f>
        <v>SO</v>
      </c>
      <c r="AI12" t="s">
        <v>47</v>
      </c>
    </row>
    <row r="13" spans="1:37" x14ac:dyDescent="0.2">
      <c r="A13" s="98" t="s">
        <v>114</v>
      </c>
      <c r="B13" s="11" t="str">
        <f>[9]Setembro!$I$5</f>
        <v>*</v>
      </c>
      <c r="C13" s="11" t="str">
        <f>[9]Setembro!$I$6</f>
        <v>*</v>
      </c>
      <c r="D13" s="11" t="str">
        <f>[9]Setembro!$I$7</f>
        <v>*</v>
      </c>
      <c r="E13" s="11" t="str">
        <f>[9]Setembro!$I$8</f>
        <v>*</v>
      </c>
      <c r="F13" s="11" t="str">
        <f>[9]Setembro!$I$9</f>
        <v>*</v>
      </c>
      <c r="G13" s="11" t="str">
        <f>[9]Setembro!$I$10</f>
        <v>*</v>
      </c>
      <c r="H13" s="11" t="str">
        <f>[9]Setembro!$I$11</f>
        <v>*</v>
      </c>
      <c r="I13" s="11" t="str">
        <f>[9]Setembro!$I$12</f>
        <v>*</v>
      </c>
      <c r="J13" s="11" t="str">
        <f>[9]Setembro!$I$13</f>
        <v>*</v>
      </c>
      <c r="K13" s="11" t="str">
        <f>[9]Setembro!$I$14</f>
        <v>*</v>
      </c>
      <c r="L13" s="11" t="str">
        <f>[9]Setembro!$I$15</f>
        <v>*</v>
      </c>
      <c r="M13" s="11" t="str">
        <f>[9]Setembro!$I$16</f>
        <v>*</v>
      </c>
      <c r="N13" s="11" t="str">
        <f>[9]Setembro!$I$17</f>
        <v>*</v>
      </c>
      <c r="O13" s="11" t="str">
        <f>[9]Setembro!$I$18</f>
        <v>*</v>
      </c>
      <c r="P13" s="11" t="str">
        <f>[9]Setembro!$I$19</f>
        <v>*</v>
      </c>
      <c r="Q13" s="11" t="str">
        <f>[9]Setembro!$I$20</f>
        <v>*</v>
      </c>
      <c r="R13" s="11" t="str">
        <f>[9]Setembro!$I$21</f>
        <v>*</v>
      </c>
      <c r="S13" s="11" t="str">
        <f>[9]Setembro!$I$22</f>
        <v>*</v>
      </c>
      <c r="T13" s="11" t="str">
        <f>[9]Setembro!$I$23</f>
        <v>*</v>
      </c>
      <c r="U13" s="11" t="str">
        <f>[9]Setembro!$I$24</f>
        <v>*</v>
      </c>
      <c r="V13" s="11" t="str">
        <f>[9]Setembro!$I$25</f>
        <v>*</v>
      </c>
      <c r="W13" s="11" t="str">
        <f>[9]Setembro!$I$26</f>
        <v>*</v>
      </c>
      <c r="X13" s="11" t="str">
        <f>[9]Setembro!$I$27</f>
        <v>*</v>
      </c>
      <c r="Y13" s="11" t="str">
        <f>[9]Setembro!$I$28</f>
        <v>*</v>
      </c>
      <c r="Z13" s="11" t="str">
        <f>[9]Setembro!$I$29</f>
        <v>*</v>
      </c>
      <c r="AA13" s="11" t="str">
        <f>[9]Setembro!$I$30</f>
        <v>*</v>
      </c>
      <c r="AB13" s="11" t="str">
        <f>[9]Setembro!$I$31</f>
        <v>*</v>
      </c>
      <c r="AC13" s="11" t="str">
        <f>[9]Setembro!$I$32</f>
        <v>*</v>
      </c>
      <c r="AD13" s="11" t="str">
        <f>[9]Setembro!$I$33</f>
        <v>*</v>
      </c>
      <c r="AE13" s="11" t="str">
        <f>[9]Setembro!$I$34</f>
        <v>*</v>
      </c>
      <c r="AF13" s="138" t="str">
        <f>[9]Setembro!$I$35</f>
        <v>*</v>
      </c>
      <c r="AK13" t="s">
        <v>47</v>
      </c>
    </row>
    <row r="14" spans="1:37" x14ac:dyDescent="0.2">
      <c r="A14" s="98" t="s">
        <v>118</v>
      </c>
      <c r="B14" s="134" t="str">
        <f>[10]Setembro!$I$5</f>
        <v>*</v>
      </c>
      <c r="C14" s="134" t="str">
        <f>[10]Setembro!$I$6</f>
        <v>*</v>
      </c>
      <c r="D14" s="134" t="str">
        <f>[10]Setembro!$I$7</f>
        <v>*</v>
      </c>
      <c r="E14" s="134" t="str">
        <f>[10]Setembro!$I$8</f>
        <v>*</v>
      </c>
      <c r="F14" s="134" t="str">
        <f>[10]Setembro!$I$9</f>
        <v>*</v>
      </c>
      <c r="G14" s="134" t="str">
        <f>[10]Setembro!$I$10</f>
        <v>*</v>
      </c>
      <c r="H14" s="134" t="str">
        <f>[10]Setembro!$I$11</f>
        <v>*</v>
      </c>
      <c r="I14" s="134" t="str">
        <f>[10]Setembro!$I$12</f>
        <v>*</v>
      </c>
      <c r="J14" s="134" t="str">
        <f>[10]Setembro!$I$13</f>
        <v>*</v>
      </c>
      <c r="K14" s="134" t="str">
        <f>[10]Setembro!$I$14</f>
        <v>*</v>
      </c>
      <c r="L14" s="134" t="str">
        <f>[10]Setembro!$I$15</f>
        <v>*</v>
      </c>
      <c r="M14" s="134" t="str">
        <f>[10]Setembro!$I$16</f>
        <v>*</v>
      </c>
      <c r="N14" s="134" t="str">
        <f>[10]Setembro!$I$17</f>
        <v>*</v>
      </c>
      <c r="O14" s="134" t="str">
        <f>[10]Setembro!$I$18</f>
        <v>*</v>
      </c>
      <c r="P14" s="134" t="str">
        <f>[10]Setembro!$I$19</f>
        <v>*</v>
      </c>
      <c r="Q14" s="134" t="str">
        <f>[10]Setembro!$I$20</f>
        <v>*</v>
      </c>
      <c r="R14" s="134" t="str">
        <f>[10]Setembro!$I$21</f>
        <v>*</v>
      </c>
      <c r="S14" s="134" t="str">
        <f>[10]Setembro!$I$22</f>
        <v>*</v>
      </c>
      <c r="T14" s="129" t="str">
        <f>[10]Setembro!$I$23</f>
        <v>*</v>
      </c>
      <c r="U14" s="129" t="str">
        <f>[10]Setembro!$I$24</f>
        <v>*</v>
      </c>
      <c r="V14" s="129" t="str">
        <f>[10]Setembro!$I$25</f>
        <v>*</v>
      </c>
      <c r="W14" s="129" t="str">
        <f>[10]Setembro!$I$26</f>
        <v>*</v>
      </c>
      <c r="X14" s="129" t="str">
        <f>[10]Setembro!$I$27</f>
        <v>*</v>
      </c>
      <c r="Y14" s="129" t="str">
        <f>[10]Setembro!$I$28</f>
        <v>*</v>
      </c>
      <c r="Z14" s="129" t="str">
        <f>[10]Setembro!$I$29</f>
        <v>*</v>
      </c>
      <c r="AA14" s="129" t="str">
        <f>[10]Setembro!$I$30</f>
        <v>*</v>
      </c>
      <c r="AB14" s="129" t="str">
        <f>[10]Setembro!$I$31</f>
        <v>*</v>
      </c>
      <c r="AC14" s="129" t="str">
        <f>[10]Setembro!$I$32</f>
        <v>*</v>
      </c>
      <c r="AD14" s="129" t="str">
        <f>[10]Setembro!$I$33</f>
        <v>*</v>
      </c>
      <c r="AE14" s="129" t="str">
        <f>[10]Setembro!$I$34</f>
        <v>*</v>
      </c>
      <c r="AF14" s="138" t="str">
        <f>[10]Setembro!$I$35</f>
        <v>*</v>
      </c>
    </row>
    <row r="15" spans="1:37" x14ac:dyDescent="0.2">
      <c r="A15" s="98" t="s">
        <v>121</v>
      </c>
      <c r="B15" s="134" t="str">
        <f>[11]Setembro!$I$5</f>
        <v>S</v>
      </c>
      <c r="C15" s="134" t="str">
        <f>[11]Setembro!$I$6</f>
        <v>N</v>
      </c>
      <c r="D15" s="134" t="str">
        <f>[11]Setembro!$I$7</f>
        <v>S</v>
      </c>
      <c r="E15" s="134" t="str">
        <f>[11]Setembro!$I$8</f>
        <v>S</v>
      </c>
      <c r="F15" s="134" t="str">
        <f>[11]Setembro!$I$9</f>
        <v>L</v>
      </c>
      <c r="G15" s="134" t="str">
        <f>[11]Setembro!$I$10</f>
        <v>NE</v>
      </c>
      <c r="H15" s="134" t="str">
        <f>[11]Setembro!$I$11</f>
        <v>N</v>
      </c>
      <c r="I15" s="134" t="str">
        <f>[11]Setembro!$I$12</f>
        <v>N</v>
      </c>
      <c r="J15" s="134" t="str">
        <f>[11]Setembro!$I$13</f>
        <v>N</v>
      </c>
      <c r="K15" s="134" t="str">
        <f>[11]Setembro!$I$14</f>
        <v>NO</v>
      </c>
      <c r="L15" s="134" t="str">
        <f>[11]Setembro!$I$15</f>
        <v>NO</v>
      </c>
      <c r="M15" s="134" t="str">
        <f>[11]Setembro!$I$16</f>
        <v>SO</v>
      </c>
      <c r="N15" s="134" t="str">
        <f>[11]Setembro!$I$17</f>
        <v>S</v>
      </c>
      <c r="O15" s="134" t="str">
        <f>[11]Setembro!$I$18</f>
        <v>NE</v>
      </c>
      <c r="P15" s="134" t="str">
        <f>[11]Setembro!$I$19</f>
        <v>NE</v>
      </c>
      <c r="Q15" s="134" t="str">
        <f>[11]Setembro!$I$20</f>
        <v>N</v>
      </c>
      <c r="R15" s="134" t="str">
        <f>[11]Setembro!$I$21</f>
        <v>SO</v>
      </c>
      <c r="S15" s="134" t="str">
        <f>[11]Setembro!$I$22</f>
        <v>SO</v>
      </c>
      <c r="T15" s="129" t="str">
        <f>[11]Setembro!$I$23</f>
        <v>N</v>
      </c>
      <c r="U15" s="129" t="str">
        <f>[11]Setembro!$I$24</f>
        <v>SO</v>
      </c>
      <c r="V15" s="134" t="str">
        <f>[11]Setembro!$I$25</f>
        <v>S</v>
      </c>
      <c r="W15" s="129" t="str">
        <f>[11]Setembro!$I$26</f>
        <v>SE</v>
      </c>
      <c r="X15" s="129" t="str">
        <f>[11]Setembro!$I$27</f>
        <v>L</v>
      </c>
      <c r="Y15" s="129" t="str">
        <f>[11]Setembro!$I$28</f>
        <v>SE</v>
      </c>
      <c r="Z15" s="129" t="str">
        <f>[11]Setembro!$I$29</f>
        <v>L</v>
      </c>
      <c r="AA15" s="129" t="str">
        <f>[11]Setembro!$I$30</f>
        <v>SE</v>
      </c>
      <c r="AB15" s="129" t="str">
        <f>[11]Setembro!$I$31</f>
        <v>NE</v>
      </c>
      <c r="AC15" s="129" t="str">
        <f>[11]Setembro!$I$32</f>
        <v>L</v>
      </c>
      <c r="AD15" s="129" t="str">
        <f>[11]Setembro!$I$33</f>
        <v>NE</v>
      </c>
      <c r="AE15" s="129" t="str">
        <f>[11]Setembro!$I$34</f>
        <v>NE</v>
      </c>
      <c r="AF15" s="138" t="str">
        <f>[11]Setembro!$I$35</f>
        <v>N</v>
      </c>
    </row>
    <row r="16" spans="1:37" x14ac:dyDescent="0.2">
      <c r="A16" s="98" t="s">
        <v>168</v>
      </c>
      <c r="B16" s="134" t="str">
        <f>[12]Setembro!$I$5</f>
        <v>*</v>
      </c>
      <c r="C16" s="134" t="str">
        <f>[12]Setembro!$I$6</f>
        <v>*</v>
      </c>
      <c r="D16" s="134" t="str">
        <f>[12]Setembro!$I$7</f>
        <v>*</v>
      </c>
      <c r="E16" s="134" t="str">
        <f>[12]Setembro!$I$8</f>
        <v>*</v>
      </c>
      <c r="F16" s="134" t="str">
        <f>[12]Setembro!$I$9</f>
        <v>*</v>
      </c>
      <c r="G16" s="134" t="str">
        <f>[12]Setembro!$I$10</f>
        <v>*</v>
      </c>
      <c r="H16" s="134" t="str">
        <f>[12]Setembro!$I$11</f>
        <v>*</v>
      </c>
      <c r="I16" s="134" t="str">
        <f>[12]Setembro!$I$12</f>
        <v>*</v>
      </c>
      <c r="J16" s="134" t="str">
        <f>[12]Setembro!$I$13</f>
        <v>*</v>
      </c>
      <c r="K16" s="134" t="str">
        <f>[12]Setembro!$I$14</f>
        <v>*</v>
      </c>
      <c r="L16" s="134" t="str">
        <f>[12]Setembro!$I$15</f>
        <v>*</v>
      </c>
      <c r="M16" s="134" t="str">
        <f>[12]Setembro!$I$16</f>
        <v>*</v>
      </c>
      <c r="N16" s="134" t="str">
        <f>[12]Setembro!$I$17</f>
        <v>*</v>
      </c>
      <c r="O16" s="134" t="str">
        <f>[12]Setembro!$I$18</f>
        <v>*</v>
      </c>
      <c r="P16" s="134" t="str">
        <f>[12]Setembro!$I$19</f>
        <v>*</v>
      </c>
      <c r="Q16" s="134" t="str">
        <f>[12]Setembro!$I$20</f>
        <v>*</v>
      </c>
      <c r="R16" s="134" t="str">
        <f>[12]Setembro!$I$21</f>
        <v>*</v>
      </c>
      <c r="S16" s="134" t="str">
        <f>[12]Setembro!$I$22</f>
        <v>*</v>
      </c>
      <c r="T16" s="129" t="str">
        <f>[12]Setembro!$I$23</f>
        <v>*</v>
      </c>
      <c r="U16" s="129" t="str">
        <f>[12]Setembro!$I$24</f>
        <v>*</v>
      </c>
      <c r="V16" s="129" t="str">
        <f>[12]Setembro!$I$25</f>
        <v>*</v>
      </c>
      <c r="W16" s="129" t="str">
        <f>[12]Setembro!$I$26</f>
        <v>*</v>
      </c>
      <c r="X16" s="129" t="str">
        <f>[12]Setembro!$I$27</f>
        <v>*</v>
      </c>
      <c r="Y16" s="129" t="str">
        <f>[12]Setembro!$I$28</f>
        <v>*</v>
      </c>
      <c r="Z16" s="129" t="str">
        <f>[12]Setembro!$I$29</f>
        <v>*</v>
      </c>
      <c r="AA16" s="129" t="str">
        <f>[12]Setembro!$I$30</f>
        <v>*</v>
      </c>
      <c r="AB16" s="129" t="str">
        <f>[12]Setembro!$I$31</f>
        <v>*</v>
      </c>
      <c r="AC16" s="129" t="str">
        <f>[12]Setembro!$I$32</f>
        <v>*</v>
      </c>
      <c r="AD16" s="129" t="str">
        <f>[12]Setembro!$I$33</f>
        <v>*</v>
      </c>
      <c r="AE16" s="129" t="str">
        <f>[12]Setembro!$I$34</f>
        <v>*</v>
      </c>
      <c r="AF16" s="138" t="str">
        <f>[12]Setembro!$I$35</f>
        <v>*</v>
      </c>
      <c r="AI16" t="s">
        <v>47</v>
      </c>
    </row>
    <row r="17" spans="1:39" x14ac:dyDescent="0.2">
      <c r="A17" s="98" t="s">
        <v>2</v>
      </c>
      <c r="B17" s="134" t="str">
        <f>[13]Setembro!$I$5</f>
        <v>N</v>
      </c>
      <c r="C17" s="134" t="str">
        <f>[13]Setembro!$I$6</f>
        <v>N</v>
      </c>
      <c r="D17" s="134" t="str">
        <f>[13]Setembro!$I$7</f>
        <v>N</v>
      </c>
      <c r="E17" s="134" t="str">
        <f>[13]Setembro!$I$8</f>
        <v>L</v>
      </c>
      <c r="F17" s="134" t="str">
        <f>[13]Setembro!$I$9</f>
        <v>SE</v>
      </c>
      <c r="G17" s="134" t="str">
        <f>[13]Setembro!$I$10</f>
        <v>L</v>
      </c>
      <c r="H17" s="134" t="str">
        <f>[13]Setembro!$I$11</f>
        <v>NE</v>
      </c>
      <c r="I17" s="134" t="str">
        <f>[13]Setembro!$I$12</f>
        <v>NE</v>
      </c>
      <c r="J17" s="134" t="str">
        <f>[13]Setembro!$I$13</f>
        <v>NE</v>
      </c>
      <c r="K17" s="134" t="str">
        <f>[13]Setembro!$I$14</f>
        <v>NE</v>
      </c>
      <c r="L17" s="134" t="str">
        <f>[13]Setembro!$I$15</f>
        <v>N</v>
      </c>
      <c r="M17" s="134" t="str">
        <f>[13]Setembro!$I$16</f>
        <v>N</v>
      </c>
      <c r="N17" s="134" t="str">
        <f>[13]Setembro!$I$17</f>
        <v>L</v>
      </c>
      <c r="O17" s="134" t="str">
        <f>[13]Setembro!$I$18</f>
        <v>SE</v>
      </c>
      <c r="P17" s="134" t="str">
        <f>[13]Setembro!$I$19</f>
        <v>N</v>
      </c>
      <c r="Q17" s="134" t="str">
        <f>[13]Setembro!$I$20</f>
        <v>NE</v>
      </c>
      <c r="R17" s="134" t="str">
        <f>[13]Setembro!$I$21</f>
        <v>N</v>
      </c>
      <c r="S17" s="134" t="str">
        <f>[13]Setembro!$I$22</f>
        <v>N</v>
      </c>
      <c r="T17" s="129" t="str">
        <f>[13]Setembro!$I$23</f>
        <v>N</v>
      </c>
      <c r="U17" s="129" t="str">
        <f>[13]Setembro!$I$24</f>
        <v>N</v>
      </c>
      <c r="V17" s="134" t="str">
        <f>[13]Setembro!$I$25</f>
        <v>SE</v>
      </c>
      <c r="W17" s="129" t="str">
        <f>[13]Setembro!$I$26</f>
        <v>N</v>
      </c>
      <c r="X17" s="129" t="str">
        <f>[13]Setembro!$I$27</f>
        <v>N</v>
      </c>
      <c r="Y17" s="129" t="str">
        <f>[13]Setembro!$I$28</f>
        <v>L</v>
      </c>
      <c r="Z17" s="129" t="str">
        <f>[13]Setembro!$I$29</f>
        <v>L</v>
      </c>
      <c r="AA17" s="129" t="str">
        <f>[13]Setembro!$I$30</f>
        <v>L</v>
      </c>
      <c r="AB17" s="129" t="str">
        <f>[13]Setembro!$I$31</f>
        <v>L</v>
      </c>
      <c r="AC17" s="129" t="str">
        <f>[13]Setembro!$I$32</f>
        <v>L</v>
      </c>
      <c r="AD17" s="129" t="str">
        <f>[13]Setembro!$I$33</f>
        <v>L</v>
      </c>
      <c r="AE17" s="129" t="str">
        <f>[13]Setembro!$I$34</f>
        <v>L</v>
      </c>
      <c r="AF17" s="125" t="str">
        <f>[13]Setembro!$I$35</f>
        <v>N</v>
      </c>
      <c r="AH17" s="12" t="s">
        <v>47</v>
      </c>
      <c r="AI17" t="s">
        <v>47</v>
      </c>
    </row>
    <row r="18" spans="1:39" x14ac:dyDescent="0.2">
      <c r="A18" s="98" t="s">
        <v>3</v>
      </c>
      <c r="B18" s="134" t="str">
        <f>[14]Setembro!$I$5</f>
        <v>SO</v>
      </c>
      <c r="C18" s="134" t="str">
        <f>[14]Setembro!$I$6</f>
        <v>SO</v>
      </c>
      <c r="D18" s="134" t="str">
        <f>[14]Setembro!$I$7</f>
        <v>O</v>
      </c>
      <c r="E18" s="134" t="str">
        <f>[14]Setembro!$I$8</f>
        <v>SO</v>
      </c>
      <c r="F18" s="134" t="str">
        <f>[14]Setembro!$I$9</f>
        <v>SO</v>
      </c>
      <c r="G18" s="134" t="str">
        <f>[14]Setembro!$I$10</f>
        <v>SO</v>
      </c>
      <c r="H18" s="134" t="str">
        <f>[14]Setembro!$I$11</f>
        <v>SO</v>
      </c>
      <c r="I18" s="134" t="str">
        <f>[14]Setembro!$I$12</f>
        <v>SO</v>
      </c>
      <c r="J18" s="134" t="str">
        <f>[14]Setembro!$I$13</f>
        <v>*</v>
      </c>
      <c r="K18" s="134" t="str">
        <f>[14]Setembro!$I$14</f>
        <v>*</v>
      </c>
      <c r="L18" s="134" t="str">
        <f>[14]Setembro!$I$15</f>
        <v>*</v>
      </c>
      <c r="M18" s="134" t="str">
        <f>[14]Setembro!$I$16</f>
        <v>*</v>
      </c>
      <c r="N18" s="134" t="str">
        <f>[14]Setembro!$I$17</f>
        <v>*</v>
      </c>
      <c r="O18" s="134" t="str">
        <f>[14]Setembro!$I$18</f>
        <v>*</v>
      </c>
      <c r="P18" s="134" t="str">
        <f>[14]Setembro!$I$19</f>
        <v>*</v>
      </c>
      <c r="Q18" s="134" t="str">
        <f>[14]Setembro!$I$20</f>
        <v>*</v>
      </c>
      <c r="R18" s="134" t="str">
        <f>[14]Setembro!$I$21</f>
        <v>*</v>
      </c>
      <c r="S18" s="134" t="str">
        <f>[14]Setembro!$I$22</f>
        <v>*</v>
      </c>
      <c r="T18" s="129" t="str">
        <f>[14]Setembro!$I$23</f>
        <v>*</v>
      </c>
      <c r="U18" s="129" t="str">
        <f>[14]Setembro!$I$24</f>
        <v>*</v>
      </c>
      <c r="V18" s="129" t="str">
        <f>[14]Setembro!$I$25</f>
        <v>*</v>
      </c>
      <c r="W18" s="129" t="str">
        <f>[14]Setembro!$I$26</f>
        <v>*</v>
      </c>
      <c r="X18" s="129" t="str">
        <f>[14]Setembro!$I$27</f>
        <v>*</v>
      </c>
      <c r="Y18" s="129" t="str">
        <f>[14]Setembro!$I$28</f>
        <v>*</v>
      </c>
      <c r="Z18" s="129" t="str">
        <f>[14]Setembro!$I$29</f>
        <v>*</v>
      </c>
      <c r="AA18" s="129" t="str">
        <f>[14]Setembro!$I$30</f>
        <v>*</v>
      </c>
      <c r="AB18" s="129" t="str">
        <f>[14]Setembro!$I$31</f>
        <v>*</v>
      </c>
      <c r="AC18" s="129" t="str">
        <f>[14]Setembro!$I$32</f>
        <v>*</v>
      </c>
      <c r="AD18" s="129" t="str">
        <f>[14]Setembro!$I$33</f>
        <v>*</v>
      </c>
      <c r="AE18" s="129" t="str">
        <f>[14]Setembro!$I$34</f>
        <v>*</v>
      </c>
      <c r="AF18" s="125" t="str">
        <f>[14]Setembro!$I$35</f>
        <v>SO</v>
      </c>
      <c r="AG18" s="12" t="s">
        <v>47</v>
      </c>
      <c r="AH18" s="12" t="s">
        <v>47</v>
      </c>
      <c r="AI18" t="s">
        <v>47</v>
      </c>
    </row>
    <row r="19" spans="1:39" x14ac:dyDescent="0.2">
      <c r="A19" s="98" t="s">
        <v>4</v>
      </c>
      <c r="B19" s="134" t="str">
        <f>[15]Setembro!$I$5</f>
        <v>O</v>
      </c>
      <c r="C19" s="134" t="str">
        <f>[15]Setembro!$I$6</f>
        <v>O</v>
      </c>
      <c r="D19" s="134" t="str">
        <f>[15]Setembro!$I$7</f>
        <v>O</v>
      </c>
      <c r="E19" s="134" t="str">
        <f>[15]Setembro!$I$8</f>
        <v>NO</v>
      </c>
      <c r="F19" s="134" t="str">
        <f>[15]Setembro!$I$9</f>
        <v>NO</v>
      </c>
      <c r="G19" s="134" t="str">
        <f>[15]Setembro!$I$10</f>
        <v>NO</v>
      </c>
      <c r="H19" s="134" t="str">
        <f>[15]Setembro!$I$11</f>
        <v>SO</v>
      </c>
      <c r="I19" s="134" t="str">
        <f>[15]Setembro!$I$12</f>
        <v>O</v>
      </c>
      <c r="J19" s="134" t="str">
        <f>[15]Setembro!$I$13</f>
        <v>SO</v>
      </c>
      <c r="K19" s="134" t="str">
        <f>[15]Setembro!$I$14</f>
        <v>S</v>
      </c>
      <c r="L19" s="134" t="str">
        <f>[15]Setembro!$I$15</f>
        <v>S</v>
      </c>
      <c r="M19" s="134" t="str">
        <f>[15]Setembro!$I$16</f>
        <v>S</v>
      </c>
      <c r="N19" s="134" t="str">
        <f>[15]Setembro!$I$17</f>
        <v>NE</v>
      </c>
      <c r="O19" s="134" t="str">
        <f>[15]Setembro!$I$18</f>
        <v>NO</v>
      </c>
      <c r="P19" s="134" t="str">
        <f>[15]Setembro!$I$19</f>
        <v>O</v>
      </c>
      <c r="Q19" s="134" t="str">
        <f>[15]Setembro!$I$20</f>
        <v>O</v>
      </c>
      <c r="R19" s="134" t="str">
        <f>[15]Setembro!$I$21</f>
        <v>O</v>
      </c>
      <c r="S19" s="134" t="str">
        <f>[15]Setembro!$I$22</f>
        <v>S</v>
      </c>
      <c r="T19" s="129" t="str">
        <f>[15]Setembro!$I$23</f>
        <v>S</v>
      </c>
      <c r="U19" s="129" t="str">
        <f>[15]Setembro!$I$24</f>
        <v>SE</v>
      </c>
      <c r="V19" s="129" t="str">
        <f>[15]Setembro!$I$25</f>
        <v>O</v>
      </c>
      <c r="W19" s="129" t="str">
        <f>[15]Setembro!$I$26</f>
        <v>N</v>
      </c>
      <c r="X19" s="129" t="str">
        <f>[15]Setembro!$I$27</f>
        <v>NO</v>
      </c>
      <c r="Y19" s="129" t="str">
        <f>[15]Setembro!$I$28</f>
        <v>N</v>
      </c>
      <c r="Z19" s="129" t="str">
        <f>[15]Setembro!$I$29</f>
        <v>SO</v>
      </c>
      <c r="AA19" s="129" t="str">
        <f>[15]Setembro!$I$30</f>
        <v>NO</v>
      </c>
      <c r="AB19" s="129" t="str">
        <f>[15]Setembro!$I$31</f>
        <v>NO</v>
      </c>
      <c r="AC19" s="129" t="str">
        <f>[15]Setembro!$I$32</f>
        <v>NO</v>
      </c>
      <c r="AD19" s="129" t="str">
        <f>[15]Setembro!$I$33</f>
        <v>NO</v>
      </c>
      <c r="AE19" s="129" t="str">
        <f>[15]Setembro!$I$34</f>
        <v>NO</v>
      </c>
      <c r="AF19" s="125" t="str">
        <f>[15]Setembro!$I$35</f>
        <v>NO</v>
      </c>
      <c r="AI19" t="s">
        <v>47</v>
      </c>
    </row>
    <row r="20" spans="1:39" x14ac:dyDescent="0.2">
      <c r="A20" s="98" t="s">
        <v>5</v>
      </c>
      <c r="B20" s="129" t="str">
        <f>[16]Setembro!$I$5</f>
        <v>SO</v>
      </c>
      <c r="C20" s="129" t="str">
        <f>[16]Setembro!$I$6</f>
        <v>S</v>
      </c>
      <c r="D20" s="129" t="str">
        <f>[16]Setembro!$I$7</f>
        <v>SO</v>
      </c>
      <c r="E20" s="129" t="str">
        <f>[16]Setembro!$I$8</f>
        <v>NO</v>
      </c>
      <c r="F20" s="129" t="str">
        <f>[16]Setembro!$I$9</f>
        <v>SO</v>
      </c>
      <c r="G20" s="129" t="str">
        <f>[16]Setembro!$I$10</f>
        <v>L</v>
      </c>
      <c r="H20" s="129" t="str">
        <f>[16]Setembro!$I$11</f>
        <v>L</v>
      </c>
      <c r="I20" s="129" t="str">
        <f>[16]Setembro!$I$12</f>
        <v>L</v>
      </c>
      <c r="J20" s="129" t="str">
        <f>[16]Setembro!$I$13</f>
        <v>L</v>
      </c>
      <c r="K20" s="129" t="str">
        <f>[16]Setembro!$I$14</f>
        <v>NE</v>
      </c>
      <c r="L20" s="129" t="str">
        <f>[16]Setembro!$I$15</f>
        <v>L</v>
      </c>
      <c r="M20" s="129" t="str">
        <f>[16]Setembro!$I$16</f>
        <v>SO</v>
      </c>
      <c r="N20" s="129" t="str">
        <f>[16]Setembro!$I$17</f>
        <v>SO</v>
      </c>
      <c r="O20" s="129" t="str">
        <f>[16]Setembro!$I$18</f>
        <v>L</v>
      </c>
      <c r="P20" s="129" t="str">
        <f>[16]Setembro!$I$19</f>
        <v>L</v>
      </c>
      <c r="Q20" s="129" t="str">
        <f>[16]Setembro!$I$20</f>
        <v>L</v>
      </c>
      <c r="R20" s="129" t="str">
        <f>[16]Setembro!$I$21</f>
        <v>SO</v>
      </c>
      <c r="S20" s="129" t="str">
        <f>[16]Setembro!$I$22</f>
        <v>SO</v>
      </c>
      <c r="T20" s="129" t="str">
        <f>[16]Setembro!$I$23</f>
        <v>NO</v>
      </c>
      <c r="U20" s="129" t="str">
        <f>[16]Setembro!$I$24</f>
        <v>SO</v>
      </c>
      <c r="V20" s="129" t="str">
        <f>[16]Setembro!$I$25</f>
        <v>SO</v>
      </c>
      <c r="W20" s="129" t="str">
        <f>[16]Setembro!$I$26</f>
        <v>S</v>
      </c>
      <c r="X20" s="129" t="str">
        <f>[16]Setembro!$I$27</f>
        <v>SE</v>
      </c>
      <c r="Y20" s="129" t="str">
        <f>[16]Setembro!$I$28</f>
        <v>SE</v>
      </c>
      <c r="Z20" s="129" t="str">
        <f>[16]Setembro!$I$29</f>
        <v>SE</v>
      </c>
      <c r="AA20" s="129" t="str">
        <f>[16]Setembro!$I$30</f>
        <v>S</v>
      </c>
      <c r="AB20" s="129" t="str">
        <f>[16]Setembro!$I$31</f>
        <v>SE</v>
      </c>
      <c r="AC20" s="129" t="str">
        <f>[16]Setembro!$I$32</f>
        <v>L</v>
      </c>
      <c r="AD20" s="129" t="str">
        <f>[16]Setembro!$I$33</f>
        <v>L</v>
      </c>
      <c r="AE20" s="129" t="str">
        <f>[16]Setembro!$I$34</f>
        <v>NE</v>
      </c>
      <c r="AF20" s="125" t="str">
        <f>[16]Setembro!$I$35</f>
        <v>L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98" t="s">
        <v>43</v>
      </c>
      <c r="B21" s="129" t="str">
        <f>[17]Setembro!$I$5</f>
        <v>NE</v>
      </c>
      <c r="C21" s="129" t="str">
        <f>[17]Setembro!$I$6</f>
        <v>NE</v>
      </c>
      <c r="D21" s="129" t="str">
        <f>[17]Setembro!$I$7</f>
        <v>NE</v>
      </c>
      <c r="E21" s="129" t="str">
        <f>[17]Setembro!$I$8</f>
        <v>L</v>
      </c>
      <c r="F21" s="129" t="str">
        <f>[17]Setembro!$I$9</f>
        <v>L</v>
      </c>
      <c r="G21" s="129" t="str">
        <f>[17]Setembro!$I$10</f>
        <v>NE</v>
      </c>
      <c r="H21" s="129" t="str">
        <f>[17]Setembro!$I$11</f>
        <v>NE</v>
      </c>
      <c r="I21" s="129" t="str">
        <f>[17]Setembro!$I$12</f>
        <v>NE</v>
      </c>
      <c r="J21" s="129" t="str">
        <f>[17]Setembro!$I$13</f>
        <v>NE</v>
      </c>
      <c r="K21" s="129" t="str">
        <f>[17]Setembro!$I$14</f>
        <v>N</v>
      </c>
      <c r="L21" s="129" t="str">
        <f>[17]Setembro!$I$15</f>
        <v>N</v>
      </c>
      <c r="M21" s="129" t="str">
        <f>[17]Setembro!$I$16</f>
        <v>N</v>
      </c>
      <c r="N21" s="129" t="str">
        <f>[17]Setembro!$I$17</f>
        <v>L</v>
      </c>
      <c r="O21" s="129" t="str">
        <f>[17]Setembro!$I$18</f>
        <v>L</v>
      </c>
      <c r="P21" s="129" t="str">
        <f>[17]Setembro!$I$19</f>
        <v>NE</v>
      </c>
      <c r="Q21" s="129" t="str">
        <f>[17]Setembro!$I$20</f>
        <v>NE</v>
      </c>
      <c r="R21" s="129" t="str">
        <f>[17]Setembro!$I$21</f>
        <v>NE</v>
      </c>
      <c r="S21" s="129" t="str">
        <f>[17]Setembro!$I$22</f>
        <v>NE</v>
      </c>
      <c r="T21" s="129" t="str">
        <f>[17]Setembro!$I$23</f>
        <v>NO</v>
      </c>
      <c r="U21" s="129" t="str">
        <f>[17]Setembro!$I$24</f>
        <v>N</v>
      </c>
      <c r="V21" s="129" t="str">
        <f>[17]Setembro!$I$25</f>
        <v>NE</v>
      </c>
      <c r="W21" s="129" t="str">
        <f>[17]Setembro!$I$26</f>
        <v>SE</v>
      </c>
      <c r="X21" s="129" t="str">
        <f>[17]Setembro!$I$27</f>
        <v>SE</v>
      </c>
      <c r="Y21" s="129" t="str">
        <f>[17]Setembro!$I$28</f>
        <v>L</v>
      </c>
      <c r="Z21" s="129" t="str">
        <f>[17]Setembro!$I$29</f>
        <v>NE</v>
      </c>
      <c r="AA21" s="129" t="str">
        <f>[17]Setembro!$I$30</f>
        <v>L</v>
      </c>
      <c r="AB21" s="129" t="str">
        <f>[17]Setembro!$I$31</f>
        <v>L</v>
      </c>
      <c r="AC21" s="129" t="str">
        <f>[17]Setembro!$I$32</f>
        <v>L</v>
      </c>
      <c r="AD21" s="129" t="str">
        <f>[17]Setembro!$I$33</f>
        <v>L</v>
      </c>
      <c r="AE21" s="129" t="str">
        <f>[17]Setembro!$I$34</f>
        <v>L</v>
      </c>
      <c r="AF21" s="125" t="str">
        <f>[17]Setembro!$I$35</f>
        <v>NE</v>
      </c>
      <c r="AJ21" t="s">
        <v>47</v>
      </c>
    </row>
    <row r="22" spans="1:39" x14ac:dyDescent="0.2">
      <c r="A22" s="98" t="s">
        <v>6</v>
      </c>
      <c r="B22" s="129" t="str">
        <f>[18]Setembro!$I$5</f>
        <v>O</v>
      </c>
      <c r="C22" s="129" t="str">
        <f>[18]Setembro!$I$6</f>
        <v>L</v>
      </c>
      <c r="D22" s="129" t="str">
        <f>[18]Setembro!$I$7</f>
        <v>SO</v>
      </c>
      <c r="E22" s="129" t="str">
        <f>[18]Setembro!$I$8</f>
        <v>SE</v>
      </c>
      <c r="F22" s="129" t="str">
        <f>[18]Setembro!$I$9</f>
        <v>L</v>
      </c>
      <c r="G22" s="129" t="str">
        <f>[18]Setembro!$I$10</f>
        <v>N</v>
      </c>
      <c r="H22" s="129" t="str">
        <f>[18]Setembro!$I$11</f>
        <v>NE</v>
      </c>
      <c r="I22" s="129" t="str">
        <f>[18]Setembro!$I$12</f>
        <v>NE</v>
      </c>
      <c r="J22" s="129" t="str">
        <f>[18]Setembro!$I$13</f>
        <v>N</v>
      </c>
      <c r="K22" s="129" t="str">
        <f>[18]Setembro!$I$14</f>
        <v>NO</v>
      </c>
      <c r="L22" s="129" t="str">
        <f>[18]Setembro!$I$15</f>
        <v>NO</v>
      </c>
      <c r="M22" s="129" t="str">
        <f>[18]Setembro!$I$16</f>
        <v>O</v>
      </c>
      <c r="N22" s="129" t="str">
        <f>[18]Setembro!$I$17</f>
        <v>O</v>
      </c>
      <c r="O22" s="129" t="str">
        <f>[18]Setembro!$I$18</f>
        <v>L</v>
      </c>
      <c r="P22" s="129" t="str">
        <f>[18]Setembro!$I$19</f>
        <v>NE</v>
      </c>
      <c r="Q22" s="129" t="str">
        <f>[18]Setembro!$I$20</f>
        <v>N</v>
      </c>
      <c r="R22" s="129" t="str">
        <f>[18]Setembro!$I$21</f>
        <v>O</v>
      </c>
      <c r="S22" s="129" t="str">
        <f>[18]Setembro!$I$22</f>
        <v>O</v>
      </c>
      <c r="T22" s="129" t="str">
        <f>[18]Setembro!$I$23</f>
        <v>NO</v>
      </c>
      <c r="U22" s="129" t="str">
        <f>[18]Setembro!$I$24</f>
        <v>NO</v>
      </c>
      <c r="V22" s="129" t="str">
        <f>[18]Setembro!$I$25</f>
        <v>SO</v>
      </c>
      <c r="W22" s="129" t="str">
        <f>[18]Setembro!$I$26</f>
        <v>SE</v>
      </c>
      <c r="X22" s="129" t="str">
        <f>[18]Setembro!$I$27</f>
        <v>SE</v>
      </c>
      <c r="Y22" s="129" t="str">
        <f>[18]Setembro!$I$28</f>
        <v>SE</v>
      </c>
      <c r="Z22" s="129" t="str">
        <f>[18]Setembro!$I$29</f>
        <v>SE</v>
      </c>
      <c r="AA22" s="129" t="str">
        <f>[18]Setembro!$I$30</f>
        <v>O</v>
      </c>
      <c r="AB22" s="129" t="str">
        <f>[18]Setembro!$I$31</f>
        <v>SE</v>
      </c>
      <c r="AC22" s="129" t="str">
        <f>[18]Setembro!$I$32</f>
        <v>L</v>
      </c>
      <c r="AD22" s="129" t="str">
        <f>[18]Setembro!$I$33</f>
        <v>SE</v>
      </c>
      <c r="AE22" s="129" t="str">
        <f>[18]Setembro!$I$34</f>
        <v>NE</v>
      </c>
      <c r="AF22" s="125" t="str">
        <f>[18]Setembro!$I$35</f>
        <v>SE</v>
      </c>
      <c r="AJ22" t="s">
        <v>47</v>
      </c>
    </row>
    <row r="23" spans="1:39" x14ac:dyDescent="0.2">
      <c r="A23" s="98" t="s">
        <v>7</v>
      </c>
      <c r="B23" s="134" t="str">
        <f>[19]Setembro!$I$5</f>
        <v>N</v>
      </c>
      <c r="C23" s="134" t="str">
        <f>[19]Setembro!$I$6</f>
        <v>S</v>
      </c>
      <c r="D23" s="134" t="str">
        <f>[19]Setembro!$I$7</f>
        <v>N</v>
      </c>
      <c r="E23" s="134" t="str">
        <f>[19]Setembro!$I$8</f>
        <v>NO</v>
      </c>
      <c r="F23" s="134" t="str">
        <f>[19]Setembro!$I$9</f>
        <v>O</v>
      </c>
      <c r="G23" s="134" t="str">
        <f>[19]Setembro!$I$10</f>
        <v>SO</v>
      </c>
      <c r="H23" s="134" t="str">
        <f>[19]Setembro!$I$11</f>
        <v>SO</v>
      </c>
      <c r="I23" s="134" t="str">
        <f>[19]Setembro!$I$12</f>
        <v>S</v>
      </c>
      <c r="J23" s="134" t="str">
        <f>[19]Setembro!$I$13</f>
        <v>S</v>
      </c>
      <c r="K23" s="134" t="str">
        <f>[19]Setembro!$I$14</f>
        <v>SE</v>
      </c>
      <c r="L23" s="134" t="str">
        <f>[19]Setembro!$I$15</f>
        <v>SE</v>
      </c>
      <c r="M23" s="134" t="str">
        <f>[19]Setembro!$I$16</f>
        <v>N</v>
      </c>
      <c r="N23" s="134" t="str">
        <f>[19]Setembro!$I$17</f>
        <v>NO</v>
      </c>
      <c r="O23" s="134" t="str">
        <f>[19]Setembro!$I$18</f>
        <v>SO</v>
      </c>
      <c r="P23" s="134" t="str">
        <f>[19]Setembro!$I$19</f>
        <v>SO</v>
      </c>
      <c r="Q23" s="134" t="str">
        <f>[19]Setembro!$I$20</f>
        <v>S</v>
      </c>
      <c r="R23" s="134" t="str">
        <f>[19]Setembro!$I$21</f>
        <v>SE</v>
      </c>
      <c r="S23" s="134" t="str">
        <f>[19]Setembro!$I$22</f>
        <v>N</v>
      </c>
      <c r="T23" s="129" t="str">
        <f>[19]Setembro!$I$23</f>
        <v>SE</v>
      </c>
      <c r="U23" s="129" t="str">
        <f>[19]Setembro!$I$24</f>
        <v>NE</v>
      </c>
      <c r="V23" s="129" t="str">
        <f>[19]Setembro!$I$25</f>
        <v>N</v>
      </c>
      <c r="W23" s="129" t="str">
        <f>[19]Setembro!$I$26</f>
        <v>NO</v>
      </c>
      <c r="X23" s="129" t="str">
        <f>[19]Setembro!$I$27</f>
        <v>O</v>
      </c>
      <c r="Y23" s="129" t="str">
        <f>[19]Setembro!$I$28</f>
        <v>O</v>
      </c>
      <c r="Z23" s="129" t="str">
        <f>[19]Setembro!$I$29</f>
        <v>NO</v>
      </c>
      <c r="AA23" s="129" t="str">
        <f>[19]Setembro!$I$30</f>
        <v>O</v>
      </c>
      <c r="AB23" s="129" t="str">
        <f>[19]Setembro!$I$31</f>
        <v>SO</v>
      </c>
      <c r="AC23" s="129" t="str">
        <f>[19]Setembro!$I$32</f>
        <v>SO</v>
      </c>
      <c r="AD23" s="129" t="str">
        <f>[19]Setembro!$I$33</f>
        <v>SO</v>
      </c>
      <c r="AE23" s="129" t="str">
        <f>[19]Setembro!$I$34</f>
        <v>SO</v>
      </c>
      <c r="AF23" s="125" t="str">
        <f>[19]Setembro!$I$35</f>
        <v>SO</v>
      </c>
      <c r="AI23" t="s">
        <v>47</v>
      </c>
      <c r="AJ23" t="s">
        <v>47</v>
      </c>
      <c r="AK23" t="s">
        <v>47</v>
      </c>
    </row>
    <row r="24" spans="1:39" x14ac:dyDescent="0.2">
      <c r="A24" s="98" t="s">
        <v>169</v>
      </c>
      <c r="B24" s="134" t="str">
        <f>[20]Setembro!$I$5</f>
        <v>*</v>
      </c>
      <c r="C24" s="134" t="str">
        <f>[20]Setembro!$I$6</f>
        <v>*</v>
      </c>
      <c r="D24" s="134" t="str">
        <f>[20]Setembro!$I$7</f>
        <v>*</v>
      </c>
      <c r="E24" s="134" t="str">
        <f>[20]Setembro!$I$8</f>
        <v>*</v>
      </c>
      <c r="F24" s="134" t="str">
        <f>[20]Setembro!$I$9</f>
        <v>*</v>
      </c>
      <c r="G24" s="134" t="str">
        <f>[20]Setembro!$I$10</f>
        <v>*</v>
      </c>
      <c r="H24" s="134" t="str">
        <f>[20]Setembro!$I$11</f>
        <v>*</v>
      </c>
      <c r="I24" s="134" t="str">
        <f>[20]Setembro!$I$12</f>
        <v>*</v>
      </c>
      <c r="J24" s="134" t="str">
        <f>[20]Setembro!$I$13</f>
        <v>*</v>
      </c>
      <c r="K24" s="134" t="str">
        <f>[20]Setembro!$I$14</f>
        <v>*</v>
      </c>
      <c r="L24" s="134" t="str">
        <f>[20]Setembro!$I$15</f>
        <v>*</v>
      </c>
      <c r="M24" s="134" t="str">
        <f>[20]Setembro!$I$16</f>
        <v>*</v>
      </c>
      <c r="N24" s="134" t="str">
        <f>[20]Setembro!$I$17</f>
        <v>*</v>
      </c>
      <c r="O24" s="134" t="str">
        <f>[20]Setembro!$I$18</f>
        <v>*</v>
      </c>
      <c r="P24" s="134" t="str">
        <f>[20]Setembro!$I$19</f>
        <v>*</v>
      </c>
      <c r="Q24" s="134" t="str">
        <f>[20]Setembro!$I$20</f>
        <v>*</v>
      </c>
      <c r="R24" s="134" t="str">
        <f>[20]Setembro!$I$21</f>
        <v>*</v>
      </c>
      <c r="S24" s="134" t="str">
        <f>[20]Setembro!$I$22</f>
        <v>*</v>
      </c>
      <c r="T24" s="134" t="str">
        <f>[20]Setembro!$I$23</f>
        <v>*</v>
      </c>
      <c r="U24" s="134" t="str">
        <f>[20]Setembro!$I$24</f>
        <v>*</v>
      </c>
      <c r="V24" s="134" t="str">
        <f>[20]Setembro!$I$25</f>
        <v>*</v>
      </c>
      <c r="W24" s="134" t="str">
        <f>[20]Setembro!$I$26</f>
        <v>*</v>
      </c>
      <c r="X24" s="134" t="str">
        <f>[20]Setembro!$I$27</f>
        <v>*</v>
      </c>
      <c r="Y24" s="134" t="str">
        <f>[20]Setembro!$I$28</f>
        <v>*</v>
      </c>
      <c r="Z24" s="134" t="str">
        <f>[20]Setembro!$I$29</f>
        <v>*</v>
      </c>
      <c r="AA24" s="134" t="str">
        <f>[20]Setembro!$I$30</f>
        <v>*</v>
      </c>
      <c r="AB24" s="134" t="str">
        <f>[20]Setembro!$I$31</f>
        <v>*</v>
      </c>
      <c r="AC24" s="134" t="str">
        <f>[20]Setembro!$I$32</f>
        <v>*</v>
      </c>
      <c r="AD24" s="134" t="str">
        <f>[20]Setembro!$I$33</f>
        <v>*</v>
      </c>
      <c r="AE24" s="134" t="str">
        <f>[20]Setembro!$I$34</f>
        <v>*</v>
      </c>
      <c r="AF24" s="138" t="str">
        <f>[20]Setembro!$I$35</f>
        <v>*</v>
      </c>
      <c r="AJ24" t="s">
        <v>47</v>
      </c>
      <c r="AK24" t="s">
        <v>47</v>
      </c>
    </row>
    <row r="25" spans="1:39" x14ac:dyDescent="0.2">
      <c r="A25" s="98" t="s">
        <v>170</v>
      </c>
      <c r="B25" s="129" t="str">
        <f>[21]Setembro!$I$5</f>
        <v>S</v>
      </c>
      <c r="C25" s="129" t="str">
        <f>[21]Setembro!$I$6</f>
        <v>N</v>
      </c>
      <c r="D25" s="129" t="str">
        <f>[21]Setembro!$I$7</f>
        <v>S</v>
      </c>
      <c r="E25" s="129" t="str">
        <f>[21]Setembro!$I$8</f>
        <v>S</v>
      </c>
      <c r="F25" s="129" t="str">
        <f>[21]Setembro!$I$9</f>
        <v>L</v>
      </c>
      <c r="G25" s="129" t="str">
        <f>[21]Setembro!$I$10</f>
        <v>NE</v>
      </c>
      <c r="H25" s="129" t="str">
        <f>[21]Setembro!$I$11</f>
        <v>NE</v>
      </c>
      <c r="I25" s="129" t="str">
        <f>[21]Setembro!$I$12</f>
        <v>N</v>
      </c>
      <c r="J25" s="129" t="str">
        <f>[21]Setembro!$I$13</f>
        <v>N</v>
      </c>
      <c r="K25" s="129" t="str">
        <f>[21]Setembro!$I$14</f>
        <v>NO</v>
      </c>
      <c r="L25" s="129" t="str">
        <f>[21]Setembro!$I$15</f>
        <v>N</v>
      </c>
      <c r="M25" s="129" t="str">
        <f>[21]Setembro!$I$16</f>
        <v>SO</v>
      </c>
      <c r="N25" s="129" t="str">
        <f>[21]Setembro!$I$17</f>
        <v>SO</v>
      </c>
      <c r="O25" s="129" t="str">
        <f>[21]Setembro!$I$18</f>
        <v>NE</v>
      </c>
      <c r="P25" s="129" t="str">
        <f>[21]Setembro!$I$19</f>
        <v>NE</v>
      </c>
      <c r="Q25" s="129" t="str">
        <f>[21]Setembro!$I$20</f>
        <v>NE</v>
      </c>
      <c r="R25" s="129" t="str">
        <f>[21]Setembro!$I$21</f>
        <v>O</v>
      </c>
      <c r="S25" s="129" t="str">
        <f>[21]Setembro!$I$22</f>
        <v>SO</v>
      </c>
      <c r="T25" s="11" t="s">
        <v>226</v>
      </c>
      <c r="U25" s="129" t="str">
        <f>[21]Setembro!$I$24</f>
        <v>S</v>
      </c>
      <c r="V25" s="129" t="str">
        <f>[21]Setembro!$I$25</f>
        <v>S</v>
      </c>
      <c r="W25" s="129" t="str">
        <f>[21]Setembro!$I$26</f>
        <v>SE</v>
      </c>
      <c r="X25" s="129" t="str">
        <f>[21]Setembro!$I$27</f>
        <v>L</v>
      </c>
      <c r="Y25" s="129" t="str">
        <f>[21]Setembro!$I$28</f>
        <v>L</v>
      </c>
      <c r="Z25" s="129" t="str">
        <f>[21]Setembro!$I$29</f>
        <v>NE</v>
      </c>
      <c r="AA25" s="129" t="str">
        <f>[21]Setembro!$I$30</f>
        <v>NE</v>
      </c>
      <c r="AB25" s="129" t="str">
        <f>[21]Setembro!$I$31</f>
        <v>L</v>
      </c>
      <c r="AC25" s="129" t="str">
        <f>[21]Setembro!$I$32</f>
        <v>NE</v>
      </c>
      <c r="AD25" s="129" t="str">
        <f>[21]Setembro!$I$33</f>
        <v>L</v>
      </c>
      <c r="AE25" s="129" t="str">
        <f>[21]Setembro!$I$34</f>
        <v>NE</v>
      </c>
      <c r="AF25" s="138" t="str">
        <f>[21]Setembro!$I$35</f>
        <v>NE</v>
      </c>
      <c r="AG25" s="12" t="s">
        <v>47</v>
      </c>
      <c r="AK25" t="s">
        <v>47</v>
      </c>
    </row>
    <row r="26" spans="1:39" x14ac:dyDescent="0.2">
      <c r="A26" s="98" t="s">
        <v>171</v>
      </c>
      <c r="B26" s="129" t="str">
        <f>[22]Setembro!$I$5</f>
        <v>S</v>
      </c>
      <c r="C26" s="129" t="str">
        <f>[22]Setembro!$I$6</f>
        <v>SE</v>
      </c>
      <c r="D26" s="129" t="str">
        <f>[22]Setembro!$I$7</f>
        <v>SE</v>
      </c>
      <c r="E26" s="129" t="str">
        <f>[22]Setembro!$I$8</f>
        <v>SE</v>
      </c>
      <c r="F26" s="129" t="str">
        <f>[22]Setembro!$I$9</f>
        <v>L</v>
      </c>
      <c r="G26" s="129" t="str">
        <f>[22]Setembro!$I$10</f>
        <v>L</v>
      </c>
      <c r="H26" s="129" t="str">
        <f>[22]Setembro!$I$11</f>
        <v>L</v>
      </c>
      <c r="I26" s="129" t="str">
        <f>[22]Setembro!$I$12</f>
        <v>N</v>
      </c>
      <c r="J26" s="129" t="str">
        <f>[22]Setembro!$I$13</f>
        <v>N</v>
      </c>
      <c r="K26" s="129" t="str">
        <f>[22]Setembro!$I$14</f>
        <v>NO</v>
      </c>
      <c r="L26" s="129" t="str">
        <f>[22]Setembro!$I$15</f>
        <v>NO</v>
      </c>
      <c r="M26" s="129" t="str">
        <f>[22]Setembro!$I$16</f>
        <v>SO</v>
      </c>
      <c r="N26" s="129" t="str">
        <f>[22]Setembro!$I$17</f>
        <v>S</v>
      </c>
      <c r="O26" s="129" t="str">
        <f>[22]Setembro!$I$18</f>
        <v>NE</v>
      </c>
      <c r="P26" s="129" t="str">
        <f>[22]Setembro!$I$19</f>
        <v>NE</v>
      </c>
      <c r="Q26" s="129" t="str">
        <f>[22]Setembro!$I$20</f>
        <v>N</v>
      </c>
      <c r="R26" s="129" t="str">
        <f>[22]Setembro!$I$21</f>
        <v>SO</v>
      </c>
      <c r="S26" s="129" t="str">
        <f>[22]Setembro!$I$22</f>
        <v>SO</v>
      </c>
      <c r="T26" s="129" t="str">
        <f>[22]Setembro!$I$23</f>
        <v>NO</v>
      </c>
      <c r="U26" s="129" t="str">
        <f>[22]Setembro!$I$24</f>
        <v>NO</v>
      </c>
      <c r="V26" s="129" t="str">
        <f>[22]Setembro!$I$25</f>
        <v>S</v>
      </c>
      <c r="W26" s="129" t="str">
        <f>[22]Setembro!$I$26</f>
        <v>SE</v>
      </c>
      <c r="X26" s="129" t="str">
        <f>[22]Setembro!$I$27</f>
        <v>L</v>
      </c>
      <c r="Y26" s="129" t="str">
        <f>[22]Setembro!$I$28</f>
        <v>SE</v>
      </c>
      <c r="Z26" s="129" t="str">
        <f>[22]Setembro!$I$29</f>
        <v>L</v>
      </c>
      <c r="AA26" s="129" t="str">
        <f>[22]Setembro!$I$30</f>
        <v>SE</v>
      </c>
      <c r="AB26" s="129" t="str">
        <f>[22]Setembro!$I$31</f>
        <v>NE</v>
      </c>
      <c r="AC26" s="129" t="str">
        <f>[22]Setembro!$I$32</f>
        <v>L</v>
      </c>
      <c r="AD26" s="129" t="str">
        <f>[22]Setembro!$I$33</f>
        <v>NE</v>
      </c>
      <c r="AE26" s="129" t="str">
        <f>[22]Setembro!$I$34</f>
        <v>NE</v>
      </c>
      <c r="AF26" s="138" t="str">
        <f>[22]Setembro!$I$35</f>
        <v>SE</v>
      </c>
    </row>
    <row r="27" spans="1:39" x14ac:dyDescent="0.2">
      <c r="A27" s="98" t="s">
        <v>8</v>
      </c>
      <c r="B27" s="134" t="str">
        <f>[23]Setembro!$I$5</f>
        <v>NO</v>
      </c>
      <c r="C27" s="134" t="str">
        <f>[23]Setembro!$I$6</f>
        <v>O</v>
      </c>
      <c r="D27" s="134" t="str">
        <f>[23]Setembro!$I$7</f>
        <v>O</v>
      </c>
      <c r="E27" s="134" t="str">
        <f>[23]Setembro!$I$8</f>
        <v>O</v>
      </c>
      <c r="F27" s="134" t="str">
        <f>[23]Setembro!$I$9</f>
        <v>O</v>
      </c>
      <c r="G27" s="134" t="str">
        <f>[23]Setembro!$I$10</f>
        <v>SE</v>
      </c>
      <c r="H27" s="134" t="str">
        <f>[23]Setembro!$I$11</f>
        <v>S</v>
      </c>
      <c r="I27" s="134" t="str">
        <f>[23]Setembro!$I$12</f>
        <v>SE</v>
      </c>
      <c r="J27" s="134" t="str">
        <f>[23]Setembro!$I$13</f>
        <v>L</v>
      </c>
      <c r="K27" s="134" t="str">
        <f>[23]Setembro!$I$14</f>
        <v>L</v>
      </c>
      <c r="L27" s="134" t="str">
        <f>[23]Setembro!$I$15</f>
        <v>NE</v>
      </c>
      <c r="M27" s="134" t="str">
        <f>[23]Setembro!$I$16</f>
        <v>NO</v>
      </c>
      <c r="N27" s="134" t="str">
        <f>[23]Setembro!$I$17</f>
        <v>NO</v>
      </c>
      <c r="O27" s="134" t="str">
        <f>[23]Setembro!$I$18</f>
        <v>SE</v>
      </c>
      <c r="P27" s="134" t="str">
        <f>[23]Setembro!$I$19</f>
        <v>SE</v>
      </c>
      <c r="Q27" s="129" t="str">
        <f>[23]Setembro!$I$20</f>
        <v>SE</v>
      </c>
      <c r="R27" s="129" t="str">
        <f>[23]Setembro!$I$21</f>
        <v>SE</v>
      </c>
      <c r="S27" s="129" t="str">
        <f>[23]Setembro!$I$22</f>
        <v>NO</v>
      </c>
      <c r="T27" s="129" t="str">
        <f>[23]Setembro!$I$23</f>
        <v>SE</v>
      </c>
      <c r="U27" s="129" t="str">
        <f>[23]Setembro!$I$24</f>
        <v>NO</v>
      </c>
      <c r="V27" s="129" t="str">
        <f>[23]Setembro!$I$25</f>
        <v>O</v>
      </c>
      <c r="W27" s="129" t="str">
        <f>[23]Setembro!$I$26</f>
        <v>O</v>
      </c>
      <c r="X27" s="129" t="str">
        <f>[23]Setembro!$I$27</f>
        <v>S</v>
      </c>
      <c r="Y27" s="129" t="str">
        <f>[23]Setembro!$I$28</f>
        <v>S</v>
      </c>
      <c r="Z27" s="129" t="str">
        <f>[23]Setembro!$I$29</f>
        <v>SE</v>
      </c>
      <c r="AA27" s="129" t="str">
        <f>[23]Setembro!$I$30</f>
        <v>SO</v>
      </c>
      <c r="AB27" s="129" t="str">
        <f>[23]Setembro!$I$31</f>
        <v>S</v>
      </c>
      <c r="AC27" s="129" t="str">
        <f>[23]Setembro!$I$32</f>
        <v>SE</v>
      </c>
      <c r="AD27" s="129" t="str">
        <f>[23]Setembro!$I$33</f>
        <v>S</v>
      </c>
      <c r="AE27" s="129" t="str">
        <f>[23]Setembro!$I$34</f>
        <v>SE</v>
      </c>
      <c r="AF27" s="125" t="str">
        <f>[23]Setembro!$I$35</f>
        <v>SE</v>
      </c>
      <c r="AK27" t="s">
        <v>47</v>
      </c>
      <c r="AM27" t="s">
        <v>47</v>
      </c>
    </row>
    <row r="28" spans="1:39" x14ac:dyDescent="0.2">
      <c r="A28" s="98" t="s">
        <v>9</v>
      </c>
      <c r="B28" s="134" t="str">
        <f>[24]Setembro!$I$5</f>
        <v>S</v>
      </c>
      <c r="C28" s="134" t="str">
        <f>[24]Setembro!$I$6</f>
        <v>N</v>
      </c>
      <c r="D28" s="134" t="str">
        <f>[24]Setembro!$I$7</f>
        <v>SE</v>
      </c>
      <c r="E28" s="134" t="str">
        <f>[24]Setembro!$I$8</f>
        <v>S</v>
      </c>
      <c r="F28" s="134" t="str">
        <f>[24]Setembro!$I$9</f>
        <v>L</v>
      </c>
      <c r="G28" s="134" t="str">
        <f>[24]Setembro!$I$10</f>
        <v>L</v>
      </c>
      <c r="H28" s="134" t="str">
        <f>[24]Setembro!$I$11</f>
        <v>L</v>
      </c>
      <c r="I28" s="134" t="str">
        <f>[24]Setembro!$I$12</f>
        <v>N</v>
      </c>
      <c r="J28" s="134" t="str">
        <f>[24]Setembro!$I$13</f>
        <v>N</v>
      </c>
      <c r="K28" s="134" t="str">
        <f>[24]Setembro!$I$14</f>
        <v>NO</v>
      </c>
      <c r="L28" s="134" t="str">
        <f>[24]Setembro!$I$15</f>
        <v>N</v>
      </c>
      <c r="M28" s="134" t="str">
        <f>[24]Setembro!$I$16</f>
        <v>SO</v>
      </c>
      <c r="N28" s="134" t="str">
        <f>[24]Setembro!$I$17</f>
        <v>S</v>
      </c>
      <c r="O28" s="134" t="str">
        <f>[24]Setembro!$I$18</f>
        <v>NE</v>
      </c>
      <c r="P28" s="134" t="str">
        <f>[24]Setembro!$I$19</f>
        <v>NE</v>
      </c>
      <c r="Q28" s="134" t="str">
        <f>[24]Setembro!$I$20</f>
        <v>NE</v>
      </c>
      <c r="R28" s="134" t="str">
        <f>[24]Setembro!$I$21</f>
        <v>N</v>
      </c>
      <c r="S28" s="134" t="str">
        <f>[24]Setembro!$I$22</f>
        <v>SO</v>
      </c>
      <c r="T28" s="129" t="str">
        <f>[24]Setembro!$I$23</f>
        <v>N</v>
      </c>
      <c r="U28" s="129" t="str">
        <f>[24]Setembro!$I$24</f>
        <v>N</v>
      </c>
      <c r="V28" s="129" t="str">
        <f>[24]Setembro!$I$25</f>
        <v>S</v>
      </c>
      <c r="W28" s="129" t="str">
        <f>[24]Setembro!$I$26</f>
        <v>S</v>
      </c>
      <c r="X28" s="129" t="str">
        <f>[24]Setembro!$I$27</f>
        <v>L</v>
      </c>
      <c r="Y28" s="129" t="str">
        <f>[24]Setembro!$I$28</f>
        <v>SE</v>
      </c>
      <c r="Z28" s="129" t="str">
        <f>[24]Setembro!$I$29</f>
        <v>L</v>
      </c>
      <c r="AA28" s="129" t="str">
        <f>[24]Setembro!$I$30</f>
        <v>SE</v>
      </c>
      <c r="AB28" s="129" t="str">
        <f>[24]Setembro!$I$31</f>
        <v>NE</v>
      </c>
      <c r="AC28" s="129" t="str">
        <f>[24]Setembro!$I$32</f>
        <v>L</v>
      </c>
      <c r="AD28" s="129" t="str">
        <f>[24]Setembro!$I$33</f>
        <v>L</v>
      </c>
      <c r="AE28" s="129" t="str">
        <f>[24]Setembro!$I$34</f>
        <v>NE</v>
      </c>
      <c r="AF28" s="125" t="str">
        <f>[24]Setembro!$I$35</f>
        <v>N</v>
      </c>
      <c r="AL28" t="s">
        <v>47</v>
      </c>
    </row>
    <row r="29" spans="1:39" x14ac:dyDescent="0.2">
      <c r="A29" s="98" t="s">
        <v>42</v>
      </c>
      <c r="B29" s="134" t="str">
        <f>[25]Setembro!$I$5</f>
        <v>SO</v>
      </c>
      <c r="C29" s="134" t="str">
        <f>[25]Setembro!$I$6</f>
        <v>S</v>
      </c>
      <c r="D29" s="134" t="str">
        <f>[25]Setembro!$I$7</f>
        <v>S</v>
      </c>
      <c r="E29" s="134" t="str">
        <f>[25]Setembro!$I$8</f>
        <v>SO</v>
      </c>
      <c r="F29" s="134" t="str">
        <f>[25]Setembro!$I$9</f>
        <v>S</v>
      </c>
      <c r="G29" s="134" t="str">
        <f>[25]Setembro!$I$10</f>
        <v>SE</v>
      </c>
      <c r="H29" s="134" t="str">
        <f>[25]Setembro!$I$11</f>
        <v>N</v>
      </c>
      <c r="I29" s="134" t="str">
        <f>[25]Setembro!$I$12</f>
        <v>N</v>
      </c>
      <c r="J29" s="134" t="str">
        <f>[25]Setembro!$I$13</f>
        <v>N</v>
      </c>
      <c r="K29" s="134" t="str">
        <f>[25]Setembro!$I$14</f>
        <v>N</v>
      </c>
      <c r="L29" s="134" t="str">
        <f>[25]Setembro!$I$15</f>
        <v>N</v>
      </c>
      <c r="M29" s="134" t="str">
        <f>[25]Setembro!$I$16</f>
        <v>SO</v>
      </c>
      <c r="N29" s="134" t="str">
        <f>[25]Setembro!$I$17</f>
        <v>S</v>
      </c>
      <c r="O29" s="134" t="str">
        <f>[25]Setembro!$I$18</f>
        <v>S</v>
      </c>
      <c r="P29" s="134" t="str">
        <f>[25]Setembro!$I$19</f>
        <v>N</v>
      </c>
      <c r="Q29" s="134" t="str">
        <f>[25]Setembro!$I$20</f>
        <v>N</v>
      </c>
      <c r="R29" s="134" t="str">
        <f>[25]Setembro!$I$21</f>
        <v>SO</v>
      </c>
      <c r="S29" s="134" t="str">
        <f>[25]Setembro!$I$22</f>
        <v>SO</v>
      </c>
      <c r="T29" s="129" t="str">
        <f>[25]Setembro!$I$23</f>
        <v>N</v>
      </c>
      <c r="U29" s="129" t="str">
        <f>[25]Setembro!$I$24</f>
        <v>SO</v>
      </c>
      <c r="V29" s="129" t="str">
        <f>[25]Setembro!$I$25</f>
        <v>S</v>
      </c>
      <c r="W29" s="129" t="str">
        <f>[25]Setembro!$I$26</f>
        <v>SE</v>
      </c>
      <c r="X29" s="129" t="str">
        <f>[25]Setembro!$I$27</f>
        <v>L</v>
      </c>
      <c r="Y29" s="129" t="str">
        <f>[25]Setembro!$I$28</f>
        <v>SE</v>
      </c>
      <c r="Z29" s="129" t="str">
        <f>[25]Setembro!$I$29</f>
        <v>SE</v>
      </c>
      <c r="AA29" s="129" t="str">
        <f>[25]Setembro!$I$30</f>
        <v>SE</v>
      </c>
      <c r="AB29" s="129" t="str">
        <f>[25]Setembro!$I$31</f>
        <v>S</v>
      </c>
      <c r="AC29" s="129" t="str">
        <f>[25]Setembro!$I$32</f>
        <v>SE</v>
      </c>
      <c r="AD29" s="129" t="str">
        <f>[25]Setembro!$I$33</f>
        <v>SE</v>
      </c>
      <c r="AE29" s="129" t="str">
        <f>[25]Setembro!$I$34</f>
        <v>NE</v>
      </c>
      <c r="AF29" s="125" t="str">
        <f>[25]Setembro!$I$35</f>
        <v>N</v>
      </c>
      <c r="AI29" t="s">
        <v>47</v>
      </c>
    </row>
    <row r="30" spans="1:39" x14ac:dyDescent="0.2">
      <c r="A30" s="98" t="s">
        <v>10</v>
      </c>
      <c r="B30" s="11" t="str">
        <f>[26]Setembro!$I$5</f>
        <v>NE</v>
      </c>
      <c r="C30" s="11" t="str">
        <f>[26]Setembro!$I$6</f>
        <v>L</v>
      </c>
      <c r="D30" s="11" t="str">
        <f>[26]Setembro!$I$7</f>
        <v>N</v>
      </c>
      <c r="E30" s="11" t="str">
        <f>[26]Setembro!$I$8</f>
        <v>N</v>
      </c>
      <c r="F30" s="11" t="str">
        <f>[26]Setembro!$I$9</f>
        <v>N</v>
      </c>
      <c r="G30" s="11" t="str">
        <f>[26]Setembro!$I$10</f>
        <v>O</v>
      </c>
      <c r="H30" s="11" t="str">
        <f>[26]Setembro!$I$11</f>
        <v>O</v>
      </c>
      <c r="I30" s="11" t="str">
        <f>[26]Setembro!$I$12</f>
        <v>SO</v>
      </c>
      <c r="J30" s="11" t="str">
        <f>[26]Setembro!$I$13</f>
        <v>SO</v>
      </c>
      <c r="K30" s="11" t="str">
        <f>[26]Setembro!$I$14</f>
        <v>SO</v>
      </c>
      <c r="L30" s="11" t="str">
        <f>[26]Setembro!$I$15</f>
        <v>S</v>
      </c>
      <c r="M30" s="11" t="str">
        <f>[26]Setembro!$I$16</f>
        <v>NE</v>
      </c>
      <c r="N30" s="11" t="str">
        <f>[26]Setembro!$I$17</f>
        <v>NE</v>
      </c>
      <c r="O30" s="11" t="str">
        <f>[26]Setembro!$I$18</f>
        <v>SO</v>
      </c>
      <c r="P30" s="11" t="str">
        <f>[26]Setembro!$I$19</f>
        <v>O</v>
      </c>
      <c r="Q30" s="11" t="str">
        <f>[26]Setembro!$I$20</f>
        <v>SO</v>
      </c>
      <c r="R30" s="11" t="str">
        <f>[26]Setembro!$I$21</f>
        <v>L</v>
      </c>
      <c r="S30" s="11" t="str">
        <f>[26]Setembro!$I$22</f>
        <v>NE</v>
      </c>
      <c r="T30" s="129" t="str">
        <f>[26]Setembro!$I$23</f>
        <v>S</v>
      </c>
      <c r="U30" s="129" t="str">
        <f>[26]Setembro!$I$24</f>
        <v>NE</v>
      </c>
      <c r="V30" s="129" t="str">
        <f>[26]Setembro!$I$25</f>
        <v>NE</v>
      </c>
      <c r="W30" s="129" t="str">
        <f>[26]Setembro!$I$26</f>
        <v>N</v>
      </c>
      <c r="X30" s="129" t="str">
        <f>[26]Setembro!$I$27</f>
        <v>NO</v>
      </c>
      <c r="Y30" s="129" t="str">
        <f>[26]Setembro!$I$28</f>
        <v>NO</v>
      </c>
      <c r="Z30" s="129" t="str">
        <f>[26]Setembro!$I$29</f>
        <v>NO</v>
      </c>
      <c r="AA30" s="129" t="str">
        <f>[26]Setembro!$I$30</f>
        <v>NO</v>
      </c>
      <c r="AB30" s="129" t="str">
        <f>[26]Setembro!$I$31</f>
        <v>O</v>
      </c>
      <c r="AC30" s="129" t="str">
        <f>[26]Setembro!$I$32</f>
        <v>O</v>
      </c>
      <c r="AD30" s="129" t="str">
        <f>[26]Setembro!$I$33</f>
        <v>O</v>
      </c>
      <c r="AE30" s="129" t="str">
        <f>[26]Setembro!$I$34</f>
        <v>O</v>
      </c>
      <c r="AF30" s="125" t="str">
        <f>[26]Setembro!$I$35</f>
        <v>O</v>
      </c>
      <c r="AI30" t="s">
        <v>47</v>
      </c>
    </row>
    <row r="31" spans="1:39" x14ac:dyDescent="0.2">
      <c r="A31" s="98" t="s">
        <v>172</v>
      </c>
      <c r="B31" s="129" t="str">
        <f>[27]Setembro!$I$5</f>
        <v>S</v>
      </c>
      <c r="C31" s="129" t="str">
        <f>[27]Setembro!$I$6</f>
        <v>S</v>
      </c>
      <c r="D31" s="129" t="str">
        <f>[27]Setembro!$I$7</f>
        <v>S</v>
      </c>
      <c r="E31" s="129" t="str">
        <f>[27]Setembro!$I$8</f>
        <v>S</v>
      </c>
      <c r="F31" s="129" t="str">
        <f>[27]Setembro!$I$9</f>
        <v>S</v>
      </c>
      <c r="G31" s="129" t="str">
        <f>[27]Setembro!$I$10</f>
        <v>NE</v>
      </c>
      <c r="H31" s="129" t="str">
        <f>[27]Setembro!$I$11</f>
        <v>NE</v>
      </c>
      <c r="I31" s="129" t="str">
        <f>[27]Setembro!$I$12</f>
        <v>N</v>
      </c>
      <c r="J31" s="129" t="str">
        <f>[27]Setembro!$I$13</f>
        <v>N</v>
      </c>
      <c r="K31" s="129" t="str">
        <f>[27]Setembro!$I$14</f>
        <v>N</v>
      </c>
      <c r="L31" s="129" t="str">
        <f>[27]Setembro!$I$15</f>
        <v>NO</v>
      </c>
      <c r="M31" s="129" t="str">
        <f>[27]Setembro!$I$16</f>
        <v>S</v>
      </c>
      <c r="N31" s="129" t="str">
        <f>[27]Setembro!$I$17</f>
        <v>S</v>
      </c>
      <c r="O31" s="129" t="str">
        <f>[27]Setembro!$I$18</f>
        <v>NE</v>
      </c>
      <c r="P31" s="129" t="str">
        <f>[27]Setembro!$I$19</f>
        <v>N</v>
      </c>
      <c r="Q31" s="129" t="str">
        <f>[27]Setembro!$I$20</f>
        <v>N</v>
      </c>
      <c r="R31" s="129" t="str">
        <f>[27]Setembro!$I$21</f>
        <v>SO</v>
      </c>
      <c r="S31" s="129" t="str">
        <f>[27]Setembro!$I$22</f>
        <v>S</v>
      </c>
      <c r="T31" s="129" t="str">
        <f>[27]Setembro!$I$23</f>
        <v>NO</v>
      </c>
      <c r="U31" s="129" t="str">
        <f>[27]Setembro!$I$24</f>
        <v>SO</v>
      </c>
      <c r="V31" s="129" t="str">
        <f>[27]Setembro!$I$25</f>
        <v>S</v>
      </c>
      <c r="W31" s="129" t="str">
        <f>[27]Setembro!$I$26</f>
        <v>SE</v>
      </c>
      <c r="X31" s="129" t="str">
        <f>[27]Setembro!$I$27</f>
        <v>L</v>
      </c>
      <c r="Y31" s="129" t="str">
        <f>[27]Setembro!$I$28</f>
        <v>L</v>
      </c>
      <c r="Z31" s="129" t="str">
        <f>[27]Setembro!$I$29</f>
        <v>S</v>
      </c>
      <c r="AA31" s="129" t="str">
        <f>[27]Setembro!$I$30</f>
        <v>SE</v>
      </c>
      <c r="AB31" s="129" t="str">
        <f>[27]Setembro!$I$31</f>
        <v>NE</v>
      </c>
      <c r="AC31" s="129" t="str">
        <f>[27]Setembro!$I$32</f>
        <v>L</v>
      </c>
      <c r="AD31" s="129" t="str">
        <f>[27]Setembro!$I$33</f>
        <v>L</v>
      </c>
      <c r="AE31" s="129" t="str">
        <f>[27]Setembro!$I$34</f>
        <v>NE</v>
      </c>
      <c r="AF31" s="138" t="str">
        <f>[27]Setembro!$I$35</f>
        <v>S</v>
      </c>
      <c r="AG31" s="12" t="s">
        <v>47</v>
      </c>
      <c r="AK31" t="s">
        <v>47</v>
      </c>
    </row>
    <row r="32" spans="1:39" x14ac:dyDescent="0.2">
      <c r="A32" s="98" t="s">
        <v>11</v>
      </c>
      <c r="B32" s="134" t="str">
        <f>[28]Setembro!$I$5</f>
        <v>NO</v>
      </c>
      <c r="C32" s="134" t="str">
        <f>[28]Setembro!$I$6</f>
        <v>SO</v>
      </c>
      <c r="D32" s="134" t="str">
        <f>[28]Setembro!$I$7</f>
        <v>NO</v>
      </c>
      <c r="E32" s="134" t="str">
        <f>[28]Setembro!$I$8</f>
        <v>NO</v>
      </c>
      <c r="F32" s="134" t="str">
        <f>[28]Setembro!$I$9</f>
        <v>SO</v>
      </c>
      <c r="G32" s="134" t="str">
        <f>[28]Setembro!$I$10</f>
        <v>SO</v>
      </c>
      <c r="H32" s="134" t="str">
        <f>[28]Setembro!$I$11</f>
        <v>SO</v>
      </c>
      <c r="I32" s="134" t="str">
        <f>[28]Setembro!$I$12</f>
        <v>NE</v>
      </c>
      <c r="J32" s="134" t="str">
        <f>[28]Setembro!$I$13</f>
        <v>SE</v>
      </c>
      <c r="K32" s="134" t="str">
        <f>[28]Setembro!$I$14</f>
        <v>NE</v>
      </c>
      <c r="L32" s="134" t="str">
        <f>[28]Setembro!$I$15</f>
        <v>NE</v>
      </c>
      <c r="M32" s="134" t="str">
        <f>[28]Setembro!$I$16</f>
        <v>NO</v>
      </c>
      <c r="N32" s="134" t="str">
        <f>[28]Setembro!$I$17</f>
        <v>NO</v>
      </c>
      <c r="O32" s="134" t="str">
        <f>[28]Setembro!$I$18</f>
        <v>SO</v>
      </c>
      <c r="P32" s="134" t="str">
        <f>[28]Setembro!$I$19</f>
        <v>NE</v>
      </c>
      <c r="Q32" s="134" t="str">
        <f>[28]Setembro!$I$20</f>
        <v>L</v>
      </c>
      <c r="R32" s="134" t="str">
        <f>[28]Setembro!$I$21</f>
        <v>NE</v>
      </c>
      <c r="S32" s="134" t="str">
        <f>[28]Setembro!$I$22</f>
        <v>NO</v>
      </c>
      <c r="T32" s="129" t="str">
        <f>[28]Setembro!$I$23</f>
        <v>L</v>
      </c>
      <c r="U32" s="129" t="str">
        <f>[28]Setembro!$I$24</f>
        <v>NE</v>
      </c>
      <c r="V32" s="129" t="str">
        <f>[28]Setembro!$I$25</f>
        <v>NO</v>
      </c>
      <c r="W32" s="129" t="str">
        <f>[28]Setembro!$I$26</f>
        <v>O</v>
      </c>
      <c r="X32" s="129" t="str">
        <f>[28]Setembro!$I$27</f>
        <v>SO</v>
      </c>
      <c r="Y32" s="129" t="str">
        <f>[28]Setembro!$I$28</f>
        <v>SO</v>
      </c>
      <c r="Z32" s="129" t="str">
        <f>[28]Setembro!$I$29</f>
        <v>SO</v>
      </c>
      <c r="AA32" s="129" t="str">
        <f>[28]Setembro!$I$30</f>
        <v>SO</v>
      </c>
      <c r="AB32" s="129" t="str">
        <f>[28]Setembro!$I$31</f>
        <v>S</v>
      </c>
      <c r="AC32" s="129" t="str">
        <f>[28]Setembro!$I$32</f>
        <v>SO</v>
      </c>
      <c r="AD32" s="129" t="str">
        <f>[28]Setembro!$I$33</f>
        <v>SO</v>
      </c>
      <c r="AE32" s="129" t="str">
        <f>[28]Setembro!$I$34</f>
        <v>S</v>
      </c>
      <c r="AF32" s="125" t="str">
        <f>[28]Setembro!$I$35</f>
        <v>SO</v>
      </c>
      <c r="AI32" t="s">
        <v>47</v>
      </c>
    </row>
    <row r="33" spans="1:38" s="5" customFormat="1" x14ac:dyDescent="0.2">
      <c r="A33" s="98" t="s">
        <v>12</v>
      </c>
      <c r="B33" s="134" t="str">
        <f>[29]Setembro!$I$5</f>
        <v>S</v>
      </c>
      <c r="C33" s="134" t="str">
        <f>[29]Setembro!$I$6</f>
        <v>S</v>
      </c>
      <c r="D33" s="134" t="str">
        <f>[29]Setembro!$I$7</f>
        <v>S</v>
      </c>
      <c r="E33" s="134" t="str">
        <f>[29]Setembro!$I$8</f>
        <v>S</v>
      </c>
      <c r="F33" s="134" t="str">
        <f>[29]Setembro!$I$9</f>
        <v>S</v>
      </c>
      <c r="G33" s="134" t="str">
        <f>[29]Setembro!$I$10</f>
        <v>S</v>
      </c>
      <c r="H33" s="134" t="str">
        <f>[29]Setembro!$I$11</f>
        <v>O</v>
      </c>
      <c r="I33" s="134" t="str">
        <f>[29]Setembro!$I$12</f>
        <v>NO</v>
      </c>
      <c r="J33" s="134" t="str">
        <f>[29]Setembro!$I$13</f>
        <v>NO</v>
      </c>
      <c r="K33" s="134" t="str">
        <f>[29]Setembro!$I$14</f>
        <v>NO</v>
      </c>
      <c r="L33" s="134" t="str">
        <f>[29]Setembro!$I$15</f>
        <v>N</v>
      </c>
      <c r="M33" s="134" t="str">
        <f>[29]Setembro!$I$16</f>
        <v>S</v>
      </c>
      <c r="N33" s="134" t="str">
        <f>[29]Setembro!$I$17</f>
        <v>S</v>
      </c>
      <c r="O33" s="134" t="str">
        <f>[29]Setembro!$I$18</f>
        <v>S</v>
      </c>
      <c r="P33" s="134" t="str">
        <f>[29]Setembro!$I$19</f>
        <v>O</v>
      </c>
      <c r="Q33" s="134" t="str">
        <f>[29]Setembro!$I$20</f>
        <v>N</v>
      </c>
      <c r="R33" s="134" t="str">
        <f>[29]Setembro!$I$21</f>
        <v>O</v>
      </c>
      <c r="S33" s="134" t="str">
        <f>[29]Setembro!$I$22</f>
        <v>NO</v>
      </c>
      <c r="T33" s="134" t="str">
        <f>[29]Setembro!$I$23</f>
        <v>*</v>
      </c>
      <c r="U33" s="134" t="str">
        <f>[29]Setembro!$I$24</f>
        <v>*</v>
      </c>
      <c r="V33" s="134" t="str">
        <f>[29]Setembro!$I$25</f>
        <v>*</v>
      </c>
      <c r="W33" s="134" t="str">
        <f>[29]Setembro!$I$26</f>
        <v>*</v>
      </c>
      <c r="X33" s="134" t="str">
        <f>[29]Setembro!$I$27</f>
        <v>*</v>
      </c>
      <c r="Y33" s="134" t="str">
        <f>[29]Setembro!$I$28</f>
        <v>*</v>
      </c>
      <c r="Z33" s="134" t="str">
        <f>[29]Setembro!$I$29</f>
        <v>*</v>
      </c>
      <c r="AA33" s="134" t="str">
        <f>[29]Setembro!$I$30</f>
        <v>*</v>
      </c>
      <c r="AB33" s="134" t="str">
        <f>[29]Setembro!$I$31</f>
        <v>*</v>
      </c>
      <c r="AC33" s="134" t="str">
        <f>[29]Setembro!$I$32</f>
        <v>*</v>
      </c>
      <c r="AD33" s="134" t="str">
        <f>[29]Setembro!$I$33</f>
        <v>*</v>
      </c>
      <c r="AE33" s="134" t="str">
        <f>[29]Setembro!$I$34</f>
        <v>*</v>
      </c>
      <c r="AF33" s="125" t="str">
        <f>[29]Setembro!$I$35</f>
        <v>S</v>
      </c>
      <c r="AJ33" s="5" t="s">
        <v>47</v>
      </c>
      <c r="AL33" s="5" t="s">
        <v>47</v>
      </c>
    </row>
    <row r="34" spans="1:38" x14ac:dyDescent="0.2">
      <c r="A34" s="98" t="s">
        <v>13</v>
      </c>
      <c r="B34" s="129" t="str">
        <f>[30]Setembro!$I$5</f>
        <v>SO</v>
      </c>
      <c r="C34" s="129" t="str">
        <f>[30]Setembro!$I$6</f>
        <v>N</v>
      </c>
      <c r="D34" s="129" t="str">
        <f>[30]Setembro!$I$7</f>
        <v>SO</v>
      </c>
      <c r="E34" s="129" t="str">
        <f>[30]Setembro!$I$8</f>
        <v>S</v>
      </c>
      <c r="F34" s="129" t="str">
        <f>[30]Setembro!$I$9</f>
        <v>S</v>
      </c>
      <c r="G34" s="129" t="str">
        <f>[30]Setembro!$I$10</f>
        <v>N</v>
      </c>
      <c r="H34" s="129" t="str">
        <f>[30]Setembro!$I$11</f>
        <v>NO</v>
      </c>
      <c r="I34" s="129" t="str">
        <f>[30]Setembro!$I$12</f>
        <v>NO</v>
      </c>
      <c r="J34" s="129" t="str">
        <f>[30]Setembro!$I$13</f>
        <v>NO</v>
      </c>
      <c r="K34" s="129" t="str">
        <f>[30]Setembro!$I$14</f>
        <v>NO</v>
      </c>
      <c r="L34" s="129" t="str">
        <f>[30]Setembro!$I$15</f>
        <v>NO</v>
      </c>
      <c r="M34" s="129" t="str">
        <f>[30]Setembro!$I$16</f>
        <v>SO</v>
      </c>
      <c r="N34" s="129" t="str">
        <f>[30]Setembro!$I$17</f>
        <v>S</v>
      </c>
      <c r="O34" s="129" t="str">
        <f>[30]Setembro!$I$18</f>
        <v>N</v>
      </c>
      <c r="P34" s="129" t="str">
        <f>[30]Setembro!$I$19</f>
        <v>NO</v>
      </c>
      <c r="Q34" s="129" t="str">
        <f>[30]Setembro!$I$20</f>
        <v>N</v>
      </c>
      <c r="R34" s="129" t="str">
        <f>[30]Setembro!$I$21</f>
        <v>S</v>
      </c>
      <c r="S34" s="129" t="str">
        <f>[30]Setembro!$I$22</f>
        <v>SO</v>
      </c>
      <c r="T34" s="129" t="str">
        <f>[30]Setembro!$I$23</f>
        <v>NO</v>
      </c>
      <c r="U34" s="129" t="str">
        <f>[30]Setembro!$I$24</f>
        <v>NO</v>
      </c>
      <c r="V34" s="129" t="str">
        <f>[30]Setembro!$I$25</f>
        <v>S</v>
      </c>
      <c r="W34" s="129" t="str">
        <f>[30]Setembro!$I$26</f>
        <v>S</v>
      </c>
      <c r="X34" s="129" t="str">
        <f>[30]Setembro!$I$27</f>
        <v>SE</v>
      </c>
      <c r="Y34" s="129" t="str">
        <f>[30]Setembro!$I$28</f>
        <v>SE</v>
      </c>
      <c r="Z34" s="129" t="str">
        <f>[30]Setembro!$I$29</f>
        <v>SE</v>
      </c>
      <c r="AA34" s="129" t="str">
        <f>[30]Setembro!$I$30</f>
        <v>SE</v>
      </c>
      <c r="AB34" s="129" t="str">
        <f>[30]Setembro!$I$31</f>
        <v>L</v>
      </c>
      <c r="AC34" s="129" t="str">
        <f>[30]Setembro!$I$32</f>
        <v>NE</v>
      </c>
      <c r="AD34" s="129" t="str">
        <f>[30]Setembro!$I$33</f>
        <v>NE</v>
      </c>
      <c r="AE34" s="129" t="str">
        <f>[30]Setembro!$I$34</f>
        <v>N</v>
      </c>
      <c r="AF34" s="133" t="str">
        <f>[30]Setembro!$I$35</f>
        <v>NO</v>
      </c>
      <c r="AI34" t="s">
        <v>47</v>
      </c>
      <c r="AJ34" t="s">
        <v>47</v>
      </c>
      <c r="AK34" t="s">
        <v>47</v>
      </c>
    </row>
    <row r="35" spans="1:38" x14ac:dyDescent="0.2">
      <c r="A35" s="98" t="s">
        <v>173</v>
      </c>
      <c r="B35" s="134" t="str">
        <f>[31]Setembro!$I$5</f>
        <v>SO</v>
      </c>
      <c r="C35" s="134" t="str">
        <f>[31]Setembro!$I$6</f>
        <v>N</v>
      </c>
      <c r="D35" s="134" t="str">
        <f>[31]Setembro!$I$7</f>
        <v>SE</v>
      </c>
      <c r="E35" s="134" t="str">
        <f>[31]Setembro!$I$8</f>
        <v>L</v>
      </c>
      <c r="F35" s="134" t="str">
        <f>[31]Setembro!$I$9</f>
        <v>NE</v>
      </c>
      <c r="G35" s="134" t="str">
        <f>[31]Setembro!$I$10</f>
        <v>NE</v>
      </c>
      <c r="H35" s="134" t="str">
        <f>[31]Setembro!$I$11</f>
        <v>N</v>
      </c>
      <c r="I35" s="134" t="str">
        <f>[31]Setembro!$I$12</f>
        <v>N</v>
      </c>
      <c r="J35" s="134" t="str">
        <f>[31]Setembro!$I$13</f>
        <v>N</v>
      </c>
      <c r="K35" s="134" t="str">
        <f>[31]Setembro!$I$14</f>
        <v>NO</v>
      </c>
      <c r="L35" s="134" t="str">
        <f>[31]Setembro!$I$15</f>
        <v>NO</v>
      </c>
      <c r="M35" s="134" t="str">
        <f>[31]Setembro!$I$16</f>
        <v>S</v>
      </c>
      <c r="N35" s="134" t="str">
        <f>[31]Setembro!$I$17</f>
        <v>S</v>
      </c>
      <c r="O35" s="134" t="str">
        <f>[31]Setembro!$I$18</f>
        <v>NE</v>
      </c>
      <c r="P35" s="134" t="str">
        <f>[31]Setembro!$I$19</f>
        <v>N</v>
      </c>
      <c r="Q35" s="134" t="str">
        <f>[31]Setembro!$I$20</f>
        <v>N</v>
      </c>
      <c r="R35" s="134" t="str">
        <f>[31]Setembro!$I$21</f>
        <v>O</v>
      </c>
      <c r="S35" s="134" t="str">
        <f>[31]Setembro!$I$22</f>
        <v>S</v>
      </c>
      <c r="T35" s="129" t="str">
        <f>[31]Setembro!$I$23</f>
        <v>NO</v>
      </c>
      <c r="U35" s="129" t="str">
        <f>[31]Setembro!$I$24</f>
        <v>N</v>
      </c>
      <c r="V35" s="129" t="str">
        <f>[31]Setembro!$I$25</f>
        <v>S</v>
      </c>
      <c r="W35" s="129" t="str">
        <f>[31]Setembro!$I$26</f>
        <v>SE</v>
      </c>
      <c r="X35" s="129" t="str">
        <f>[31]Setembro!$I$27</f>
        <v>L</v>
      </c>
      <c r="Y35" s="129" t="str">
        <f>[31]Setembro!$I$28</f>
        <v>L</v>
      </c>
      <c r="Z35" s="129" t="str">
        <f>[31]Setembro!$I$29</f>
        <v>SE</v>
      </c>
      <c r="AA35" s="129" t="str">
        <f>[31]Setembro!$I$30</f>
        <v>SE</v>
      </c>
      <c r="AB35" s="129" t="str">
        <f>[31]Setembro!$I$31</f>
        <v>L</v>
      </c>
      <c r="AC35" s="129" t="str">
        <f>[31]Setembro!$I$32</f>
        <v>NE</v>
      </c>
      <c r="AD35" s="129" t="str">
        <f>[31]Setembro!$I$33</f>
        <v>NE</v>
      </c>
      <c r="AE35" s="129" t="str">
        <f>[31]Setembro!$I$34</f>
        <v>NE</v>
      </c>
      <c r="AF35" s="138" t="str">
        <f>[31]Setembro!$I$35</f>
        <v>N</v>
      </c>
      <c r="AJ35" t="s">
        <v>47</v>
      </c>
    </row>
    <row r="36" spans="1:38" x14ac:dyDescent="0.2">
      <c r="A36" s="98" t="s">
        <v>144</v>
      </c>
      <c r="B36" s="134" t="str">
        <f>[32]Setembro!$I$5</f>
        <v>*</v>
      </c>
      <c r="C36" s="134" t="str">
        <f>[32]Setembro!$I$6</f>
        <v>*</v>
      </c>
      <c r="D36" s="134" t="str">
        <f>[32]Setembro!$I$7</f>
        <v>*</v>
      </c>
      <c r="E36" s="134" t="str">
        <f>[32]Setembro!$I$8</f>
        <v>*</v>
      </c>
      <c r="F36" s="134" t="str">
        <f>[32]Setembro!$I$9</f>
        <v>*</v>
      </c>
      <c r="G36" s="134" t="str">
        <f>[32]Setembro!$I$10</f>
        <v>*</v>
      </c>
      <c r="H36" s="134" t="str">
        <f>[32]Setembro!$I$11</f>
        <v>*</v>
      </c>
      <c r="I36" s="134" t="str">
        <f>[32]Setembro!$I$12</f>
        <v>*</v>
      </c>
      <c r="J36" s="134" t="str">
        <f>[32]Setembro!$I$13</f>
        <v>*</v>
      </c>
      <c r="K36" s="134" t="str">
        <f>[32]Setembro!$I$14</f>
        <v>*</v>
      </c>
      <c r="L36" s="134" t="str">
        <f>[32]Setembro!$I$15</f>
        <v>*</v>
      </c>
      <c r="M36" s="134" t="str">
        <f>[32]Setembro!$I$16</f>
        <v>*</v>
      </c>
      <c r="N36" s="134" t="str">
        <f>[32]Setembro!$I$17</f>
        <v>*</v>
      </c>
      <c r="O36" s="134" t="str">
        <f>[32]Setembro!$I$18</f>
        <v>*</v>
      </c>
      <c r="P36" s="134" t="str">
        <f>[32]Setembro!$I$19</f>
        <v>*</v>
      </c>
      <c r="Q36" s="129" t="str">
        <f>[32]Setembro!$I$20</f>
        <v>*</v>
      </c>
      <c r="R36" s="129" t="str">
        <f>[32]Setembro!$I$21</f>
        <v>*</v>
      </c>
      <c r="S36" s="129" t="str">
        <f>[32]Setembro!$I$22</f>
        <v>*</v>
      </c>
      <c r="T36" s="129" t="str">
        <f>[32]Setembro!$I$23</f>
        <v>*</v>
      </c>
      <c r="U36" s="129" t="str">
        <f>[32]Setembro!$I$24</f>
        <v>*</v>
      </c>
      <c r="V36" s="129" t="str">
        <f>[32]Setembro!$I$25</f>
        <v>*</v>
      </c>
      <c r="W36" s="129" t="str">
        <f>[32]Setembro!$I$26</f>
        <v>*</v>
      </c>
      <c r="X36" s="129" t="str">
        <f>[32]Setembro!$I$27</f>
        <v>*</v>
      </c>
      <c r="Y36" s="129" t="str">
        <f>[32]Setembro!$I$28</f>
        <v>*</v>
      </c>
      <c r="Z36" s="129" t="str">
        <f>[32]Setembro!$I$29</f>
        <v>*</v>
      </c>
      <c r="AA36" s="129" t="str">
        <f>[32]Setembro!$I$30</f>
        <v>*</v>
      </c>
      <c r="AB36" s="129" t="str">
        <f>[32]Setembro!$I$31</f>
        <v>*</v>
      </c>
      <c r="AC36" s="129" t="str">
        <f>[32]Setembro!$I$32</f>
        <v>*</v>
      </c>
      <c r="AD36" s="129" t="str">
        <f>[32]Setembro!$I$33</f>
        <v>*</v>
      </c>
      <c r="AE36" s="129" t="str">
        <f>[32]Setembro!$I$34</f>
        <v>*</v>
      </c>
      <c r="AF36" s="138" t="str">
        <f>[32]Setembro!$I$35</f>
        <v>*</v>
      </c>
      <c r="AI36" t="s">
        <v>47</v>
      </c>
      <c r="AJ36" t="s">
        <v>47</v>
      </c>
    </row>
    <row r="37" spans="1:38" x14ac:dyDescent="0.2">
      <c r="A37" s="98" t="s">
        <v>14</v>
      </c>
      <c r="B37" s="134" t="str">
        <f>[33]Setembro!$I$5</f>
        <v>NE</v>
      </c>
      <c r="C37" s="134" t="str">
        <f>[33]Setembro!$I$6</f>
        <v>NE</v>
      </c>
      <c r="D37" s="134" t="str">
        <f>[33]Setembro!$I$7</f>
        <v>SE</v>
      </c>
      <c r="E37" s="134" t="str">
        <f>[33]Setembro!$I$8</f>
        <v>SO</v>
      </c>
      <c r="F37" s="134" t="str">
        <f>[33]Setembro!$I$9</f>
        <v>SE</v>
      </c>
      <c r="G37" s="134" t="str">
        <f>[33]Setembro!$I$10</f>
        <v>SE</v>
      </c>
      <c r="H37" s="134" t="str">
        <f>[33]Setembro!$I$11</f>
        <v>L</v>
      </c>
      <c r="I37" s="134" t="str">
        <f>[33]Setembro!$I$12</f>
        <v>NE</v>
      </c>
      <c r="J37" s="134" t="str">
        <f>[33]Setembro!$I$13</f>
        <v>N</v>
      </c>
      <c r="K37" s="134" t="str">
        <f>[33]Setembro!$I$14</f>
        <v>N</v>
      </c>
      <c r="L37" s="134" t="str">
        <f>[33]Setembro!$I$15</f>
        <v>N</v>
      </c>
      <c r="M37" s="134" t="str">
        <f>[33]Setembro!$I$16</f>
        <v>NO</v>
      </c>
      <c r="N37" s="134" t="str">
        <f>[33]Setembro!$I$17</f>
        <v>SO</v>
      </c>
      <c r="O37" s="134" t="str">
        <f>[33]Setembro!$I$18</f>
        <v>SE</v>
      </c>
      <c r="P37" s="134" t="str">
        <f>[33]Setembro!$I$19</f>
        <v>NE</v>
      </c>
      <c r="Q37" s="134" t="str">
        <f>[33]Setembro!$I$20</f>
        <v>NE</v>
      </c>
      <c r="R37" s="134" t="str">
        <f>[33]Setembro!$I$21</f>
        <v>N</v>
      </c>
      <c r="S37" s="134" t="str">
        <f>[33]Setembro!$I$22</f>
        <v>N</v>
      </c>
      <c r="T37" s="134" t="str">
        <f>[33]Setembro!$I$23</f>
        <v>N</v>
      </c>
      <c r="U37" s="134" t="str">
        <f>[33]Setembro!$I$24</f>
        <v>O</v>
      </c>
      <c r="V37" s="134" t="str">
        <f>[33]Setembro!$I$25</f>
        <v>SE</v>
      </c>
      <c r="W37" s="134" t="str">
        <f>[33]Setembro!$I$26</f>
        <v>S</v>
      </c>
      <c r="X37" s="134" t="str">
        <f>[33]Setembro!$I$27</f>
        <v>SE</v>
      </c>
      <c r="Y37" s="134" t="str">
        <f>[33]Setembro!$I$28</f>
        <v>SE</v>
      </c>
      <c r="Z37" s="134" t="str">
        <f>[33]Setembro!$I$29</f>
        <v>SE</v>
      </c>
      <c r="AA37" s="134" t="str">
        <f>[33]Setembro!$I$30</f>
        <v>S</v>
      </c>
      <c r="AB37" s="134" t="str">
        <f>[33]Setembro!$I$31</f>
        <v>SE</v>
      </c>
      <c r="AC37" s="134" t="str">
        <f>[33]Setembro!$I$32</f>
        <v>SE</v>
      </c>
      <c r="AD37" s="134" t="str">
        <f>[33]Setembro!$I$33</f>
        <v>SE</v>
      </c>
      <c r="AE37" s="134" t="str">
        <f>[33]Setembro!$I$34</f>
        <v>SE</v>
      </c>
      <c r="AF37" s="125" t="str">
        <f>[33]Setembro!$I$35</f>
        <v>SE</v>
      </c>
      <c r="AJ37" t="s">
        <v>47</v>
      </c>
    </row>
    <row r="38" spans="1:38" x14ac:dyDescent="0.2">
      <c r="A38" s="98" t="s">
        <v>174</v>
      </c>
      <c r="B38" s="11" t="str">
        <f>[34]Setembro!$I$5</f>
        <v>SO</v>
      </c>
      <c r="C38" s="11" t="str">
        <f>[34]Setembro!$I$6</f>
        <v>NO</v>
      </c>
      <c r="D38" s="11" t="str">
        <f>[34]Setembro!$I$7</f>
        <v>O</v>
      </c>
      <c r="E38" s="11" t="str">
        <f>[34]Setembro!$I$8</f>
        <v>L</v>
      </c>
      <c r="F38" s="11" t="str">
        <f>[34]Setembro!$I$9</f>
        <v>S</v>
      </c>
      <c r="G38" s="11" t="str">
        <f>[34]Setembro!$I$10</f>
        <v>S</v>
      </c>
      <c r="H38" s="11" t="str">
        <f>[34]Setembro!$I$11</f>
        <v>SO</v>
      </c>
      <c r="I38" s="11" t="str">
        <f>[34]Setembro!$I$12</f>
        <v>NE</v>
      </c>
      <c r="J38" s="11" t="str">
        <f>[34]Setembro!$I$13</f>
        <v>SE</v>
      </c>
      <c r="K38" s="11" t="str">
        <f>[34]Setembro!$I$14</f>
        <v>S</v>
      </c>
      <c r="L38" s="11" t="str">
        <f>[34]Setembro!$I$15</f>
        <v>L</v>
      </c>
      <c r="M38" s="11" t="str">
        <f>[34]Setembro!$I$16</f>
        <v>L</v>
      </c>
      <c r="N38" s="11" t="str">
        <f>[34]Setembro!$I$17</f>
        <v>S</v>
      </c>
      <c r="O38" s="11" t="str">
        <f>[34]Setembro!$I$18</f>
        <v>S</v>
      </c>
      <c r="P38" s="11" t="str">
        <f>[34]Setembro!$I$19</f>
        <v>NE</v>
      </c>
      <c r="Q38" s="129" t="str">
        <f>[34]Setembro!$I$20</f>
        <v>SE</v>
      </c>
      <c r="R38" s="129" t="str">
        <f>[34]Setembro!$I$21</f>
        <v>NO</v>
      </c>
      <c r="S38" s="129" t="str">
        <f>[34]Setembro!$I$22</f>
        <v>NE</v>
      </c>
      <c r="T38" s="129" t="str">
        <f>[34]Setembro!$I$23</f>
        <v>N</v>
      </c>
      <c r="U38" s="129" t="str">
        <f>[34]Setembro!$I$24</f>
        <v>N</v>
      </c>
      <c r="V38" s="129" t="str">
        <f>[34]Setembro!$I$25</f>
        <v>S</v>
      </c>
      <c r="W38" s="129" t="str">
        <f>[34]Setembro!$I$26</f>
        <v>S</v>
      </c>
      <c r="X38" s="129" t="str">
        <f>[34]Setembro!$I$27</f>
        <v>SE</v>
      </c>
      <c r="Y38" s="129" t="str">
        <f>[34]Setembro!$I$28</f>
        <v>L</v>
      </c>
      <c r="Z38" s="129" t="str">
        <f>[34]Setembro!$I$29</f>
        <v>O</v>
      </c>
      <c r="AA38" s="129" t="str">
        <f>[34]Setembro!$I$30</f>
        <v>SO</v>
      </c>
      <c r="AB38" s="129" t="str">
        <f>[34]Setembro!$I$31</f>
        <v>SE</v>
      </c>
      <c r="AC38" s="129" t="str">
        <f>[34]Setembro!$I$32</f>
        <v>S</v>
      </c>
      <c r="AD38" s="129" t="str">
        <f>[34]Setembro!$I$33</f>
        <v>SE</v>
      </c>
      <c r="AE38" s="129" t="str">
        <f>[34]Setembro!$I$34</f>
        <v>L</v>
      </c>
      <c r="AF38" s="138" t="str">
        <f>[34]Setembro!$I$35</f>
        <v>S</v>
      </c>
      <c r="AI38" t="s">
        <v>47</v>
      </c>
      <c r="AJ38" t="s">
        <v>47</v>
      </c>
    </row>
    <row r="39" spans="1:38" x14ac:dyDescent="0.2">
      <c r="A39" s="98" t="s">
        <v>15</v>
      </c>
      <c r="B39" s="134" t="str">
        <f>[35]Setembro!$I$5</f>
        <v>SO</v>
      </c>
      <c r="C39" s="134" t="str">
        <f>[35]Setembro!$I$6</f>
        <v>O</v>
      </c>
      <c r="D39" s="134" t="str">
        <f>[35]Setembro!$I$7</f>
        <v>SO</v>
      </c>
      <c r="E39" s="134" t="str">
        <f>[35]Setembro!$I$8</f>
        <v>SO</v>
      </c>
      <c r="F39" s="134" t="str">
        <f>[35]Setembro!$I$9</f>
        <v>O</v>
      </c>
      <c r="G39" s="134" t="str">
        <f>[35]Setembro!$I$10</f>
        <v>NO</v>
      </c>
      <c r="H39" s="134" t="str">
        <f>[35]Setembro!$I$11</f>
        <v>NO</v>
      </c>
      <c r="I39" s="134" t="str">
        <f>[35]Setembro!$I$12</f>
        <v>O</v>
      </c>
      <c r="J39" s="134" t="str">
        <f>[35]Setembro!$I$13</f>
        <v>O</v>
      </c>
      <c r="K39" s="134" t="str">
        <f>[35]Setembro!$I$14</f>
        <v>O</v>
      </c>
      <c r="L39" s="134" t="str">
        <f>[35]Setembro!$I$15</f>
        <v>O</v>
      </c>
      <c r="M39" s="134" t="str">
        <f>[35]Setembro!$I$16</f>
        <v>SO</v>
      </c>
      <c r="N39" s="134" t="str">
        <f>[35]Setembro!$I$17</f>
        <v>O</v>
      </c>
      <c r="O39" s="134" t="str">
        <f>[35]Setembro!$I$18</f>
        <v>NO</v>
      </c>
      <c r="P39" s="134" t="str">
        <f>[35]Setembro!$I$19</f>
        <v>NO</v>
      </c>
      <c r="Q39" s="134" t="str">
        <f>[35]Setembro!$I$20</f>
        <v>O</v>
      </c>
      <c r="R39" s="134" t="str">
        <f>[35]Setembro!$I$21</f>
        <v>O</v>
      </c>
      <c r="S39" s="134" t="str">
        <f>[35]Setembro!$I$22</f>
        <v>SO</v>
      </c>
      <c r="T39" s="134" t="str">
        <f>[35]Setembro!$I$23</f>
        <v>O</v>
      </c>
      <c r="U39" s="134" t="str">
        <f>[35]Setembro!$I$24</f>
        <v>SO</v>
      </c>
      <c r="V39" s="134" t="str">
        <f>[35]Setembro!$I$25</f>
        <v>O</v>
      </c>
      <c r="W39" s="134" t="str">
        <f>[35]Setembro!$I$26</f>
        <v>SO</v>
      </c>
      <c r="X39" s="134" t="str">
        <f>[35]Setembro!$I$27</f>
        <v>O</v>
      </c>
      <c r="Y39" s="134" t="str">
        <f>[35]Setembro!$I$28</f>
        <v>NO</v>
      </c>
      <c r="Z39" s="134" t="str">
        <f>[35]Setembro!$I$29</f>
        <v>NO</v>
      </c>
      <c r="AA39" s="134" t="str">
        <f>[35]Setembro!$I$30</f>
        <v>NO</v>
      </c>
      <c r="AB39" s="134" t="str">
        <f>[35]Setembro!$I$31</f>
        <v>O</v>
      </c>
      <c r="AC39" s="134" t="str">
        <f>[35]Setembro!$I$32</f>
        <v>NO</v>
      </c>
      <c r="AD39" s="134" t="str">
        <f>[35]Setembro!$I$33</f>
        <v>NO</v>
      </c>
      <c r="AE39" s="134" t="str">
        <f>[35]Setembro!$I$34</f>
        <v>NO</v>
      </c>
      <c r="AF39" s="125" t="str">
        <f>[35]Setembro!$I$35</f>
        <v>O</v>
      </c>
      <c r="AG39" s="12" t="s">
        <v>47</v>
      </c>
      <c r="AJ39" t="s">
        <v>47</v>
      </c>
    </row>
    <row r="40" spans="1:38" x14ac:dyDescent="0.2">
      <c r="A40" s="98" t="s">
        <v>16</v>
      </c>
      <c r="B40" s="135" t="str">
        <f>[36]Setembro!$I$5</f>
        <v>S</v>
      </c>
      <c r="C40" s="135" t="str">
        <f>[36]Setembro!$I$6</f>
        <v>NO</v>
      </c>
      <c r="D40" s="135" t="str">
        <f>[36]Setembro!$I$7</f>
        <v>S</v>
      </c>
      <c r="E40" s="135" t="str">
        <f>[36]Setembro!$I$8</f>
        <v>S</v>
      </c>
      <c r="F40" s="135" t="str">
        <f>[36]Setembro!$I$9</f>
        <v>S</v>
      </c>
      <c r="G40" s="135" t="str">
        <f>[36]Setembro!$I$10</f>
        <v>S</v>
      </c>
      <c r="H40" s="135" t="str">
        <f>[36]Setembro!$I$11</f>
        <v>N</v>
      </c>
      <c r="I40" s="135" t="str">
        <f>[36]Setembro!$I$12</f>
        <v>N</v>
      </c>
      <c r="J40" s="135" t="str">
        <f>[36]Setembro!$I$13</f>
        <v>N</v>
      </c>
      <c r="K40" s="135" t="str">
        <f>[36]Setembro!$I$14</f>
        <v>NO</v>
      </c>
      <c r="L40" s="135" t="str">
        <f>[36]Setembro!$I$15</f>
        <v>SO</v>
      </c>
      <c r="M40" s="135" t="str">
        <f>[36]Setembro!$I$16</f>
        <v>S</v>
      </c>
      <c r="N40" s="135" t="str">
        <f>[36]Setembro!$I$17</f>
        <v>SE</v>
      </c>
      <c r="O40" s="135" t="str">
        <f>[36]Setembro!$I$18</f>
        <v>NO</v>
      </c>
      <c r="P40" s="135" t="str">
        <f>[36]Setembro!$I$19</f>
        <v>N</v>
      </c>
      <c r="Q40" s="135" t="str">
        <f>[36]Setembro!$I$20</f>
        <v>N</v>
      </c>
      <c r="R40" s="135" t="str">
        <f>[36]Setembro!$I$21</f>
        <v>SO</v>
      </c>
      <c r="S40" s="135" t="str">
        <f>[36]Setembro!$I$22</f>
        <v>S</v>
      </c>
      <c r="T40" s="135" t="str">
        <f>[36]Setembro!$I$23</f>
        <v>NO</v>
      </c>
      <c r="U40" s="135" t="str">
        <f>[36]Setembro!$I$24</f>
        <v>S</v>
      </c>
      <c r="V40" s="135" t="str">
        <f>[36]Setembro!$I$25</f>
        <v>S</v>
      </c>
      <c r="W40" s="135" t="str">
        <f>[36]Setembro!$I$26</f>
        <v>SE</v>
      </c>
      <c r="X40" s="135" t="str">
        <f>[36]Setembro!$I$27</f>
        <v>SE</v>
      </c>
      <c r="Y40" s="135" t="str">
        <f>[36]Setembro!$I$28</f>
        <v>SE</v>
      </c>
      <c r="Z40" s="135" t="str">
        <f>[36]Setembro!$I$29</f>
        <v>SE</v>
      </c>
      <c r="AA40" s="135" t="str">
        <f>[36]Setembro!$I$30</f>
        <v>SE</v>
      </c>
      <c r="AB40" s="135" t="str">
        <f>[36]Setembro!$I$31</f>
        <v>L</v>
      </c>
      <c r="AC40" s="135" t="str">
        <f>[36]Setembro!$I$32</f>
        <v>N</v>
      </c>
      <c r="AD40" s="135" t="str">
        <f>[36]Setembro!$I$33</f>
        <v>NO</v>
      </c>
      <c r="AE40" s="135" t="str">
        <f>[36]Setembro!$I$34</f>
        <v>N</v>
      </c>
      <c r="AF40" s="125" t="str">
        <f>[36]Setembro!$I$35</f>
        <v>S</v>
      </c>
      <c r="AH40" t="s">
        <v>47</v>
      </c>
      <c r="AI40" t="s">
        <v>47</v>
      </c>
    </row>
    <row r="41" spans="1:38" x14ac:dyDescent="0.2">
      <c r="A41" s="98" t="s">
        <v>175</v>
      </c>
      <c r="B41" s="134" t="str">
        <f>[37]Setembro!$I$5</f>
        <v>S</v>
      </c>
      <c r="C41" s="134" t="str">
        <f>[37]Setembro!$I$6</f>
        <v>N</v>
      </c>
      <c r="D41" s="134" t="str">
        <f>[37]Setembro!$I$7</f>
        <v>NE</v>
      </c>
      <c r="E41" s="134" t="str">
        <f>[37]Setembro!$I$8</f>
        <v>SE</v>
      </c>
      <c r="F41" s="134" t="str">
        <f>[37]Setembro!$I$9</f>
        <v>L</v>
      </c>
      <c r="G41" s="134" t="str">
        <f>[37]Setembro!$I$10</f>
        <v>NE</v>
      </c>
      <c r="H41" s="134" t="str">
        <f>[37]Setembro!$I$11</f>
        <v>N</v>
      </c>
      <c r="I41" s="134" t="str">
        <f>[37]Setembro!$I$12</f>
        <v>N</v>
      </c>
      <c r="J41" s="134" t="str">
        <f>[37]Setembro!$I$13</f>
        <v>N</v>
      </c>
      <c r="K41" s="134" t="str">
        <f>[37]Setembro!$I$14</f>
        <v>NO</v>
      </c>
      <c r="L41" s="134" t="str">
        <f>[37]Setembro!$I$15</f>
        <v>NO</v>
      </c>
      <c r="M41" s="134" t="str">
        <f>[37]Setembro!$I$16</f>
        <v>S</v>
      </c>
      <c r="N41" s="134" t="str">
        <f>[37]Setembro!$I$17</f>
        <v>S</v>
      </c>
      <c r="O41" s="134" t="str">
        <f>[37]Setembro!$I$18</f>
        <v>L</v>
      </c>
      <c r="P41" s="134" t="str">
        <f>[37]Setembro!$I$19</f>
        <v>N</v>
      </c>
      <c r="Q41" s="134" t="str">
        <f>[37]Setembro!$I$20</f>
        <v>N</v>
      </c>
      <c r="R41" s="134" t="str">
        <f>[37]Setembro!$I$21</f>
        <v>N</v>
      </c>
      <c r="S41" s="134" t="str">
        <f>[37]Setembro!$I$22</f>
        <v>NO</v>
      </c>
      <c r="T41" s="129" t="str">
        <f>[37]Setembro!$I$23</f>
        <v>NO</v>
      </c>
      <c r="U41" s="129" t="str">
        <f>[37]Setembro!$I$24</f>
        <v>NO</v>
      </c>
      <c r="V41" s="129" t="str">
        <f>[37]Setembro!$I$25</f>
        <v>S</v>
      </c>
      <c r="W41" s="129" t="str">
        <f>[37]Setembro!$I$26</f>
        <v>SE</v>
      </c>
      <c r="X41" s="129" t="str">
        <f>[37]Setembro!$I$27</f>
        <v>L</v>
      </c>
      <c r="Y41" s="129" t="str">
        <f>[37]Setembro!$I$28</f>
        <v>S</v>
      </c>
      <c r="Z41" s="129" t="str">
        <f>[37]Setembro!$I$29</f>
        <v>SE</v>
      </c>
      <c r="AA41" s="129" t="str">
        <f>[37]Setembro!$I$30</f>
        <v>S</v>
      </c>
      <c r="AB41" s="129" t="str">
        <f>[37]Setembro!$I$31</f>
        <v>L</v>
      </c>
      <c r="AC41" s="129" t="str">
        <f>[37]Setembro!$I$32</f>
        <v>L</v>
      </c>
      <c r="AD41" s="129" t="str">
        <f>[37]Setembro!$I$33</f>
        <v>S</v>
      </c>
      <c r="AE41" s="129" t="str">
        <f>[37]Setembro!$I$34</f>
        <v>NE</v>
      </c>
      <c r="AF41" s="138" t="str">
        <f>[37]Setembro!$I$35</f>
        <v>S</v>
      </c>
      <c r="AI41" t="s">
        <v>47</v>
      </c>
    </row>
    <row r="42" spans="1:38" x14ac:dyDescent="0.2">
      <c r="A42" s="98" t="s">
        <v>17</v>
      </c>
      <c r="B42" s="134" t="str">
        <f>[38]Setembro!$I$5</f>
        <v>SE</v>
      </c>
      <c r="C42" s="134" t="str">
        <f>[38]Setembro!$I$6</f>
        <v>S</v>
      </c>
      <c r="D42" s="134" t="str">
        <f>[38]Setembro!$I$7</f>
        <v>L</v>
      </c>
      <c r="E42" s="134" t="str">
        <f>[38]Setembro!$I$8</f>
        <v>SE</v>
      </c>
      <c r="F42" s="134" t="str">
        <f>[38]Setembro!$I$9</f>
        <v>L</v>
      </c>
      <c r="G42" s="134" t="str">
        <f>[38]Setembro!$I$10</f>
        <v>NE</v>
      </c>
      <c r="H42" s="134" t="str">
        <f>[38]Setembro!$I$11</f>
        <v>NO</v>
      </c>
      <c r="I42" s="134" t="str">
        <f>[38]Setembro!$I$12</f>
        <v>NO</v>
      </c>
      <c r="J42" s="134" t="str">
        <f>[38]Setembro!$I$13</f>
        <v>NO</v>
      </c>
      <c r="K42" s="134" t="str">
        <f>[38]Setembro!$I$14</f>
        <v>O</v>
      </c>
      <c r="L42" s="134" t="str">
        <f>[38]Setembro!$I$15</f>
        <v>O</v>
      </c>
      <c r="M42" s="134" t="str">
        <f>[38]Setembro!$I$16</f>
        <v>SE</v>
      </c>
      <c r="N42" s="134" t="str">
        <f>[38]Setembro!$I$17</f>
        <v>SE</v>
      </c>
      <c r="O42" s="134" t="str">
        <f>[38]Setembro!$I$18</f>
        <v>N</v>
      </c>
      <c r="P42" s="134" t="str">
        <f>[38]Setembro!$I$19</f>
        <v>NO</v>
      </c>
      <c r="Q42" s="134" t="str">
        <f>[38]Setembro!$I$20</f>
        <v>NO</v>
      </c>
      <c r="R42" s="134" t="str">
        <f>[38]Setembro!$I$21</f>
        <v>O</v>
      </c>
      <c r="S42" s="134" t="str">
        <f>[38]Setembro!$I$22</f>
        <v>SE</v>
      </c>
      <c r="T42" s="134" t="str">
        <f>[38]Setembro!$I$23</f>
        <v>O</v>
      </c>
      <c r="U42" s="134" t="str">
        <f>[38]Setembro!$I$24</f>
        <v>O</v>
      </c>
      <c r="V42" s="134" t="str">
        <f>[38]Setembro!$I$25</f>
        <v>SE</v>
      </c>
      <c r="W42" s="134" t="str">
        <f>[38]Setembro!$I$26</f>
        <v>L</v>
      </c>
      <c r="X42" s="134" t="str">
        <f>[38]Setembro!$I$27</f>
        <v>NE</v>
      </c>
      <c r="Y42" s="134" t="str">
        <f>[38]Setembro!$I$28</f>
        <v>L</v>
      </c>
      <c r="Z42" s="134" t="str">
        <f>[38]Setembro!$I$29</f>
        <v>L</v>
      </c>
      <c r="AA42" s="134" t="str">
        <f>[38]Setembro!$I$30</f>
        <v>L</v>
      </c>
      <c r="AB42" s="134" t="str">
        <f>[38]Setembro!$I$31</f>
        <v>NE</v>
      </c>
      <c r="AC42" s="134" t="str">
        <f>[38]Setembro!$I$32</f>
        <v>NE</v>
      </c>
      <c r="AD42" s="134" t="str">
        <f>[38]Setembro!$I$33</f>
        <v>NE</v>
      </c>
      <c r="AE42" s="134" t="str">
        <f>[38]Setembro!$I$34</f>
        <v>N</v>
      </c>
      <c r="AF42" s="125" t="str">
        <f>[38]Setembro!$I$35</f>
        <v>SE</v>
      </c>
    </row>
    <row r="43" spans="1:38" x14ac:dyDescent="0.2">
      <c r="A43" s="98" t="s">
        <v>157</v>
      </c>
      <c r="B43" s="11" t="str">
        <f>[39]Setembro!$I$5</f>
        <v>NE</v>
      </c>
      <c r="C43" s="11" t="str">
        <f>[39]Setembro!$I$6</f>
        <v>N</v>
      </c>
      <c r="D43" s="11" t="str">
        <f>[39]Setembro!$I$7</f>
        <v>SE</v>
      </c>
      <c r="E43" s="11" t="str">
        <f>[39]Setembro!$I$8</f>
        <v>SE</v>
      </c>
      <c r="F43" s="11" t="str">
        <f>[39]Setembro!$I$9</f>
        <v>SE</v>
      </c>
      <c r="G43" s="11" t="str">
        <f>[39]Setembro!$I$10</f>
        <v>L</v>
      </c>
      <c r="H43" s="11" t="str">
        <f>[39]Setembro!$I$11</f>
        <v>N</v>
      </c>
      <c r="I43" s="11" t="str">
        <f>[39]Setembro!$I$12</f>
        <v>N</v>
      </c>
      <c r="J43" s="11" t="str">
        <f>[39]Setembro!$I$13</f>
        <v>N</v>
      </c>
      <c r="K43" s="11" t="str">
        <f>[39]Setembro!$I$14</f>
        <v>NO</v>
      </c>
      <c r="L43" s="11" t="str">
        <f>[39]Setembro!$I$15</f>
        <v>NO</v>
      </c>
      <c r="M43" s="11" t="str">
        <f>[39]Setembro!$I$16</f>
        <v>SO</v>
      </c>
      <c r="N43" s="11" t="str">
        <f>[39]Setembro!$I$17</f>
        <v>SO</v>
      </c>
      <c r="O43" s="11" t="str">
        <f>[39]Setembro!$I$18</f>
        <v>L</v>
      </c>
      <c r="P43" s="11" t="str">
        <f>[39]Setembro!$I$19</f>
        <v>NE</v>
      </c>
      <c r="Q43" s="11" t="str">
        <f>[39]Setembro!$I$20</f>
        <v>NE</v>
      </c>
      <c r="R43" s="11" t="str">
        <f>[39]Setembro!$I$21</f>
        <v>NE</v>
      </c>
      <c r="S43" s="11" t="str">
        <f>[39]Setembro!$I$22</f>
        <v>SO</v>
      </c>
      <c r="T43" s="129" t="str">
        <f>[39]Setembro!$I$23</f>
        <v>NO</v>
      </c>
      <c r="U43" s="129" t="str">
        <f>[39]Setembro!$I$24</f>
        <v>NO</v>
      </c>
      <c r="V43" s="129" t="str">
        <f>[39]Setembro!$I$25</f>
        <v>SO</v>
      </c>
      <c r="W43" s="129" t="str">
        <f>[39]Setembro!$I$26</f>
        <v>SE</v>
      </c>
      <c r="X43" s="129" t="str">
        <f>[39]Setembro!$I$27</f>
        <v>L</v>
      </c>
      <c r="Y43" s="129" t="str">
        <f>[39]Setembro!$I$28</f>
        <v>SE</v>
      </c>
      <c r="Z43" s="129" t="str">
        <f>[39]Setembro!$I$29</f>
        <v>SE</v>
      </c>
      <c r="AA43" s="129" t="str">
        <f>[39]Setembro!$I$30</f>
        <v>S</v>
      </c>
      <c r="AB43" s="129" t="str">
        <f>[39]Setembro!$I$31</f>
        <v>SE</v>
      </c>
      <c r="AC43" s="129" t="str">
        <f>[39]Setembro!$I$32</f>
        <v>L</v>
      </c>
      <c r="AD43" s="129" t="str">
        <f>[39]Setembro!$I$33</f>
        <v>L</v>
      </c>
      <c r="AE43" s="129" t="str">
        <f>[39]Setembro!$I$34</f>
        <v>NE</v>
      </c>
      <c r="AF43" s="138" t="str">
        <f>[39]Setembro!$I$35</f>
        <v>SE</v>
      </c>
      <c r="AI43" t="s">
        <v>47</v>
      </c>
      <c r="AJ43" t="s">
        <v>47</v>
      </c>
      <c r="AK43" t="s">
        <v>47</v>
      </c>
    </row>
    <row r="44" spans="1:38" x14ac:dyDescent="0.2">
      <c r="A44" s="98" t="s">
        <v>18</v>
      </c>
      <c r="B44" s="134" t="str">
        <f>[40]Setembro!$I$5</f>
        <v>SO</v>
      </c>
      <c r="C44" s="134" t="str">
        <f>[40]Setembro!$I$6</f>
        <v>L</v>
      </c>
      <c r="D44" s="134" t="str">
        <f>[40]Setembro!$I$7</f>
        <v>O</v>
      </c>
      <c r="E44" s="134" t="str">
        <f>[40]Setembro!$I$8</f>
        <v>L</v>
      </c>
      <c r="F44" s="134" t="str">
        <f>[40]Setembro!$I$9</f>
        <v>L</v>
      </c>
      <c r="G44" s="134" t="str">
        <f>[40]Setembro!$I$10</f>
        <v>L</v>
      </c>
      <c r="H44" s="134" t="str">
        <f>[40]Setembro!$I$11</f>
        <v>N</v>
      </c>
      <c r="I44" s="134" t="str">
        <f>[40]Setembro!$I$12</f>
        <v>N</v>
      </c>
      <c r="J44" s="134" t="str">
        <f>[40]Setembro!$I$13</f>
        <v>N</v>
      </c>
      <c r="K44" s="134" t="str">
        <f>[40]Setembro!$I$14</f>
        <v>NO</v>
      </c>
      <c r="L44" s="134" t="str">
        <f>[40]Setembro!$I$15</f>
        <v>NO</v>
      </c>
      <c r="M44" s="134" t="str">
        <f>[40]Setembro!$I$16</f>
        <v>SO</v>
      </c>
      <c r="N44" s="134" t="str">
        <f>[40]Setembro!$I$17</f>
        <v>L</v>
      </c>
      <c r="O44" s="134" t="str">
        <f>[40]Setembro!$I$18</f>
        <v>L</v>
      </c>
      <c r="P44" s="134" t="str">
        <f>[40]Setembro!$I$19</f>
        <v>N</v>
      </c>
      <c r="Q44" s="134" t="str">
        <f>[40]Setembro!$I$20</f>
        <v>SE</v>
      </c>
      <c r="R44" s="134" t="str">
        <f>[40]Setembro!$I$21</f>
        <v>O</v>
      </c>
      <c r="S44" s="134" t="str">
        <f>[40]Setembro!$I$22</f>
        <v>O</v>
      </c>
      <c r="T44" s="134" t="str">
        <f>[40]Setembro!$I$23</f>
        <v>NO</v>
      </c>
      <c r="U44" s="134" t="str">
        <f>[40]Setembro!$I$24</f>
        <v>NO</v>
      </c>
      <c r="V44" s="134" t="str">
        <f>[40]Setembro!$I$25</f>
        <v>SO</v>
      </c>
      <c r="W44" s="134" t="str">
        <f>[40]Setembro!$I$26</f>
        <v>L</v>
      </c>
      <c r="X44" s="134" t="str">
        <f>[40]Setembro!$I$27</f>
        <v>L</v>
      </c>
      <c r="Y44" s="134" t="str">
        <f>[40]Setembro!$I$28</f>
        <v>L</v>
      </c>
      <c r="Z44" s="134" t="str">
        <f>[40]Setembro!$I$29</f>
        <v>L</v>
      </c>
      <c r="AA44" s="134" t="str">
        <f>[40]Setembro!$I$30</f>
        <v>L</v>
      </c>
      <c r="AB44" s="134" t="str">
        <f>[40]Setembro!$I$31</f>
        <v>L</v>
      </c>
      <c r="AC44" s="134" t="str">
        <f>[40]Setembro!$I$32</f>
        <v>L</v>
      </c>
      <c r="AD44" s="134" t="str">
        <f>[40]Setembro!$I$33</f>
        <v>L</v>
      </c>
      <c r="AE44" s="134" t="str">
        <f>[40]Setembro!$I$34</f>
        <v>L</v>
      </c>
      <c r="AF44" s="125" t="str">
        <f>[40]Setembro!$I$35</f>
        <v>L</v>
      </c>
      <c r="AI44" t="s">
        <v>47</v>
      </c>
      <c r="AJ44" t="s">
        <v>47</v>
      </c>
      <c r="AK44" t="s">
        <v>47</v>
      </c>
    </row>
    <row r="45" spans="1:38" x14ac:dyDescent="0.2">
      <c r="A45" s="98" t="s">
        <v>162</v>
      </c>
      <c r="B45" s="134" t="str">
        <f>[41]Setembro!$I$5</f>
        <v>S</v>
      </c>
      <c r="C45" s="134" t="str">
        <f>[41]Setembro!$I$6</f>
        <v>L</v>
      </c>
      <c r="D45" s="134" t="str">
        <f>[41]Setembro!$I$7</f>
        <v>SE</v>
      </c>
      <c r="E45" s="134" t="str">
        <f>[41]Setembro!$I$8</f>
        <v>SE</v>
      </c>
      <c r="F45" s="134" t="str">
        <f>[41]Setembro!$I$9</f>
        <v>SE</v>
      </c>
      <c r="G45" s="134" t="str">
        <f>[41]Setembro!$I$10</f>
        <v>L</v>
      </c>
      <c r="H45" s="134" t="str">
        <f>[41]Setembro!$I$11</f>
        <v>NE</v>
      </c>
      <c r="I45" s="134" t="str">
        <f>[41]Setembro!$I$12</f>
        <v>NE</v>
      </c>
      <c r="J45" s="134" t="str">
        <f>[41]Setembro!$I$13</f>
        <v>N</v>
      </c>
      <c r="K45" s="134" t="str">
        <f>[41]Setembro!$I$14</f>
        <v>NE</v>
      </c>
      <c r="L45" s="134" t="str">
        <f>[41]Setembro!$I$15</f>
        <v>N</v>
      </c>
      <c r="M45" s="134" t="str">
        <f>[41]Setembro!$I$16</f>
        <v>L</v>
      </c>
      <c r="N45" s="134" t="str">
        <f>[41]Setembro!$I$17</f>
        <v>SO</v>
      </c>
      <c r="O45" s="134" t="str">
        <f>[41]Setembro!$I$18</f>
        <v>SE</v>
      </c>
      <c r="P45" s="134" t="str">
        <f>[41]Setembro!$I$19</f>
        <v>NE</v>
      </c>
      <c r="Q45" s="134" t="str">
        <f>[41]Setembro!$I$20</f>
        <v>NE</v>
      </c>
      <c r="R45" s="134" t="str">
        <f>[41]Setembro!$I$21</f>
        <v>N</v>
      </c>
      <c r="S45" s="134" t="str">
        <f>[41]Setembro!$I$22</f>
        <v>O</v>
      </c>
      <c r="T45" s="129" t="str">
        <f>[41]Setembro!$I$23</f>
        <v>N</v>
      </c>
      <c r="U45" s="129" t="str">
        <f>[41]Setembro!$I$24</f>
        <v>N</v>
      </c>
      <c r="V45" s="129" t="str">
        <f>[41]Setembro!$I$25</f>
        <v>N</v>
      </c>
      <c r="W45" s="129" t="str">
        <f>[41]Setembro!$I$26</f>
        <v>N</v>
      </c>
      <c r="X45" s="129" t="str">
        <f>[41]Setembro!$I$27</f>
        <v>N</v>
      </c>
      <c r="Y45" s="129" t="str">
        <f>[41]Setembro!$I$28</f>
        <v>N</v>
      </c>
      <c r="Z45" s="129" t="str">
        <f>[41]Setembro!$I$29</f>
        <v>N</v>
      </c>
      <c r="AA45" s="129" t="str">
        <f>[41]Setembro!$I$30</f>
        <v>N</v>
      </c>
      <c r="AB45" s="129" t="str">
        <f>[41]Setembro!$I$31</f>
        <v>N</v>
      </c>
      <c r="AC45" s="129" t="str">
        <f>[41]Setembro!$I$32</f>
        <v>N</v>
      </c>
      <c r="AD45" s="129" t="str">
        <f>[41]Setembro!$I$33</f>
        <v>N</v>
      </c>
      <c r="AE45" s="129" t="str">
        <f>[41]Setembro!$I$34</f>
        <v>N</v>
      </c>
      <c r="AF45" s="138" t="str">
        <f>[41]Setembro!$I$35</f>
        <v>N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8" t="s">
        <v>19</v>
      </c>
      <c r="B46" s="134" t="str">
        <f>[42]Setembro!$I$5</f>
        <v>S</v>
      </c>
      <c r="C46" s="134" t="str">
        <f>[42]Setembro!$I$6</f>
        <v>S</v>
      </c>
      <c r="D46" s="134" t="str">
        <f>[42]Setembro!$I$7</f>
        <v>S</v>
      </c>
      <c r="E46" s="134" t="str">
        <f>[42]Setembro!$I$8</f>
        <v>S</v>
      </c>
      <c r="F46" s="134" t="str">
        <f>[42]Setembro!$I$9</f>
        <v>S</v>
      </c>
      <c r="G46" s="134" t="str">
        <f>[42]Setembro!$I$10</f>
        <v>NE</v>
      </c>
      <c r="H46" s="134" t="str">
        <f>[42]Setembro!$I$11</f>
        <v>NE</v>
      </c>
      <c r="I46" s="134" t="str">
        <f>[42]Setembro!$I$12</f>
        <v>N</v>
      </c>
      <c r="J46" s="134" t="str">
        <f>[42]Setembro!$I$13</f>
        <v>N</v>
      </c>
      <c r="K46" s="134" t="str">
        <f>[42]Setembro!$I$14</f>
        <v>N</v>
      </c>
      <c r="L46" s="134" t="str">
        <f>[42]Setembro!$I$15</f>
        <v>N</v>
      </c>
      <c r="M46" s="134" t="str">
        <f>[42]Setembro!$I$16</f>
        <v>SO</v>
      </c>
      <c r="N46" s="134" t="str">
        <f>[42]Setembro!$I$17</f>
        <v>S</v>
      </c>
      <c r="O46" s="134" t="str">
        <f>[42]Setembro!$I$18</f>
        <v>NE</v>
      </c>
      <c r="P46" s="134" t="str">
        <f>[42]Setembro!$I$19</f>
        <v>L</v>
      </c>
      <c r="Q46" s="134" t="str">
        <f>[42]Setembro!$I$20</f>
        <v>NE</v>
      </c>
      <c r="R46" s="134" t="str">
        <f>[42]Setembro!$I$21</f>
        <v>O</v>
      </c>
      <c r="S46" s="134" t="str">
        <f>[42]Setembro!$I$22</f>
        <v>SO</v>
      </c>
      <c r="T46" s="134" t="str">
        <f>[42]Setembro!$I$23</f>
        <v>NE</v>
      </c>
      <c r="U46" s="134" t="str">
        <f>[42]Setembro!$I$24</f>
        <v>S</v>
      </c>
      <c r="V46" s="134" t="str">
        <f>[42]Setembro!$I$25</f>
        <v>S</v>
      </c>
      <c r="W46" s="134" t="str">
        <f>[42]Setembro!$I$26</f>
        <v>S</v>
      </c>
      <c r="X46" s="134" t="str">
        <f>[42]Setembro!$I$27</f>
        <v>L</v>
      </c>
      <c r="Y46" s="134" t="str">
        <f>[42]Setembro!$I$28</f>
        <v>L</v>
      </c>
      <c r="Z46" s="134" t="str">
        <f>[42]Setembro!$I$29</f>
        <v>N</v>
      </c>
      <c r="AA46" s="134" t="str">
        <f>[42]Setembro!$I$30</f>
        <v>N</v>
      </c>
      <c r="AB46" s="134" t="str">
        <f>[42]Setembro!$I$31</f>
        <v>SE</v>
      </c>
      <c r="AC46" s="134" t="str">
        <f>[42]Setembro!$I$32</f>
        <v>NE</v>
      </c>
      <c r="AD46" s="134" t="str">
        <f>[42]Setembro!$I$33</f>
        <v>NE</v>
      </c>
      <c r="AE46" s="134" t="str">
        <f>[42]Setembro!$I$34</f>
        <v>NE</v>
      </c>
      <c r="AF46" s="125" t="str">
        <f>[42]Setembro!$I$35</f>
        <v>S</v>
      </c>
      <c r="AG46" s="12" t="s">
        <v>47</v>
      </c>
      <c r="AI46" t="s">
        <v>47</v>
      </c>
    </row>
    <row r="47" spans="1:38" x14ac:dyDescent="0.2">
      <c r="A47" s="98" t="s">
        <v>31</v>
      </c>
      <c r="B47" s="134" t="str">
        <f>[43]Setembro!$I$5</f>
        <v>S</v>
      </c>
      <c r="C47" s="134" t="str">
        <f>[43]Setembro!$I$6</f>
        <v>SE</v>
      </c>
      <c r="D47" s="134" t="str">
        <f>[43]Setembro!$I$7</f>
        <v>SE</v>
      </c>
      <c r="E47" s="134" t="str">
        <f>[43]Setembro!$I$8</f>
        <v>SE</v>
      </c>
      <c r="F47" s="134" t="str">
        <f>[43]Setembro!$I$9</f>
        <v>SE</v>
      </c>
      <c r="G47" s="134" t="str">
        <f>[43]Setembro!$I$10</f>
        <v>SE</v>
      </c>
      <c r="H47" s="134" t="str">
        <f>[43]Setembro!$I$11</f>
        <v>NE</v>
      </c>
      <c r="I47" s="134" t="str">
        <f>[43]Setembro!$I$12</f>
        <v>NO</v>
      </c>
      <c r="J47" s="134" t="str">
        <f>[43]Setembro!$I$13</f>
        <v>N</v>
      </c>
      <c r="K47" s="134" t="str">
        <f>[43]Setembro!$I$14</f>
        <v>NO</v>
      </c>
      <c r="L47" s="134" t="str">
        <f>[43]Setembro!$I$15</f>
        <v>NO</v>
      </c>
      <c r="M47" s="134" t="str">
        <f>[43]Setembro!$I$16</f>
        <v>S</v>
      </c>
      <c r="N47" s="134" t="str">
        <f>[43]Setembro!$I$17</f>
        <v>SE</v>
      </c>
      <c r="O47" s="134" t="str">
        <f>[43]Setembro!$I$18</f>
        <v>SE</v>
      </c>
      <c r="P47" s="134" t="str">
        <f>[43]Setembro!$I$19</f>
        <v>NE</v>
      </c>
      <c r="Q47" s="134" t="str">
        <f>[43]Setembro!$I$20</f>
        <v>N</v>
      </c>
      <c r="R47" s="134" t="str">
        <f>[43]Setembro!$I$21</f>
        <v>NO</v>
      </c>
      <c r="S47" s="134" t="str">
        <f>[43]Setembro!$I$22</f>
        <v>SE</v>
      </c>
      <c r="T47" s="134" t="str">
        <f>[43]Setembro!$I$23</f>
        <v>NO</v>
      </c>
      <c r="U47" s="134" t="str">
        <f>[43]Setembro!$I$24</f>
        <v>NO</v>
      </c>
      <c r="V47" s="134" t="str">
        <f>[43]Setembro!$I$25</f>
        <v>S</v>
      </c>
      <c r="W47" s="134" t="str">
        <f>[43]Setembro!$I$26</f>
        <v>SE</v>
      </c>
      <c r="X47" s="134" t="str">
        <f>[43]Setembro!$I$27</f>
        <v>SE</v>
      </c>
      <c r="Y47" s="134" t="str">
        <f>[43]Setembro!$I$28</f>
        <v>SE</v>
      </c>
      <c r="Z47" s="134" t="str">
        <f>[43]Setembro!$I$29</f>
        <v>SE</v>
      </c>
      <c r="AA47" s="134" t="str">
        <f>[43]Setembro!$I$30</f>
        <v>SE</v>
      </c>
      <c r="AB47" s="134" t="str">
        <f>[43]Setembro!$I$31</f>
        <v>SE</v>
      </c>
      <c r="AC47" s="134" t="str">
        <f>[43]Setembro!$I$32</f>
        <v>NE</v>
      </c>
      <c r="AD47" s="134" t="str">
        <f>[43]Setembro!$I$33</f>
        <v>SE</v>
      </c>
      <c r="AE47" s="134" t="str">
        <f>[43]Setembro!$I$34</f>
        <v>NE</v>
      </c>
      <c r="AF47" s="125" t="str">
        <f>[43]Setembro!$I$35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8" t="s">
        <v>44</v>
      </c>
      <c r="B48" s="134" t="str">
        <f>[44]Setembro!$I$5</f>
        <v>SO</v>
      </c>
      <c r="C48" s="134" t="str">
        <f>[44]Setembro!$I$6</f>
        <v>SO</v>
      </c>
      <c r="D48" s="134" t="str">
        <f>[44]Setembro!$I$7</f>
        <v>SE</v>
      </c>
      <c r="E48" s="134" t="str">
        <f>[44]Setembro!$I$8</f>
        <v>SE</v>
      </c>
      <c r="F48" s="134" t="str">
        <f>[44]Setembro!$I$9</f>
        <v>SE</v>
      </c>
      <c r="G48" s="134" t="str">
        <f>[44]Setembro!$I$10</f>
        <v>L</v>
      </c>
      <c r="H48" s="134" t="str">
        <f>[44]Setembro!$I$11</f>
        <v>L</v>
      </c>
      <c r="I48" s="134" t="str">
        <f>[44]Setembro!$I$12</f>
        <v>L</v>
      </c>
      <c r="J48" s="134" t="str">
        <f>[44]Setembro!$I$13</f>
        <v>N</v>
      </c>
      <c r="K48" s="134" t="str">
        <f>[44]Setembro!$I$14</f>
        <v>L</v>
      </c>
      <c r="L48" s="134" t="str">
        <f>[44]Setembro!$I$15</f>
        <v>L</v>
      </c>
      <c r="M48" s="134" t="str">
        <f>[44]Setembro!$I$16</f>
        <v>SO</v>
      </c>
      <c r="N48" s="134" t="str">
        <f>[44]Setembro!$I$17</f>
        <v>SO</v>
      </c>
      <c r="O48" s="134" t="str">
        <f>[44]Setembro!$I$18</f>
        <v>O</v>
      </c>
      <c r="P48" s="134" t="str">
        <f>[44]Setembro!$I$19</f>
        <v>N</v>
      </c>
      <c r="Q48" s="134" t="str">
        <f>[44]Setembro!$I$20</f>
        <v>L</v>
      </c>
      <c r="R48" s="134" t="str">
        <f>[44]Setembro!$I$21</f>
        <v>SO</v>
      </c>
      <c r="S48" s="134" t="str">
        <f>[44]Setembro!$I$22</f>
        <v>L</v>
      </c>
      <c r="T48" s="134" t="str">
        <f>[44]Setembro!$I$23</f>
        <v>NO</v>
      </c>
      <c r="U48" s="134" t="str">
        <f>[44]Setembro!$I$24</f>
        <v>NE</v>
      </c>
      <c r="V48" s="134" t="str">
        <f>[44]Setembro!$I$25</f>
        <v>SO</v>
      </c>
      <c r="W48" s="134" t="str">
        <f>[44]Setembro!$I$26</f>
        <v>SE</v>
      </c>
      <c r="X48" s="134" t="str">
        <f>[44]Setembro!$I$27</f>
        <v>SE</v>
      </c>
      <c r="Y48" s="134" t="str">
        <f>[44]Setembro!$I$28</f>
        <v>SE</v>
      </c>
      <c r="Z48" s="134" t="str">
        <f>[44]Setembro!$I$29</f>
        <v>NE</v>
      </c>
      <c r="AA48" s="134" t="str">
        <f>[44]Setembro!$I$30</f>
        <v>SO</v>
      </c>
      <c r="AB48" s="134" t="str">
        <f>[44]Setembro!$I$31</f>
        <v>L</v>
      </c>
      <c r="AC48" s="134" t="str">
        <f>[44]Setembro!$I$32</f>
        <v>L</v>
      </c>
      <c r="AD48" s="134" t="str">
        <f>[44]Setembro!$I$33</f>
        <v>SE</v>
      </c>
      <c r="AE48" s="134" t="str">
        <f>[44]Setembro!$I$34</f>
        <v>NE</v>
      </c>
      <c r="AF48" s="125" t="str">
        <f>[44]Setembro!$I$35</f>
        <v>L</v>
      </c>
      <c r="AG48" s="12" t="s">
        <v>47</v>
      </c>
      <c r="AI48" t="s">
        <v>47</v>
      </c>
      <c r="AL48" t="s">
        <v>47</v>
      </c>
    </row>
    <row r="49" spans="1:37" ht="13.5" thickBot="1" x14ac:dyDescent="0.25">
      <c r="A49" s="99" t="s">
        <v>20</v>
      </c>
      <c r="B49" s="129" t="str">
        <f>[45]Setembro!$I$5</f>
        <v>SO</v>
      </c>
      <c r="C49" s="129" t="str">
        <f>[45]Setembro!$I$6</f>
        <v>SO</v>
      </c>
      <c r="D49" s="129" t="str">
        <f>[45]Setembro!$I$7</f>
        <v>SO</v>
      </c>
      <c r="E49" s="129" t="str">
        <f>[45]Setembro!$I$8</f>
        <v>SO</v>
      </c>
      <c r="F49" s="129" t="str">
        <f>[45]Setembro!$I$9</f>
        <v>SO</v>
      </c>
      <c r="G49" s="129" t="str">
        <f>[45]Setembro!$I$10</f>
        <v>SO</v>
      </c>
      <c r="H49" s="129" t="str">
        <f>[45]Setembro!$I$11</f>
        <v>SO</v>
      </c>
      <c r="I49" s="129" t="str">
        <f>[45]Setembro!$I$12</f>
        <v>SO</v>
      </c>
      <c r="J49" s="129" t="str">
        <f>[45]Setembro!$I$13</f>
        <v>SO</v>
      </c>
      <c r="K49" s="129" t="str">
        <f>[45]Setembro!$I$14</f>
        <v>SO</v>
      </c>
      <c r="L49" s="129" t="str">
        <f>[45]Setembro!$I$15</f>
        <v>SO</v>
      </c>
      <c r="M49" s="129" t="str">
        <f>[45]Setembro!$I$16</f>
        <v>SO</v>
      </c>
      <c r="N49" s="129" t="str">
        <f>[45]Setembro!$I$17</f>
        <v>SO</v>
      </c>
      <c r="O49" s="129" t="str">
        <f>[45]Setembro!$I$18</f>
        <v>SO</v>
      </c>
      <c r="P49" s="129" t="str">
        <f>[45]Setembro!$I$19</f>
        <v>SO</v>
      </c>
      <c r="Q49" s="129" t="str">
        <f>[45]Setembro!$I$20</f>
        <v>SO</v>
      </c>
      <c r="R49" s="129" t="str">
        <f>[45]Setembro!$I$21</f>
        <v>SO</v>
      </c>
      <c r="S49" s="129" t="str">
        <f>[45]Setembro!$I$22</f>
        <v>SO</v>
      </c>
      <c r="T49" s="129" t="str">
        <f>[45]Setembro!$I$23</f>
        <v>SO</v>
      </c>
      <c r="U49" s="129" t="str">
        <f>[45]Setembro!$I$24</f>
        <v>SO</v>
      </c>
      <c r="V49" s="129" t="str">
        <f>[45]Setembro!$I$25</f>
        <v>SO</v>
      </c>
      <c r="W49" s="129" t="str">
        <f>[45]Setembro!$I$26</f>
        <v>SO</v>
      </c>
      <c r="X49" s="129" t="str">
        <f>[45]Setembro!$I$27</f>
        <v>SO</v>
      </c>
      <c r="Y49" s="129" t="str">
        <f>[45]Setembro!$I$28</f>
        <v>SO</v>
      </c>
      <c r="Z49" s="129" t="str">
        <f>[45]Setembro!$I$29</f>
        <v>SO</v>
      </c>
      <c r="AA49" s="129" t="str">
        <f>[45]Setembro!$I$30</f>
        <v>SO</v>
      </c>
      <c r="AB49" s="129" t="str">
        <f>[45]Setembro!$I$31</f>
        <v>SO</v>
      </c>
      <c r="AC49" s="129" t="str">
        <f>[45]Setembro!$I$32</f>
        <v>SO</v>
      </c>
      <c r="AD49" s="129" t="str">
        <f>[45]Setembro!$I$33</f>
        <v>SO</v>
      </c>
      <c r="AE49" s="129" t="str">
        <f>[45]Setembro!$I$34</f>
        <v>SO</v>
      </c>
      <c r="AF49" s="125" t="str">
        <f>[45]Setembro!$I$35</f>
        <v>SO</v>
      </c>
    </row>
    <row r="50" spans="1:37" s="5" customFormat="1" ht="17.100000000000001" customHeight="1" thickBot="1" x14ac:dyDescent="0.25">
      <c r="A50" s="100" t="s">
        <v>224</v>
      </c>
      <c r="B50" s="101" t="s">
        <v>231</v>
      </c>
      <c r="C50" s="102" t="s">
        <v>231</v>
      </c>
      <c r="D50" s="102" t="s">
        <v>232</v>
      </c>
      <c r="E50" s="102" t="s">
        <v>232</v>
      </c>
      <c r="F50" s="102" t="s">
        <v>232</v>
      </c>
      <c r="G50" s="102" t="s">
        <v>233</v>
      </c>
      <c r="H50" s="102" t="s">
        <v>234</v>
      </c>
      <c r="I50" s="102" t="s">
        <v>234</v>
      </c>
      <c r="J50" s="102" t="s">
        <v>235</v>
      </c>
      <c r="K50" s="102" t="s">
        <v>234</v>
      </c>
      <c r="L50" s="102" t="s">
        <v>235</v>
      </c>
      <c r="M50" s="102" t="s">
        <v>231</v>
      </c>
      <c r="N50" s="102" t="s">
        <v>231</v>
      </c>
      <c r="O50" s="102" t="s">
        <v>231</v>
      </c>
      <c r="P50" s="102" t="s">
        <v>234</v>
      </c>
      <c r="Q50" s="102" t="s">
        <v>234</v>
      </c>
      <c r="R50" s="102" t="s">
        <v>231</v>
      </c>
      <c r="S50" s="102" t="s">
        <v>231</v>
      </c>
      <c r="T50" s="102" t="s">
        <v>236</v>
      </c>
      <c r="U50" s="102" t="s">
        <v>236</v>
      </c>
      <c r="V50" s="102" t="s">
        <v>231</v>
      </c>
      <c r="W50" s="102" t="s">
        <v>232</v>
      </c>
      <c r="X50" s="102" t="s">
        <v>232</v>
      </c>
      <c r="Y50" s="102" t="s">
        <v>232</v>
      </c>
      <c r="Z50" s="102" t="s">
        <v>232</v>
      </c>
      <c r="AA50" s="102" t="s">
        <v>232</v>
      </c>
      <c r="AB50" s="102" t="s">
        <v>233</v>
      </c>
      <c r="AC50" s="102" t="s">
        <v>233</v>
      </c>
      <c r="AD50" s="102" t="s">
        <v>233</v>
      </c>
      <c r="AE50" s="121" t="s">
        <v>234</v>
      </c>
      <c r="AF50" s="122"/>
      <c r="AK50" s="5" t="s">
        <v>47</v>
      </c>
    </row>
    <row r="51" spans="1:37" s="8" customFormat="1" ht="13.5" thickBot="1" x14ac:dyDescent="0.25">
      <c r="A51" s="173" t="s">
        <v>223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5"/>
      <c r="AF51" s="126" t="s">
        <v>232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88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44" t="s">
        <v>97</v>
      </c>
      <c r="U53" s="144"/>
      <c r="V53" s="144"/>
      <c r="W53" s="144"/>
      <c r="X53" s="144"/>
      <c r="Y53" s="86"/>
      <c r="Z53" s="86"/>
      <c r="AA53" s="86"/>
      <c r="AB53" s="86"/>
      <c r="AC53" s="86"/>
      <c r="AD53" s="86"/>
      <c r="AE53" s="86"/>
      <c r="AF53" s="88"/>
      <c r="AK53" t="s">
        <v>47</v>
      </c>
    </row>
    <row r="54" spans="1:37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45" t="s">
        <v>98</v>
      </c>
      <c r="U54" s="145"/>
      <c r="V54" s="145"/>
      <c r="W54" s="145"/>
      <c r="X54" s="145"/>
      <c r="Y54" s="86"/>
      <c r="Z54" s="86"/>
      <c r="AA54" s="86"/>
      <c r="AB54" s="86"/>
      <c r="AC54" s="86"/>
      <c r="AD54" s="55"/>
      <c r="AE54" s="55"/>
      <c r="AF54" s="88"/>
      <c r="AJ54" t="s">
        <v>47</v>
      </c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88"/>
    </row>
    <row r="56" spans="1:37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88"/>
    </row>
    <row r="57" spans="1:37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88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89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K73" sqref="AK7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0" width="5.42578125" style="2" bestFit="1" customWidth="1"/>
    <col min="21" max="21" width="6" style="2" customWidth="1"/>
    <col min="22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70"/>
    </row>
    <row r="2" spans="1:33" s="4" customFormat="1" ht="20.100000000000001" customHeight="1" x14ac:dyDescent="0.2">
      <c r="A2" s="153" t="s">
        <v>21</v>
      </c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3" s="5" customFormat="1" ht="20.100000000000001" customHeight="1" x14ac:dyDescent="0.2">
      <c r="A3" s="153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46">
        <f t="shared" si="0"/>
        <v>29</v>
      </c>
      <c r="AE3" s="164">
        <v>30</v>
      </c>
      <c r="AF3" s="118" t="s">
        <v>37</v>
      </c>
      <c r="AG3" s="108" t="s">
        <v>36</v>
      </c>
    </row>
    <row r="4" spans="1:33" s="5" customFormat="1" ht="20.100000000000001" customHeight="1" x14ac:dyDescent="0.2">
      <c r="A4" s="15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64"/>
      <c r="AF4" s="118" t="s">
        <v>35</v>
      </c>
      <c r="AG4" s="60" t="s">
        <v>35</v>
      </c>
    </row>
    <row r="5" spans="1:33" s="5" customFormat="1" x14ac:dyDescent="0.2">
      <c r="A5" s="58" t="s">
        <v>40</v>
      </c>
      <c r="B5" s="127">
        <f>[1]Setembro!$J$5</f>
        <v>25.92</v>
      </c>
      <c r="C5" s="127">
        <f>[1]Setembro!$J$6</f>
        <v>21.240000000000002</v>
      </c>
      <c r="D5" s="127">
        <f>[1]Setembro!$J$7</f>
        <v>19.079999999999998</v>
      </c>
      <c r="E5" s="127">
        <f>[1]Setembro!$J$8</f>
        <v>17.28</v>
      </c>
      <c r="F5" s="127">
        <f>[1]Setembro!$J$9</f>
        <v>26.28</v>
      </c>
      <c r="G5" s="127">
        <f>[1]Setembro!$J$10</f>
        <v>36.72</v>
      </c>
      <c r="H5" s="127">
        <f>[1]Setembro!$J$11</f>
        <v>44.64</v>
      </c>
      <c r="I5" s="127">
        <f>[1]Setembro!$J$12</f>
        <v>39.24</v>
      </c>
      <c r="J5" s="127">
        <f>[1]Setembro!$J$13</f>
        <v>42.12</v>
      </c>
      <c r="K5" s="127">
        <f>[1]Setembro!$J$14</f>
        <v>41.4</v>
      </c>
      <c r="L5" s="127">
        <f>[1]Setembro!$J$15</f>
        <v>35.64</v>
      </c>
      <c r="M5" s="127">
        <f>[1]Setembro!$J$16</f>
        <v>48.24</v>
      </c>
      <c r="N5" s="127">
        <f>[1]Setembro!$J$17</f>
        <v>32.4</v>
      </c>
      <c r="O5" s="127">
        <f>[1]Setembro!$J$18</f>
        <v>29.52</v>
      </c>
      <c r="P5" s="127">
        <f>[1]Setembro!$J$19</f>
        <v>43.92</v>
      </c>
      <c r="Q5" s="127">
        <f>[1]Setembro!$J$20</f>
        <v>38.880000000000003</v>
      </c>
      <c r="R5" s="127">
        <f>[1]Setembro!$J$21</f>
        <v>23.400000000000002</v>
      </c>
      <c r="S5" s="127">
        <f>[1]Setembro!$J$22</f>
        <v>32.04</v>
      </c>
      <c r="T5" s="127">
        <f>[1]Setembro!$J$23</f>
        <v>58.32</v>
      </c>
      <c r="U5" s="127">
        <f>[1]Setembro!$J$24</f>
        <v>52.92</v>
      </c>
      <c r="V5" s="127">
        <f>[1]Setembro!$J$25</f>
        <v>35.64</v>
      </c>
      <c r="W5" s="127">
        <f>[1]Setembro!$J$26</f>
        <v>34.92</v>
      </c>
      <c r="X5" s="127">
        <f>[1]Setembro!$J$27</f>
        <v>38.159999999999997</v>
      </c>
      <c r="Y5" s="127">
        <f>[1]Setembro!$J$28</f>
        <v>29.52</v>
      </c>
      <c r="Z5" s="127">
        <f>[1]Setembro!$J$29</f>
        <v>33.119999999999997</v>
      </c>
      <c r="AA5" s="127">
        <f>[1]Setembro!$J$30</f>
        <v>28.08</v>
      </c>
      <c r="AB5" s="127">
        <f>[1]Setembro!$J$31</f>
        <v>33.119999999999997</v>
      </c>
      <c r="AC5" s="127">
        <f>[1]Setembro!$J$32</f>
        <v>31.319999999999997</v>
      </c>
      <c r="AD5" s="127">
        <f>[1]Setembro!$J$33</f>
        <v>24.48</v>
      </c>
      <c r="AE5" s="127">
        <f>[1]Setembro!$J$34</f>
        <v>31.319999999999997</v>
      </c>
      <c r="AF5" s="15">
        <f>MAX(B5:AE5)</f>
        <v>58.32</v>
      </c>
      <c r="AG5" s="124">
        <f>AVERAGE(B5:AE5)</f>
        <v>34.295999999999999</v>
      </c>
    </row>
    <row r="6" spans="1:33" x14ac:dyDescent="0.2">
      <c r="A6" s="58" t="s">
        <v>0</v>
      </c>
      <c r="B6" s="11">
        <f>[2]Setembro!$J$5</f>
        <v>30.6</v>
      </c>
      <c r="C6" s="11">
        <f>[2]Setembro!$J$6</f>
        <v>25.56</v>
      </c>
      <c r="D6" s="11">
        <f>[2]Setembro!$J$7</f>
        <v>17.28</v>
      </c>
      <c r="E6" s="11">
        <f>[2]Setembro!$J$8</f>
        <v>29.16</v>
      </c>
      <c r="F6" s="11">
        <f>[2]Setembro!$J$9</f>
        <v>38.159999999999997</v>
      </c>
      <c r="G6" s="11">
        <f>[2]Setembro!$J$10</f>
        <v>43.2</v>
      </c>
      <c r="H6" s="11">
        <f>[2]Setembro!$J$11</f>
        <v>49.680000000000007</v>
      </c>
      <c r="I6" s="11">
        <f>[2]Setembro!$J$12</f>
        <v>51.12</v>
      </c>
      <c r="J6" s="11">
        <f>[2]Setembro!$J$13</f>
        <v>59.04</v>
      </c>
      <c r="K6" s="11">
        <f>[2]Setembro!$J$14</f>
        <v>48.96</v>
      </c>
      <c r="L6" s="11">
        <f>[2]Setembro!$J$15</f>
        <v>52.92</v>
      </c>
      <c r="M6" s="11">
        <f>[2]Setembro!$J$16</f>
        <v>26.64</v>
      </c>
      <c r="N6" s="11">
        <f>[2]Setembro!$J$17</f>
        <v>23.040000000000003</v>
      </c>
      <c r="O6" s="11">
        <f>[2]Setembro!$J$18</f>
        <v>31.319999999999997</v>
      </c>
      <c r="P6" s="11">
        <f>[2]Setembro!$J$19</f>
        <v>41.76</v>
      </c>
      <c r="Q6" s="11">
        <f>[2]Setembro!$J$20</f>
        <v>46.440000000000005</v>
      </c>
      <c r="R6" s="11">
        <f>[2]Setembro!$J$21</f>
        <v>31.680000000000003</v>
      </c>
      <c r="S6" s="11">
        <f>[2]Setembro!$J$22</f>
        <v>21.96</v>
      </c>
      <c r="T6" s="11">
        <f>[2]Setembro!$J$23</f>
        <v>62.28</v>
      </c>
      <c r="U6" s="11">
        <f>[2]Setembro!$J$24</f>
        <v>71.28</v>
      </c>
      <c r="V6" s="11">
        <f>[2]Setembro!$J$25</f>
        <v>27.720000000000002</v>
      </c>
      <c r="W6" s="11">
        <f>[2]Setembro!$J$26</f>
        <v>32.4</v>
      </c>
      <c r="X6" s="11">
        <f>[2]Setembro!$J$27</f>
        <v>47.88</v>
      </c>
      <c r="Y6" s="11">
        <f>[2]Setembro!$J$28</f>
        <v>30.6</v>
      </c>
      <c r="Z6" s="11">
        <f>[2]Setembro!$J$29</f>
        <v>20.88</v>
      </c>
      <c r="AA6" s="11">
        <f>[2]Setembro!$J$30</f>
        <v>19.8</v>
      </c>
      <c r="AB6" s="11">
        <f>[2]Setembro!$J$31</f>
        <v>33.119999999999997</v>
      </c>
      <c r="AC6" s="11">
        <f>[2]Setembro!$J$32</f>
        <v>40.32</v>
      </c>
      <c r="AD6" s="11">
        <f>[2]Setembro!$J$33</f>
        <v>37.800000000000004</v>
      </c>
      <c r="AE6" s="11">
        <f>[2]Setembro!$J$34</f>
        <v>43.92</v>
      </c>
      <c r="AF6" s="15">
        <f>MAX(B6:AE6)</f>
        <v>71.28</v>
      </c>
      <c r="AG6" s="124">
        <f>AVERAGE(B6:AE6)</f>
        <v>37.884</v>
      </c>
    </row>
    <row r="7" spans="1:33" x14ac:dyDescent="0.2">
      <c r="A7" s="58" t="s">
        <v>104</v>
      </c>
      <c r="B7" s="11">
        <f>[3]Setembro!$J$5</f>
        <v>37.800000000000004</v>
      </c>
      <c r="C7" s="11">
        <f>[3]Setembro!$J$6</f>
        <v>35.28</v>
      </c>
      <c r="D7" s="11">
        <f>[3]Setembro!$J$7</f>
        <v>32.4</v>
      </c>
      <c r="E7" s="11">
        <f>[3]Setembro!$J$8</f>
        <v>31.680000000000003</v>
      </c>
      <c r="F7" s="11">
        <f>[3]Setembro!$J$9</f>
        <v>33.119999999999997</v>
      </c>
      <c r="G7" s="11">
        <f>[3]Setembro!$J$10</f>
        <v>43.56</v>
      </c>
      <c r="H7" s="11">
        <f>[3]Setembro!$J$11</f>
        <v>46.440000000000005</v>
      </c>
      <c r="I7" s="11">
        <f>[3]Setembro!$J$12</f>
        <v>39.24</v>
      </c>
      <c r="J7" s="11">
        <f>[3]Setembro!$J$13</f>
        <v>53.28</v>
      </c>
      <c r="K7" s="11">
        <f>[3]Setembro!$J$14</f>
        <v>43.2</v>
      </c>
      <c r="L7" s="11">
        <f>[3]Setembro!$J$15</f>
        <v>42.480000000000004</v>
      </c>
      <c r="M7" s="11">
        <f>[3]Setembro!$J$16</f>
        <v>37.080000000000005</v>
      </c>
      <c r="N7" s="11">
        <f>[3]Setembro!$J$17</f>
        <v>34.92</v>
      </c>
      <c r="O7" s="11">
        <f>[3]Setembro!$J$18</f>
        <v>33.119999999999997</v>
      </c>
      <c r="P7" s="11">
        <f>[3]Setembro!$J$19</f>
        <v>36.72</v>
      </c>
      <c r="Q7" s="11">
        <f>[3]Setembro!$J$20</f>
        <v>50.4</v>
      </c>
      <c r="R7" s="11">
        <f>[3]Setembro!$J$21</f>
        <v>29.52</v>
      </c>
      <c r="S7" s="11">
        <f>[3]Setembro!$J$22</f>
        <v>37.080000000000005</v>
      </c>
      <c r="T7" s="11">
        <f>[3]Setembro!$J$23</f>
        <v>55.440000000000005</v>
      </c>
      <c r="U7" s="11">
        <f>[3]Setembro!$J$24</f>
        <v>49.680000000000007</v>
      </c>
      <c r="V7" s="11">
        <f>[3]Setembro!$J$25</f>
        <v>28.8</v>
      </c>
      <c r="W7" s="11">
        <f>[3]Setembro!$J$26</f>
        <v>32.04</v>
      </c>
      <c r="X7" s="11">
        <f>[3]Setembro!$J$27</f>
        <v>41.4</v>
      </c>
      <c r="Y7" s="11">
        <f>[3]Setembro!$J$28</f>
        <v>32.4</v>
      </c>
      <c r="Z7" s="11">
        <f>[3]Setembro!$J$29</f>
        <v>35.28</v>
      </c>
      <c r="AA7" s="11">
        <f>[3]Setembro!$J$30</f>
        <v>30.6</v>
      </c>
      <c r="AB7" s="11">
        <f>[3]Setembro!$J$31</f>
        <v>37.080000000000005</v>
      </c>
      <c r="AC7" s="11">
        <f>[3]Setembro!$J$32</f>
        <v>36.36</v>
      </c>
      <c r="AD7" s="11">
        <f>[3]Setembro!$J$33</f>
        <v>32.4</v>
      </c>
      <c r="AE7" s="11">
        <f>[3]Setembro!$J$34</f>
        <v>40.680000000000007</v>
      </c>
      <c r="AF7" s="15">
        <f>MAX(B7:AE7)</f>
        <v>55.440000000000005</v>
      </c>
      <c r="AG7" s="124">
        <f>AVERAGE(B7:AE7)</f>
        <v>38.316000000000003</v>
      </c>
    </row>
    <row r="8" spans="1:33" x14ac:dyDescent="0.2">
      <c r="A8" s="58" t="s">
        <v>1</v>
      </c>
      <c r="B8" s="11">
        <f>[4]Setembro!$J$5</f>
        <v>23.400000000000002</v>
      </c>
      <c r="C8" s="11">
        <f>[4]Setembro!$J$6</f>
        <v>25.92</v>
      </c>
      <c r="D8" s="11">
        <f>[4]Setembro!$J$7</f>
        <v>15.48</v>
      </c>
      <c r="E8" s="11">
        <f>[4]Setembro!$J$8</f>
        <v>28.08</v>
      </c>
      <c r="F8" s="11">
        <f>[4]Setembro!$J$9</f>
        <v>13.32</v>
      </c>
      <c r="G8" s="11" t="str">
        <f>[4]Setembro!$J$10</f>
        <v>*</v>
      </c>
      <c r="H8" s="11" t="str">
        <f>[4]Setembro!$J$11</f>
        <v>*</v>
      </c>
      <c r="I8" s="11" t="str">
        <f>[4]Setembro!$J$12</f>
        <v>*</v>
      </c>
      <c r="J8" s="11" t="str">
        <f>[4]Setembro!$J$13</f>
        <v>*</v>
      </c>
      <c r="K8" s="11" t="str">
        <f>[4]Setembro!$J$14</f>
        <v>*</v>
      </c>
      <c r="L8" s="11" t="str">
        <f>[4]Setembro!$J$15</f>
        <v>*</v>
      </c>
      <c r="M8" s="11">
        <f>[4]Setembro!$J$16</f>
        <v>28.44</v>
      </c>
      <c r="N8" s="11">
        <f>[4]Setembro!$J$17</f>
        <v>18.720000000000002</v>
      </c>
      <c r="O8" s="11">
        <f>[4]Setembro!$J$18</f>
        <v>33.480000000000004</v>
      </c>
      <c r="P8" s="11">
        <f>[4]Setembro!$J$19</f>
        <v>42.84</v>
      </c>
      <c r="Q8" s="11">
        <f>[4]Setembro!$J$20</f>
        <v>43.2</v>
      </c>
      <c r="R8" s="11">
        <f>[4]Setembro!$J$21</f>
        <v>22.32</v>
      </c>
      <c r="S8" s="11">
        <f>[4]Setembro!$J$22</f>
        <v>0</v>
      </c>
      <c r="T8" s="11">
        <f>[4]Setembro!$J$23</f>
        <v>0</v>
      </c>
      <c r="U8" s="11" t="str">
        <f>[4]Setembro!$J$24</f>
        <v>*</v>
      </c>
      <c r="V8" s="11" t="str">
        <f>[4]Setembro!$J$25</f>
        <v>*</v>
      </c>
      <c r="W8" s="11" t="str">
        <f>[4]Setembro!$J$26</f>
        <v>*</v>
      </c>
      <c r="X8" s="11" t="str">
        <f>[4]Setembro!$J$27</f>
        <v>*</v>
      </c>
      <c r="Y8" s="11" t="str">
        <f>[4]Setembro!$J$28</f>
        <v>*</v>
      </c>
      <c r="Z8" s="11">
        <f>[4]Setembro!$J$29</f>
        <v>19.079999999999998</v>
      </c>
      <c r="AA8" s="11">
        <f>[4]Setembro!$J$30</f>
        <v>17.64</v>
      </c>
      <c r="AB8" s="11">
        <f>[4]Setembro!$J$31</f>
        <v>21.240000000000002</v>
      </c>
      <c r="AC8" s="11">
        <f>[4]Setembro!$J$32</f>
        <v>29.16</v>
      </c>
      <c r="AD8" s="11">
        <f>[4]Setembro!$J$33</f>
        <v>23.759999999999998</v>
      </c>
      <c r="AE8" s="11">
        <f>[4]Setembro!$J$34</f>
        <v>44.64</v>
      </c>
      <c r="AF8" s="15">
        <f>MAX(B8:AE8)</f>
        <v>44.64</v>
      </c>
      <c r="AG8" s="124">
        <f>AVERAGE(B8:AE8)</f>
        <v>23.722105263157896</v>
      </c>
    </row>
    <row r="9" spans="1:33" x14ac:dyDescent="0.2">
      <c r="A9" s="58" t="s">
        <v>167</v>
      </c>
      <c r="B9" s="11">
        <f>[5]Setembro!$J$5</f>
        <v>36.36</v>
      </c>
      <c r="C9" s="11">
        <f>[5]Setembro!$J$6</f>
        <v>27.720000000000002</v>
      </c>
      <c r="D9" s="11">
        <f>[5]Setembro!$J$7</f>
        <v>22.68</v>
      </c>
      <c r="E9" s="11">
        <f>[5]Setembro!$J$8</f>
        <v>30.96</v>
      </c>
      <c r="F9" s="11">
        <f>[5]Setembro!$J$9</f>
        <v>35.28</v>
      </c>
      <c r="G9" s="11">
        <f>[5]Setembro!$J$10</f>
        <v>49.32</v>
      </c>
      <c r="H9" s="11">
        <f>[5]Setembro!$J$11</f>
        <v>55.440000000000005</v>
      </c>
      <c r="I9" s="11">
        <f>[5]Setembro!$J$12</f>
        <v>56.16</v>
      </c>
      <c r="J9" s="11">
        <f>[5]Setembro!$J$13</f>
        <v>68.400000000000006</v>
      </c>
      <c r="K9" s="11">
        <f>[5]Setembro!$J$14</f>
        <v>43.92</v>
      </c>
      <c r="L9" s="11">
        <f>[5]Setembro!$J$15</f>
        <v>41.04</v>
      </c>
      <c r="M9" s="11">
        <f>[5]Setembro!$J$16</f>
        <v>41.4</v>
      </c>
      <c r="N9" s="11">
        <f>[5]Setembro!$J$17</f>
        <v>22.68</v>
      </c>
      <c r="O9" s="11">
        <f>[5]Setembro!$J$18</f>
        <v>38.519999999999996</v>
      </c>
      <c r="P9" s="11">
        <f>[5]Setembro!$J$19</f>
        <v>43.56</v>
      </c>
      <c r="Q9" s="11">
        <f>[5]Setembro!$J$20</f>
        <v>43.2</v>
      </c>
      <c r="R9" s="11">
        <f>[5]Setembro!$J$21</f>
        <v>25.92</v>
      </c>
      <c r="S9" s="11">
        <f>[5]Setembro!$J$22</f>
        <v>25.2</v>
      </c>
      <c r="T9" s="11">
        <f>[5]Setembro!$J$23</f>
        <v>59.04</v>
      </c>
      <c r="U9" s="11">
        <f>[5]Setembro!$J$24</f>
        <v>31.680000000000003</v>
      </c>
      <c r="V9" s="11">
        <f>[5]Setembro!$J$25</f>
        <v>30.240000000000002</v>
      </c>
      <c r="W9" s="11">
        <f>[5]Setembro!$J$26</f>
        <v>39.6</v>
      </c>
      <c r="X9" s="11">
        <f>[5]Setembro!$J$27</f>
        <v>56.519999999999996</v>
      </c>
      <c r="Y9" s="11">
        <f>[5]Setembro!$J$28</f>
        <v>36.36</v>
      </c>
      <c r="Z9" s="11">
        <f>[5]Setembro!$J$29</f>
        <v>20.88</v>
      </c>
      <c r="AA9" s="11">
        <f>[5]Setembro!$J$30</f>
        <v>26.64</v>
      </c>
      <c r="AB9" s="11">
        <f>[5]Setembro!$J$31</f>
        <v>26.64</v>
      </c>
      <c r="AC9" s="11">
        <f>[5]Setembro!$J$32</f>
        <v>38.880000000000003</v>
      </c>
      <c r="AD9" s="11">
        <f>[5]Setembro!$J$33</f>
        <v>46.800000000000004</v>
      </c>
      <c r="AE9" s="11">
        <f>[5]Setembro!$J$34</f>
        <v>53.28</v>
      </c>
      <c r="AF9" s="15">
        <f>MAX(B9:AE9)</f>
        <v>68.400000000000006</v>
      </c>
      <c r="AG9" s="124">
        <f>AVERAGE(B9:AE9)</f>
        <v>39.143999999999998</v>
      </c>
    </row>
    <row r="10" spans="1:33" x14ac:dyDescent="0.2">
      <c r="A10" s="58" t="s">
        <v>111</v>
      </c>
      <c r="B10" s="11" t="str">
        <f>[6]Setembro!$J$5</f>
        <v>*</v>
      </c>
      <c r="C10" s="11" t="str">
        <f>[6]Setembro!$J$6</f>
        <v>*</v>
      </c>
      <c r="D10" s="11" t="str">
        <f>[6]Setembro!$J$7</f>
        <v>*</v>
      </c>
      <c r="E10" s="11" t="str">
        <f>[6]Setembro!$J$8</f>
        <v>*</v>
      </c>
      <c r="F10" s="11" t="str">
        <f>[6]Setembro!$J$9</f>
        <v>*</v>
      </c>
      <c r="G10" s="11" t="str">
        <f>[6]Setembro!$J$10</f>
        <v>*</v>
      </c>
      <c r="H10" s="11" t="str">
        <f>[6]Setembro!$J$11</f>
        <v>*</v>
      </c>
      <c r="I10" s="11" t="str">
        <f>[6]Setembro!$J$12</f>
        <v>*</v>
      </c>
      <c r="J10" s="11" t="str">
        <f>[6]Setembro!$J$13</f>
        <v>*</v>
      </c>
      <c r="K10" s="11" t="str">
        <f>[6]Setembro!$J$14</f>
        <v>*</v>
      </c>
      <c r="L10" s="11" t="str">
        <f>[6]Setembro!$J$15</f>
        <v>*</v>
      </c>
      <c r="M10" s="11" t="str">
        <f>[6]Setembro!$J$16</f>
        <v>*</v>
      </c>
      <c r="N10" s="11" t="str">
        <f>[6]Setembro!$J$17</f>
        <v>*</v>
      </c>
      <c r="O10" s="11" t="str">
        <f>[6]Setembro!$J$18</f>
        <v>*</v>
      </c>
      <c r="P10" s="11" t="str">
        <f>[6]Setembro!$J$19</f>
        <v>*</v>
      </c>
      <c r="Q10" s="11" t="str">
        <f>[6]Setembro!$J$20</f>
        <v>*</v>
      </c>
      <c r="R10" s="11" t="str">
        <f>[6]Setembro!$J$21</f>
        <v>*</v>
      </c>
      <c r="S10" s="11" t="str">
        <f>[6]Setembro!$J$22</f>
        <v>*</v>
      </c>
      <c r="T10" s="11" t="str">
        <f>[6]Setembro!$J$23</f>
        <v>*</v>
      </c>
      <c r="U10" s="11" t="str">
        <f>[6]Setembro!$J$24</f>
        <v>*</v>
      </c>
      <c r="V10" s="11" t="str">
        <f>[6]Setembro!$J$25</f>
        <v>*</v>
      </c>
      <c r="W10" s="11" t="str">
        <f>[6]Setembro!$J$26</f>
        <v>*</v>
      </c>
      <c r="X10" s="11" t="str">
        <f>[6]Setembro!$J$27</f>
        <v>*</v>
      </c>
      <c r="Y10" s="11" t="str">
        <f>[6]Setembro!$J$28</f>
        <v>*</v>
      </c>
      <c r="Z10" s="11" t="str">
        <f>[6]Setembro!$J$29</f>
        <v>*</v>
      </c>
      <c r="AA10" s="11" t="str">
        <f>[6]Setembro!$J$30</f>
        <v>*</v>
      </c>
      <c r="AB10" s="11" t="str">
        <f>[6]Setembro!$J$31</f>
        <v>*</v>
      </c>
      <c r="AC10" s="11" t="str">
        <f>[6]Setembro!$J$32</f>
        <v>*</v>
      </c>
      <c r="AD10" s="11" t="str">
        <f>[6]Setembro!$J$33</f>
        <v>*</v>
      </c>
      <c r="AE10" s="11" t="str">
        <f>[6]Setembro!$J$34</f>
        <v>*</v>
      </c>
      <c r="AF10" s="93" t="s">
        <v>226</v>
      </c>
      <c r="AG10" s="115" t="s">
        <v>226</v>
      </c>
    </row>
    <row r="11" spans="1:33" x14ac:dyDescent="0.2">
      <c r="A11" s="58" t="s">
        <v>64</v>
      </c>
      <c r="B11" s="11">
        <f>[7]Setembro!$J$5</f>
        <v>34.92</v>
      </c>
      <c r="C11" s="11">
        <f>[7]Setembro!$J$6</f>
        <v>31.680000000000003</v>
      </c>
      <c r="D11" s="11">
        <f>[7]Setembro!$J$7</f>
        <v>27</v>
      </c>
      <c r="E11" s="11">
        <f>[7]Setembro!$J$8</f>
        <v>25.2</v>
      </c>
      <c r="F11" s="11">
        <f>[7]Setembro!$J$9</f>
        <v>45.36</v>
      </c>
      <c r="G11" s="11">
        <f>[7]Setembro!$J$10</f>
        <v>49.680000000000007</v>
      </c>
      <c r="H11" s="11">
        <f>[7]Setembro!$J$11</f>
        <v>39.6</v>
      </c>
      <c r="I11" s="11">
        <f>[7]Setembro!$J$12</f>
        <v>36</v>
      </c>
      <c r="J11" s="11">
        <f>[7]Setembro!$J$13</f>
        <v>42.12</v>
      </c>
      <c r="K11" s="11">
        <f>[7]Setembro!$J$14</f>
        <v>33.480000000000004</v>
      </c>
      <c r="L11" s="11">
        <f>[7]Setembro!$J$15</f>
        <v>25.2</v>
      </c>
      <c r="M11" s="11">
        <f>[7]Setembro!$J$16</f>
        <v>45</v>
      </c>
      <c r="N11" s="11">
        <f>[7]Setembro!$J$17</f>
        <v>34.200000000000003</v>
      </c>
      <c r="O11" s="11">
        <f>[7]Setembro!$J$18</f>
        <v>47.16</v>
      </c>
      <c r="P11" s="11">
        <f>[7]Setembro!$J$19</f>
        <v>35.64</v>
      </c>
      <c r="Q11" s="11">
        <f>[7]Setembro!$J$20</f>
        <v>37.080000000000005</v>
      </c>
      <c r="R11" s="11">
        <f>[7]Setembro!$J$21</f>
        <v>40.680000000000007</v>
      </c>
      <c r="S11" s="11">
        <f>[7]Setembro!$J$22</f>
        <v>27.36</v>
      </c>
      <c r="T11" s="11">
        <f>[7]Setembro!$J$23</f>
        <v>51.84</v>
      </c>
      <c r="U11" s="11">
        <f>[7]Setembro!$J$24</f>
        <v>65.52</v>
      </c>
      <c r="V11" s="11">
        <f>[7]Setembro!$J$25</f>
        <v>42.12</v>
      </c>
      <c r="W11" s="11">
        <f>[7]Setembro!$J$26</f>
        <v>38.519999999999996</v>
      </c>
      <c r="X11" s="11">
        <f>[7]Setembro!$J$27</f>
        <v>50.76</v>
      </c>
      <c r="Y11" s="11">
        <f>[7]Setembro!$J$28</f>
        <v>45.36</v>
      </c>
      <c r="Z11" s="11">
        <f>[7]Setembro!$J$29</f>
        <v>41.76</v>
      </c>
      <c r="AA11" s="11">
        <f>[7]Setembro!$J$30</f>
        <v>22.68</v>
      </c>
      <c r="AB11" s="11">
        <f>[7]Setembro!$J$31</f>
        <v>30.6</v>
      </c>
      <c r="AC11" s="11">
        <f>[7]Setembro!$J$32</f>
        <v>40.680000000000007</v>
      </c>
      <c r="AD11" s="11">
        <f>[7]Setembro!$J$33</f>
        <v>31.680000000000003</v>
      </c>
      <c r="AE11" s="11">
        <f>[7]Setembro!$J$34</f>
        <v>37.440000000000005</v>
      </c>
      <c r="AF11" s="15">
        <f>MAX(B11:AE11)</f>
        <v>65.52</v>
      </c>
      <c r="AG11" s="124">
        <f>AVERAGE(B11:AE11)</f>
        <v>38.544000000000004</v>
      </c>
    </row>
    <row r="12" spans="1:33" x14ac:dyDescent="0.2">
      <c r="A12" s="58" t="s">
        <v>41</v>
      </c>
      <c r="B12" s="11">
        <f>[8]Setembro!$J$5</f>
        <v>34.200000000000003</v>
      </c>
      <c r="C12" s="11">
        <f>[8]Setembro!$J$6</f>
        <v>21.96</v>
      </c>
      <c r="D12" s="11">
        <f>[8]Setembro!$J$7</f>
        <v>23.400000000000002</v>
      </c>
      <c r="E12" s="11">
        <f>[8]Setembro!$J$8</f>
        <v>29.880000000000003</v>
      </c>
      <c r="F12" s="11">
        <f>[8]Setembro!$J$9</f>
        <v>24.12</v>
      </c>
      <c r="G12" s="11">
        <f>[8]Setembro!$J$10</f>
        <v>35.28</v>
      </c>
      <c r="H12" s="11">
        <f>[8]Setembro!$J$11</f>
        <v>51.12</v>
      </c>
      <c r="I12" s="11">
        <f>[8]Setembro!$J$12</f>
        <v>36</v>
      </c>
      <c r="J12" s="11">
        <f>[8]Setembro!$J$13</f>
        <v>60.12</v>
      </c>
      <c r="K12" s="11">
        <f>[8]Setembro!$J$14</f>
        <v>45.72</v>
      </c>
      <c r="L12" s="11">
        <f>[8]Setembro!$J$15</f>
        <v>39.24</v>
      </c>
      <c r="M12" s="11">
        <f>[8]Setembro!$J$16</f>
        <v>33.480000000000004</v>
      </c>
      <c r="N12" s="11">
        <f>[8]Setembro!$J$17</f>
        <v>22.32</v>
      </c>
      <c r="O12" s="11">
        <f>[8]Setembro!$J$18</f>
        <v>30.6</v>
      </c>
      <c r="P12" s="11">
        <f>[8]Setembro!$J$19</f>
        <v>33.480000000000004</v>
      </c>
      <c r="Q12" s="11">
        <f>[8]Setembro!$J$20</f>
        <v>39.96</v>
      </c>
      <c r="R12" s="11">
        <f>[8]Setembro!$J$21</f>
        <v>36</v>
      </c>
      <c r="S12" s="11">
        <f>[8]Setembro!$J$22</f>
        <v>25.2</v>
      </c>
      <c r="T12" s="11">
        <f>[8]Setembro!$J$23</f>
        <v>52.56</v>
      </c>
      <c r="U12" s="11">
        <f>[8]Setembro!$J$24</f>
        <v>60.839999999999996</v>
      </c>
      <c r="V12" s="11">
        <f>[8]Setembro!$J$25</f>
        <v>28.8</v>
      </c>
      <c r="W12" s="11">
        <f>[8]Setembro!$J$26</f>
        <v>38.159999999999997</v>
      </c>
      <c r="X12" s="11">
        <f>[8]Setembro!$J$27</f>
        <v>28.44</v>
      </c>
      <c r="Y12" s="11">
        <f>[8]Setembro!$J$28</f>
        <v>18.36</v>
      </c>
      <c r="Z12" s="11">
        <f>[8]Setembro!$J$29</f>
        <v>28.08</v>
      </c>
      <c r="AA12" s="11">
        <f>[8]Setembro!$J$30</f>
        <v>24.48</v>
      </c>
      <c r="AB12" s="11">
        <f>[8]Setembro!$J$31</f>
        <v>22.68</v>
      </c>
      <c r="AC12" s="11">
        <f>[8]Setembro!$J$32</f>
        <v>30.96</v>
      </c>
      <c r="AD12" s="11">
        <f>[8]Setembro!$J$33</f>
        <v>33.840000000000003</v>
      </c>
      <c r="AE12" s="11">
        <f>[8]Setembro!$J$34</f>
        <v>41.4</v>
      </c>
      <c r="AF12" s="15">
        <f>MAX(B12:AE12)</f>
        <v>60.839999999999996</v>
      </c>
      <c r="AG12" s="124">
        <f>AVERAGE(B12:AE12)</f>
        <v>34.356000000000009</v>
      </c>
    </row>
    <row r="13" spans="1:33" x14ac:dyDescent="0.2">
      <c r="A13" s="58" t="s">
        <v>114</v>
      </c>
      <c r="B13" s="11" t="str">
        <f>[9]Setembro!$J$5</f>
        <v>*</v>
      </c>
      <c r="C13" s="11" t="str">
        <f>[9]Setembro!$J$6</f>
        <v>*</v>
      </c>
      <c r="D13" s="11" t="str">
        <f>[9]Setembro!$J$7</f>
        <v>*</v>
      </c>
      <c r="E13" s="11" t="str">
        <f>[9]Setembro!$J$8</f>
        <v>*</v>
      </c>
      <c r="F13" s="11" t="str">
        <f>[9]Setembro!$J$9</f>
        <v>*</v>
      </c>
      <c r="G13" s="11" t="str">
        <f>[9]Setembro!$J$10</f>
        <v>*</v>
      </c>
      <c r="H13" s="11" t="str">
        <f>[9]Setembro!$J$11</f>
        <v>*</v>
      </c>
      <c r="I13" s="11" t="str">
        <f>[9]Setembro!$J$12</f>
        <v>*</v>
      </c>
      <c r="J13" s="11" t="str">
        <f>[9]Setembro!$J$13</f>
        <v>*</v>
      </c>
      <c r="K13" s="11" t="str">
        <f>[9]Setembro!$J$14</f>
        <v>*</v>
      </c>
      <c r="L13" s="11" t="str">
        <f>[9]Setembro!$J$15</f>
        <v>*</v>
      </c>
      <c r="M13" s="11" t="str">
        <f>[9]Setembro!$J$16</f>
        <v>*</v>
      </c>
      <c r="N13" s="11" t="str">
        <f>[9]Setembro!$J$17</f>
        <v>*</v>
      </c>
      <c r="O13" s="11" t="str">
        <f>[9]Setembro!$J$18</f>
        <v>*</v>
      </c>
      <c r="P13" s="11" t="str">
        <f>[9]Setembro!$J$19</f>
        <v>*</v>
      </c>
      <c r="Q13" s="11" t="str">
        <f>[9]Setembro!$J$20</f>
        <v>*</v>
      </c>
      <c r="R13" s="11" t="str">
        <f>[9]Setembro!$J$21</f>
        <v>*</v>
      </c>
      <c r="S13" s="11" t="str">
        <f>[9]Setembro!$J$22</f>
        <v>*</v>
      </c>
      <c r="T13" s="11" t="str">
        <f>[9]Setembro!$J$23</f>
        <v>*</v>
      </c>
      <c r="U13" s="11" t="str">
        <f>[9]Setembro!$J$24</f>
        <v>*</v>
      </c>
      <c r="V13" s="11" t="str">
        <f>[9]Setembro!$J$25</f>
        <v>*</v>
      </c>
      <c r="W13" s="11" t="str">
        <f>[9]Setembro!$J$26</f>
        <v>*</v>
      </c>
      <c r="X13" s="11" t="str">
        <f>[9]Setembro!$J$27</f>
        <v>*</v>
      </c>
      <c r="Y13" s="11" t="str">
        <f>[9]Setembro!$J$28</f>
        <v>*</v>
      </c>
      <c r="Z13" s="11" t="str">
        <f>[9]Setembro!$J$29</f>
        <v>*</v>
      </c>
      <c r="AA13" s="11" t="str">
        <f>[9]Setembro!$J$30</f>
        <v>*</v>
      </c>
      <c r="AB13" s="11" t="str">
        <f>[9]Setembro!$J$31</f>
        <v>*</v>
      </c>
      <c r="AC13" s="11" t="str">
        <f>[9]Setembro!$J$32</f>
        <v>*</v>
      </c>
      <c r="AD13" s="11" t="str">
        <f>[9]Setembro!$J$33</f>
        <v>*</v>
      </c>
      <c r="AE13" s="11" t="str">
        <f>[9]Setembro!$J$34</f>
        <v>*</v>
      </c>
      <c r="AF13" s="93" t="s">
        <v>226</v>
      </c>
      <c r="AG13" s="115" t="s">
        <v>226</v>
      </c>
    </row>
    <row r="14" spans="1:33" x14ac:dyDescent="0.2">
      <c r="A14" s="58" t="s">
        <v>118</v>
      </c>
      <c r="B14" s="11" t="str">
        <f>[10]Setembro!$J$5</f>
        <v>*</v>
      </c>
      <c r="C14" s="11" t="str">
        <f>[10]Setembro!$J$6</f>
        <v>*</v>
      </c>
      <c r="D14" s="11" t="str">
        <f>[10]Setembro!$J$7</f>
        <v>*</v>
      </c>
      <c r="E14" s="11" t="str">
        <f>[10]Setembro!$J$8</f>
        <v>*</v>
      </c>
      <c r="F14" s="11" t="str">
        <f>[10]Setembro!$J$9</f>
        <v>*</v>
      </c>
      <c r="G14" s="11" t="str">
        <f>[10]Setembro!$J$10</f>
        <v>*</v>
      </c>
      <c r="H14" s="11" t="str">
        <f>[10]Setembro!$J$11</f>
        <v>*</v>
      </c>
      <c r="I14" s="11" t="str">
        <f>[10]Setembro!$J$12</f>
        <v>*</v>
      </c>
      <c r="J14" s="11" t="str">
        <f>[10]Setembro!$J$13</f>
        <v>*</v>
      </c>
      <c r="K14" s="11" t="str">
        <f>[10]Setembro!$J$14</f>
        <v>*</v>
      </c>
      <c r="L14" s="11" t="str">
        <f>[10]Setembro!$J$15</f>
        <v>*</v>
      </c>
      <c r="M14" s="11" t="str">
        <f>[10]Setembro!$J$16</f>
        <v>*</v>
      </c>
      <c r="N14" s="11" t="str">
        <f>[10]Setembro!$J$17</f>
        <v>*</v>
      </c>
      <c r="O14" s="11" t="str">
        <f>[10]Setembro!$J$18</f>
        <v>*</v>
      </c>
      <c r="P14" s="11" t="str">
        <f>[10]Setembro!$J$19</f>
        <v>*</v>
      </c>
      <c r="Q14" s="11" t="str">
        <f>[10]Setembro!$J$20</f>
        <v>*</v>
      </c>
      <c r="R14" s="11" t="str">
        <f>[10]Setembro!$J$21</f>
        <v>*</v>
      </c>
      <c r="S14" s="11" t="str">
        <f>[10]Setembro!$J$22</f>
        <v>*</v>
      </c>
      <c r="T14" s="11" t="str">
        <f>[10]Setembro!$J$23</f>
        <v>*</v>
      </c>
      <c r="U14" s="11" t="str">
        <f>[10]Setembro!$J$24</f>
        <v>*</v>
      </c>
      <c r="V14" s="11" t="str">
        <f>[10]Setembro!$J$25</f>
        <v>*</v>
      </c>
      <c r="W14" s="11" t="str">
        <f>[10]Setembro!$J$26</f>
        <v>*</v>
      </c>
      <c r="X14" s="11" t="str">
        <f>[10]Setembro!$J$27</f>
        <v>*</v>
      </c>
      <c r="Y14" s="11" t="str">
        <f>[10]Setembro!$J$28</f>
        <v>*</v>
      </c>
      <c r="Z14" s="11" t="str">
        <f>[10]Setembro!$J$29</f>
        <v>*</v>
      </c>
      <c r="AA14" s="11" t="str">
        <f>[10]Setembro!$J$30</f>
        <v>*</v>
      </c>
      <c r="AB14" s="11" t="str">
        <f>[10]Setembro!$J$31</f>
        <v>*</v>
      </c>
      <c r="AC14" s="11" t="str">
        <f>[10]Setembro!$J$32</f>
        <v>*</v>
      </c>
      <c r="AD14" s="11" t="str">
        <f>[10]Setembro!$J$33</f>
        <v>*</v>
      </c>
      <c r="AE14" s="11" t="str">
        <f>[10]Setembro!$J$34</f>
        <v>*</v>
      </c>
      <c r="AF14" s="93" t="s">
        <v>226</v>
      </c>
      <c r="AG14" s="115" t="s">
        <v>226</v>
      </c>
    </row>
    <row r="15" spans="1:33" x14ac:dyDescent="0.2">
      <c r="A15" s="58" t="s">
        <v>121</v>
      </c>
      <c r="B15" s="11">
        <f>[11]Setembro!$J$5</f>
        <v>29.16</v>
      </c>
      <c r="C15" s="11">
        <f>[11]Setembro!$J$6</f>
        <v>26.28</v>
      </c>
      <c r="D15" s="11">
        <f>[11]Setembro!$J$7</f>
        <v>23.400000000000002</v>
      </c>
      <c r="E15" s="11">
        <f>[11]Setembro!$J$8</f>
        <v>25.92</v>
      </c>
      <c r="F15" s="11">
        <f>[11]Setembro!$J$9</f>
        <v>28.08</v>
      </c>
      <c r="G15" s="11">
        <f>[11]Setembro!$J$10</f>
        <v>40.32</v>
      </c>
      <c r="H15" s="11">
        <f>[11]Setembro!$J$11</f>
        <v>55.800000000000004</v>
      </c>
      <c r="I15" s="11">
        <f>[11]Setembro!$J$12</f>
        <v>45.72</v>
      </c>
      <c r="J15" s="11">
        <f>[11]Setembro!$J$13</f>
        <v>62.28</v>
      </c>
      <c r="K15" s="11">
        <f>[11]Setembro!$J$14</f>
        <v>48.96</v>
      </c>
      <c r="L15" s="11">
        <f>[11]Setembro!$J$15</f>
        <v>50.04</v>
      </c>
      <c r="M15" s="11">
        <f>[11]Setembro!$J$16</f>
        <v>38.159999999999997</v>
      </c>
      <c r="N15" s="11">
        <f>[11]Setembro!$J$17</f>
        <v>25.2</v>
      </c>
      <c r="O15" s="11">
        <f>[11]Setembro!$J$18</f>
        <v>39.24</v>
      </c>
      <c r="P15" s="11">
        <f>[11]Setembro!$J$19</f>
        <v>40.32</v>
      </c>
      <c r="Q15" s="11">
        <f>[11]Setembro!$J$20</f>
        <v>40.680000000000007</v>
      </c>
      <c r="R15" s="11">
        <f>[11]Setembro!$J$21</f>
        <v>28.8</v>
      </c>
      <c r="S15" s="11">
        <f>[11]Setembro!$J$22</f>
        <v>29.16</v>
      </c>
      <c r="T15" s="11">
        <f>[11]Setembro!$J$23</f>
        <v>57.960000000000008</v>
      </c>
      <c r="U15" s="11">
        <f>[11]Setembro!$J$24</f>
        <v>36</v>
      </c>
      <c r="V15" s="11">
        <f>[11]Setembro!$J$25</f>
        <v>29.16</v>
      </c>
      <c r="W15" s="11">
        <f>[11]Setembro!$J$26</f>
        <v>41.4</v>
      </c>
      <c r="X15" s="11">
        <f>[11]Setembro!$J$27</f>
        <v>42.84</v>
      </c>
      <c r="Y15" s="11">
        <f>[11]Setembro!$J$28</f>
        <v>27.36</v>
      </c>
      <c r="Z15" s="11">
        <f>[11]Setembro!$J$29</f>
        <v>23.400000000000002</v>
      </c>
      <c r="AA15" s="11">
        <f>[11]Setembro!$J$30</f>
        <v>28.44</v>
      </c>
      <c r="AB15" s="11">
        <f>[11]Setembro!$J$31</f>
        <v>29.16</v>
      </c>
      <c r="AC15" s="11">
        <f>[11]Setembro!$J$32</f>
        <v>37.080000000000005</v>
      </c>
      <c r="AD15" s="11">
        <f>[11]Setembro!$J$33</f>
        <v>44.28</v>
      </c>
      <c r="AE15" s="11">
        <f>[11]Setembro!$J$34</f>
        <v>55.080000000000005</v>
      </c>
      <c r="AF15" s="15">
        <f>MAX(B15:AE15)</f>
        <v>62.28</v>
      </c>
      <c r="AG15" s="124">
        <f>AVERAGE(B15:AE15)</f>
        <v>37.655999999999992</v>
      </c>
    </row>
    <row r="16" spans="1:33" x14ac:dyDescent="0.2">
      <c r="A16" s="58" t="s">
        <v>168</v>
      </c>
      <c r="B16" s="11" t="str">
        <f>[12]Setembro!$J$5</f>
        <v>*</v>
      </c>
      <c r="C16" s="11" t="str">
        <f>[12]Setembro!$J$6</f>
        <v>*</v>
      </c>
      <c r="D16" s="11" t="str">
        <f>[12]Setembro!$J$7</f>
        <v>*</v>
      </c>
      <c r="E16" s="11" t="str">
        <f>[12]Setembro!$J$8</f>
        <v>*</v>
      </c>
      <c r="F16" s="11" t="str">
        <f>[12]Setembro!$J$9</f>
        <v>*</v>
      </c>
      <c r="G16" s="11" t="str">
        <f>[12]Setembro!$J$10</f>
        <v>*</v>
      </c>
      <c r="H16" s="11" t="str">
        <f>[12]Setembro!$J$11</f>
        <v>*</v>
      </c>
      <c r="I16" s="11" t="str">
        <f>[12]Setembro!$J$12</f>
        <v>*</v>
      </c>
      <c r="J16" s="11" t="str">
        <f>[12]Setembro!$J$13</f>
        <v>*</v>
      </c>
      <c r="K16" s="11" t="str">
        <f>[12]Setembro!$J$14</f>
        <v>*</v>
      </c>
      <c r="L16" s="11" t="str">
        <f>[12]Setembro!$J$15</f>
        <v>*</v>
      </c>
      <c r="M16" s="11" t="str">
        <f>[12]Setembro!$J$16</f>
        <v>*</v>
      </c>
      <c r="N16" s="11" t="str">
        <f>[12]Setembro!$J$17</f>
        <v>*</v>
      </c>
      <c r="O16" s="11" t="str">
        <f>[12]Setembro!$J$18</f>
        <v>*</v>
      </c>
      <c r="P16" s="11" t="str">
        <f>[12]Setembro!$J$19</f>
        <v>*</v>
      </c>
      <c r="Q16" s="11" t="str">
        <f>[12]Setembro!$J$20</f>
        <v>*</v>
      </c>
      <c r="R16" s="11" t="str">
        <f>[12]Setembro!$J$21</f>
        <v>*</v>
      </c>
      <c r="S16" s="11" t="str">
        <f>[12]Setembro!$J$22</f>
        <v>*</v>
      </c>
      <c r="T16" s="11" t="str">
        <f>[12]Setembro!$J$23</f>
        <v>*</v>
      </c>
      <c r="U16" s="11" t="str">
        <f>[12]Setembro!$J$24</f>
        <v>*</v>
      </c>
      <c r="V16" s="11" t="str">
        <f>[12]Setembro!$J$25</f>
        <v>*</v>
      </c>
      <c r="W16" s="11" t="str">
        <f>[12]Setembro!$J$26</f>
        <v>*</v>
      </c>
      <c r="X16" s="11" t="str">
        <f>[12]Setembro!$J$27</f>
        <v>*</v>
      </c>
      <c r="Y16" s="11" t="str">
        <f>[12]Setembro!$J$28</f>
        <v>*</v>
      </c>
      <c r="Z16" s="11" t="str">
        <f>[12]Setembro!$J$29</f>
        <v>*</v>
      </c>
      <c r="AA16" s="11" t="str">
        <f>[12]Setembro!$J$30</f>
        <v>*</v>
      </c>
      <c r="AB16" s="11" t="str">
        <f>[12]Setembro!$J$31</f>
        <v>*</v>
      </c>
      <c r="AC16" s="11" t="str">
        <f>[12]Setembro!$J$32</f>
        <v>*</v>
      </c>
      <c r="AD16" s="11" t="str">
        <f>[12]Setembro!$J$33</f>
        <v>*</v>
      </c>
      <c r="AE16" s="11" t="str">
        <f>[12]Setembro!$J$34</f>
        <v>*</v>
      </c>
      <c r="AF16" s="93" t="s">
        <v>226</v>
      </c>
      <c r="AG16" s="115" t="s">
        <v>226</v>
      </c>
    </row>
    <row r="17" spans="1:37" x14ac:dyDescent="0.2">
      <c r="A17" s="58" t="s">
        <v>2</v>
      </c>
      <c r="B17" s="11">
        <f>[13]Setembro!$J$5</f>
        <v>57.24</v>
      </c>
      <c r="C17" s="11">
        <f>[13]Setembro!$J$6</f>
        <v>31.680000000000003</v>
      </c>
      <c r="D17" s="11">
        <f>[13]Setembro!$J$7</f>
        <v>32.4</v>
      </c>
      <c r="E17" s="11">
        <f>[13]Setembro!$J$8</f>
        <v>34.56</v>
      </c>
      <c r="F17" s="11">
        <f>[13]Setembro!$J$9</f>
        <v>48.96</v>
      </c>
      <c r="G17" s="11">
        <f>[13]Setembro!$J$10</f>
        <v>54.72</v>
      </c>
      <c r="H17" s="11">
        <f>[13]Setembro!$J$11</f>
        <v>48.6</v>
      </c>
      <c r="I17" s="11">
        <f>[13]Setembro!$J$12</f>
        <v>59.04</v>
      </c>
      <c r="J17" s="11">
        <f>[13]Setembro!$J$13</f>
        <v>51.84</v>
      </c>
      <c r="K17" s="11">
        <f>[13]Setembro!$J$14</f>
        <v>42.12</v>
      </c>
      <c r="L17" s="11">
        <f>[13]Setembro!$J$15</f>
        <v>44.64</v>
      </c>
      <c r="M17" s="11">
        <f>[13]Setembro!$J$16</f>
        <v>34.200000000000003</v>
      </c>
      <c r="N17" s="11">
        <f>[13]Setembro!$J$17</f>
        <v>41.04</v>
      </c>
      <c r="O17" s="11">
        <f>[13]Setembro!$J$18</f>
        <v>51.480000000000004</v>
      </c>
      <c r="P17" s="11">
        <f>[13]Setembro!$J$19</f>
        <v>41.4</v>
      </c>
      <c r="Q17" s="11">
        <f>[13]Setembro!$J$20</f>
        <v>38.519999999999996</v>
      </c>
      <c r="R17" s="11">
        <f>[13]Setembro!$J$21</f>
        <v>32.76</v>
      </c>
      <c r="S17" s="11">
        <f>[13]Setembro!$J$22</f>
        <v>28.08</v>
      </c>
      <c r="T17" s="11">
        <f>[13]Setembro!$J$23</f>
        <v>59.760000000000005</v>
      </c>
      <c r="U17" s="11">
        <f>[13]Setembro!$J$24</f>
        <v>55.440000000000005</v>
      </c>
      <c r="V17" s="11">
        <f>[13]Setembro!$J$25</f>
        <v>31.680000000000003</v>
      </c>
      <c r="W17" s="11">
        <f>[13]Setembro!$J$26</f>
        <v>37.800000000000004</v>
      </c>
      <c r="X17" s="11">
        <f>[13]Setembro!$J$27</f>
        <v>56.88</v>
      </c>
      <c r="Y17" s="11">
        <f>[13]Setembro!$J$28</f>
        <v>49.32</v>
      </c>
      <c r="Z17" s="11">
        <f>[13]Setembro!$J$29</f>
        <v>36</v>
      </c>
      <c r="AA17" s="11">
        <f>[13]Setembro!$J$30</f>
        <v>38.159999999999997</v>
      </c>
      <c r="AB17" s="11">
        <f>[13]Setembro!$J$31</f>
        <v>35.64</v>
      </c>
      <c r="AC17" s="11">
        <f>[13]Setembro!$J$32</f>
        <v>47.88</v>
      </c>
      <c r="AD17" s="11">
        <f>[13]Setembro!$J$33</f>
        <v>43.2</v>
      </c>
      <c r="AE17" s="11">
        <f>[13]Setembro!$J$34</f>
        <v>53.28</v>
      </c>
      <c r="AF17" s="15">
        <f t="shared" ref="AF17:AF48" si="1">MAX(B17:AE17)</f>
        <v>59.760000000000005</v>
      </c>
      <c r="AG17" s="124">
        <f t="shared" ref="AG17:AG48" si="2">AVERAGE(B17:AE17)</f>
        <v>43.94400000000001</v>
      </c>
      <c r="AI17" s="12" t="s">
        <v>47</v>
      </c>
      <c r="AJ17" t="s">
        <v>47</v>
      </c>
    </row>
    <row r="18" spans="1:37" x14ac:dyDescent="0.2">
      <c r="A18" s="58" t="s">
        <v>3</v>
      </c>
      <c r="B18" s="11">
        <f>[14]Setembro!$J$5</f>
        <v>43.56</v>
      </c>
      <c r="C18" s="11">
        <f>[14]Setembro!$J$6</f>
        <v>19.079999999999998</v>
      </c>
      <c r="D18" s="11">
        <f>[14]Setembro!$J$7</f>
        <v>34.92</v>
      </c>
      <c r="E18" s="11">
        <f>[14]Setembro!$J$8</f>
        <v>27</v>
      </c>
      <c r="F18" s="11">
        <f>[14]Setembro!$J$9</f>
        <v>29.880000000000003</v>
      </c>
      <c r="G18" s="11">
        <f>[14]Setembro!$J$10</f>
        <v>32.4</v>
      </c>
      <c r="H18" s="11">
        <f>[14]Setembro!$J$11</f>
        <v>33.840000000000003</v>
      </c>
      <c r="I18" s="11">
        <f>[14]Setembro!$J$12</f>
        <v>19.440000000000001</v>
      </c>
      <c r="J18" s="11" t="str">
        <f>[14]Setembro!$J$13</f>
        <v>*</v>
      </c>
      <c r="K18" s="11" t="str">
        <f>[14]Setembro!$J$14</f>
        <v>*</v>
      </c>
      <c r="L18" s="11" t="str">
        <f>[14]Setembro!$J$15</f>
        <v>*</v>
      </c>
      <c r="M18" s="11" t="str">
        <f>[14]Setembro!$J$16</f>
        <v>*</v>
      </c>
      <c r="N18" s="11" t="str">
        <f>[14]Setembro!$J$17</f>
        <v>*</v>
      </c>
      <c r="O18" s="11" t="str">
        <f>[14]Setembro!$J$18</f>
        <v>*</v>
      </c>
      <c r="P18" s="11" t="str">
        <f>[14]Setembro!$J$19</f>
        <v>*</v>
      </c>
      <c r="Q18" s="11" t="str">
        <f>[14]Setembro!$J$20</f>
        <v>*</v>
      </c>
      <c r="R18" s="11" t="str">
        <f>[14]Setembro!$J$21</f>
        <v>*</v>
      </c>
      <c r="S18" s="11" t="str">
        <f>[14]Setembro!$J$22</f>
        <v>*</v>
      </c>
      <c r="T18" s="11" t="str">
        <f>[14]Setembro!$J$23</f>
        <v>*</v>
      </c>
      <c r="U18" s="11" t="str">
        <f>[14]Setembro!$J$24</f>
        <v>*</v>
      </c>
      <c r="V18" s="11" t="str">
        <f>[14]Setembro!$J$25</f>
        <v>*</v>
      </c>
      <c r="W18" s="11" t="str">
        <f>[14]Setembro!$J$26</f>
        <v>*</v>
      </c>
      <c r="X18" s="11" t="str">
        <f>[14]Setembro!$J$27</f>
        <v>*</v>
      </c>
      <c r="Y18" s="11" t="str">
        <f>[14]Setembro!$J$28</f>
        <v>*</v>
      </c>
      <c r="Z18" s="11" t="str">
        <f>[14]Setembro!$J$29</f>
        <v>*</v>
      </c>
      <c r="AA18" s="11" t="str">
        <f>[14]Setembro!$J$30</f>
        <v>*</v>
      </c>
      <c r="AB18" s="11" t="str">
        <f>[14]Setembro!$J$31</f>
        <v>*</v>
      </c>
      <c r="AC18" s="11" t="str">
        <f>[14]Setembro!$J$32</f>
        <v>*</v>
      </c>
      <c r="AD18" s="11" t="str">
        <f>[14]Setembro!$J$33</f>
        <v>*</v>
      </c>
      <c r="AE18" s="11" t="str">
        <f>[14]Setembro!$J$34</f>
        <v>*</v>
      </c>
      <c r="AF18" s="15">
        <f t="shared" si="1"/>
        <v>43.56</v>
      </c>
      <c r="AG18" s="124">
        <f t="shared" si="2"/>
        <v>30.015000000000001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[15]Setembro!$J$5</f>
        <v>47.16</v>
      </c>
      <c r="C19" s="11">
        <f>[15]Setembro!$J$6</f>
        <v>38.880000000000003</v>
      </c>
      <c r="D19" s="11">
        <f>[15]Setembro!$J$7</f>
        <v>47.88</v>
      </c>
      <c r="E19" s="11">
        <f>[15]Setembro!$J$8</f>
        <v>55.440000000000005</v>
      </c>
      <c r="F19" s="11">
        <f>[15]Setembro!$J$9</f>
        <v>32.04</v>
      </c>
      <c r="G19" s="11">
        <f>[15]Setembro!$J$10</f>
        <v>40.32</v>
      </c>
      <c r="H19" s="11">
        <f>[15]Setembro!$J$11</f>
        <v>47.16</v>
      </c>
      <c r="I19" s="11">
        <f>[15]Setembro!$J$12</f>
        <v>37.080000000000005</v>
      </c>
      <c r="J19" s="11">
        <f>[15]Setembro!$J$13</f>
        <v>42.12</v>
      </c>
      <c r="K19" s="11">
        <f>[15]Setembro!$J$14</f>
        <v>38.159999999999997</v>
      </c>
      <c r="L19" s="11">
        <f>[15]Setembro!$J$15</f>
        <v>41.4</v>
      </c>
      <c r="M19" s="11">
        <f>[15]Setembro!$J$16</f>
        <v>46.800000000000004</v>
      </c>
      <c r="N19" s="11">
        <f>[15]Setembro!$J$17</f>
        <v>38.159999999999997</v>
      </c>
      <c r="O19" s="11">
        <f>[15]Setembro!$J$18</f>
        <v>36.72</v>
      </c>
      <c r="P19" s="11">
        <f>[15]Setembro!$J$19</f>
        <v>41.76</v>
      </c>
      <c r="Q19" s="11">
        <f>[15]Setembro!$J$20</f>
        <v>47.16</v>
      </c>
      <c r="R19" s="11">
        <f>[15]Setembro!$J$21</f>
        <v>30.6</v>
      </c>
      <c r="S19" s="11">
        <f>[15]Setembro!$J$22</f>
        <v>43.56</v>
      </c>
      <c r="T19" s="11">
        <f>[15]Setembro!$J$23</f>
        <v>55.080000000000005</v>
      </c>
      <c r="U19" s="11">
        <f>[15]Setembro!$J$24</f>
        <v>50.04</v>
      </c>
      <c r="V19" s="11">
        <f>[15]Setembro!$J$25</f>
        <v>41.4</v>
      </c>
      <c r="W19" s="11">
        <f>[15]Setembro!$J$26</f>
        <v>30.240000000000002</v>
      </c>
      <c r="X19" s="11">
        <f>[15]Setembro!$J$27</f>
        <v>33.840000000000003</v>
      </c>
      <c r="Y19" s="11">
        <f>[15]Setembro!$J$28</f>
        <v>60.12</v>
      </c>
      <c r="Z19" s="11">
        <f>[15]Setembro!$J$29</f>
        <v>74.160000000000011</v>
      </c>
      <c r="AA19" s="11">
        <f>[15]Setembro!$J$30</f>
        <v>30.240000000000002</v>
      </c>
      <c r="AB19" s="11">
        <f>[15]Setembro!$J$31</f>
        <v>30.240000000000002</v>
      </c>
      <c r="AC19" s="11">
        <f>[15]Setembro!$J$32</f>
        <v>34.92</v>
      </c>
      <c r="AD19" s="11">
        <f>[15]Setembro!$J$33</f>
        <v>28.44</v>
      </c>
      <c r="AE19" s="11">
        <f>[15]Setembro!$J$34</f>
        <v>37.800000000000004</v>
      </c>
      <c r="AF19" s="15">
        <f t="shared" si="1"/>
        <v>74.160000000000011</v>
      </c>
      <c r="AG19" s="124">
        <f t="shared" si="2"/>
        <v>41.964000000000006</v>
      </c>
    </row>
    <row r="20" spans="1:37" x14ac:dyDescent="0.2">
      <c r="A20" s="58" t="s">
        <v>5</v>
      </c>
      <c r="B20" s="11">
        <f>[16]Setembro!$J$5</f>
        <v>52.56</v>
      </c>
      <c r="C20" s="11">
        <f>[16]Setembro!$J$6</f>
        <v>24.840000000000003</v>
      </c>
      <c r="D20" s="11">
        <f>[16]Setembro!$J$7</f>
        <v>31.319999999999997</v>
      </c>
      <c r="E20" s="11">
        <f>[16]Setembro!$J$8</f>
        <v>29.16</v>
      </c>
      <c r="F20" s="11">
        <f>[16]Setembro!$J$9</f>
        <v>47.88</v>
      </c>
      <c r="G20" s="11">
        <f>[16]Setembro!$J$10</f>
        <v>22.68</v>
      </c>
      <c r="H20" s="11">
        <f>[16]Setembro!$J$11</f>
        <v>42.84</v>
      </c>
      <c r="I20" s="11">
        <f>[16]Setembro!$J$12</f>
        <v>33.840000000000003</v>
      </c>
      <c r="J20" s="11">
        <f>[16]Setembro!$J$13</f>
        <v>44.28</v>
      </c>
      <c r="K20" s="11">
        <f>[16]Setembro!$J$14</f>
        <v>21.96</v>
      </c>
      <c r="L20" s="11">
        <f>[16]Setembro!$J$15</f>
        <v>21.96</v>
      </c>
      <c r="M20" s="11">
        <f>[16]Setembro!$J$16</f>
        <v>59.04</v>
      </c>
      <c r="N20" s="11">
        <f>[16]Setembro!$J$17</f>
        <v>42.12</v>
      </c>
      <c r="O20" s="11">
        <f>[16]Setembro!$J$18</f>
        <v>23.040000000000003</v>
      </c>
      <c r="P20" s="11">
        <f>[16]Setembro!$J$19</f>
        <v>20.16</v>
      </c>
      <c r="Q20" s="11">
        <f>[16]Setembro!$J$20</f>
        <v>24.48</v>
      </c>
      <c r="R20" s="11">
        <f>[16]Setembro!$J$21</f>
        <v>63</v>
      </c>
      <c r="S20" s="11">
        <f>[16]Setembro!$J$22</f>
        <v>29.52</v>
      </c>
      <c r="T20" s="11">
        <f>[16]Setembro!$J$23</f>
        <v>46.080000000000005</v>
      </c>
      <c r="U20" s="11">
        <f>[16]Setembro!$J$24</f>
        <v>46.440000000000005</v>
      </c>
      <c r="V20" s="11">
        <f>[16]Setembro!$J$25</f>
        <v>41.4</v>
      </c>
      <c r="W20" s="11">
        <f>[16]Setembro!$J$26</f>
        <v>41.04</v>
      </c>
      <c r="X20" s="11">
        <f>[16]Setembro!$J$27</f>
        <v>37.080000000000005</v>
      </c>
      <c r="Y20" s="11">
        <f>[16]Setembro!$J$28</f>
        <v>31.680000000000003</v>
      </c>
      <c r="Z20" s="11">
        <f>[16]Setembro!$J$29</f>
        <v>39.96</v>
      </c>
      <c r="AA20" s="11">
        <f>[16]Setembro!$J$30</f>
        <v>20.16</v>
      </c>
      <c r="AB20" s="11">
        <f>[16]Setembro!$J$31</f>
        <v>32.04</v>
      </c>
      <c r="AC20" s="11">
        <f>[16]Setembro!$J$32</f>
        <v>25.56</v>
      </c>
      <c r="AD20" s="11">
        <f>[16]Setembro!$J$33</f>
        <v>27.36</v>
      </c>
      <c r="AE20" s="11">
        <f>[16]Setembro!$J$34</f>
        <v>42.480000000000004</v>
      </c>
      <c r="AF20" s="15">
        <f t="shared" si="1"/>
        <v>63</v>
      </c>
      <c r="AG20" s="124">
        <f t="shared" si="2"/>
        <v>35.531999999999996</v>
      </c>
      <c r="AH20" s="12" t="s">
        <v>47</v>
      </c>
    </row>
    <row r="21" spans="1:37" x14ac:dyDescent="0.2">
      <c r="A21" s="58" t="s">
        <v>43</v>
      </c>
      <c r="B21" s="11">
        <f>[17]Setembro!$J$5</f>
        <v>45.72</v>
      </c>
      <c r="C21" s="11">
        <f>[17]Setembro!$J$6</f>
        <v>37.080000000000005</v>
      </c>
      <c r="D21" s="11">
        <f>[17]Setembro!$J$7</f>
        <v>36.72</v>
      </c>
      <c r="E21" s="11">
        <f>[17]Setembro!$J$8</f>
        <v>33.119999999999997</v>
      </c>
      <c r="F21" s="11">
        <f>[17]Setembro!$J$9</f>
        <v>34.92</v>
      </c>
      <c r="G21" s="11">
        <f>[17]Setembro!$J$10</f>
        <v>40.32</v>
      </c>
      <c r="H21" s="11">
        <f>[17]Setembro!$J$11</f>
        <v>52.2</v>
      </c>
      <c r="I21" s="11">
        <f>[17]Setembro!$J$12</f>
        <v>37.800000000000004</v>
      </c>
      <c r="J21" s="11">
        <f>[17]Setembro!$J$13</f>
        <v>40.32</v>
      </c>
      <c r="K21" s="11">
        <f>[17]Setembro!$J$14</f>
        <v>38.159999999999997</v>
      </c>
      <c r="L21" s="11">
        <f>[17]Setembro!$J$15</f>
        <v>46.080000000000005</v>
      </c>
      <c r="M21" s="11">
        <f>[17]Setembro!$J$16</f>
        <v>30.240000000000002</v>
      </c>
      <c r="N21" s="11">
        <f>[17]Setembro!$J$17</f>
        <v>38.159999999999997</v>
      </c>
      <c r="O21" s="11">
        <f>[17]Setembro!$J$18</f>
        <v>46.800000000000004</v>
      </c>
      <c r="P21" s="11">
        <f>[17]Setembro!$J$19</f>
        <v>46.080000000000005</v>
      </c>
      <c r="Q21" s="11">
        <f>[17]Setembro!$J$20</f>
        <v>43.56</v>
      </c>
      <c r="R21" s="11">
        <f>[17]Setembro!$J$21</f>
        <v>28.8</v>
      </c>
      <c r="S21" s="11">
        <f>[17]Setembro!$J$22</f>
        <v>46.080000000000005</v>
      </c>
      <c r="T21" s="11">
        <f>[17]Setembro!$J$23</f>
        <v>48.6</v>
      </c>
      <c r="U21" s="11">
        <f>[17]Setembro!$J$24</f>
        <v>57.6</v>
      </c>
      <c r="V21" s="11">
        <f>[17]Setembro!$J$25</f>
        <v>33.480000000000004</v>
      </c>
      <c r="W21" s="11">
        <f>[17]Setembro!$J$26</f>
        <v>32.76</v>
      </c>
      <c r="X21" s="11">
        <f>[17]Setembro!$J$27</f>
        <v>38.880000000000003</v>
      </c>
      <c r="Y21" s="11">
        <f>[17]Setembro!$J$28</f>
        <v>62.28</v>
      </c>
      <c r="Z21" s="11">
        <f>[17]Setembro!$J$29</f>
        <v>48.6</v>
      </c>
      <c r="AA21" s="11">
        <f>[17]Setembro!$J$30</f>
        <v>34.92</v>
      </c>
      <c r="AB21" s="11">
        <f>[17]Setembro!$J$31</f>
        <v>34.200000000000003</v>
      </c>
      <c r="AC21" s="11">
        <f>[17]Setembro!$J$32</f>
        <v>39.96</v>
      </c>
      <c r="AD21" s="11">
        <f>[17]Setembro!$J$33</f>
        <v>36</v>
      </c>
      <c r="AE21" s="11">
        <f>[17]Setembro!$J$34</f>
        <v>39.24</v>
      </c>
      <c r="AF21" s="15">
        <f t="shared" si="1"/>
        <v>62.28</v>
      </c>
      <c r="AG21" s="124">
        <f t="shared" si="2"/>
        <v>40.956000000000003</v>
      </c>
    </row>
    <row r="22" spans="1:37" x14ac:dyDescent="0.2">
      <c r="A22" s="58" t="s">
        <v>6</v>
      </c>
      <c r="B22" s="11">
        <f>[18]Setembro!$J$5</f>
        <v>30.6</v>
      </c>
      <c r="C22" s="11">
        <f>[18]Setembro!$J$6</f>
        <v>24.840000000000003</v>
      </c>
      <c r="D22" s="11">
        <f>[18]Setembro!$J$7</f>
        <v>34.200000000000003</v>
      </c>
      <c r="E22" s="11">
        <f>[18]Setembro!$J$8</f>
        <v>24.48</v>
      </c>
      <c r="F22" s="11">
        <f>[18]Setembro!$J$9</f>
        <v>28.08</v>
      </c>
      <c r="G22" s="11">
        <f>[18]Setembro!$J$10</f>
        <v>36</v>
      </c>
      <c r="H22" s="11">
        <f>[18]Setembro!$J$11</f>
        <v>43.2</v>
      </c>
      <c r="I22" s="11">
        <f>[18]Setembro!$J$12</f>
        <v>42.84</v>
      </c>
      <c r="J22" s="11">
        <f>[18]Setembro!$J$13</f>
        <v>35.64</v>
      </c>
      <c r="K22" s="11">
        <f>[18]Setembro!$J$14</f>
        <v>44.64</v>
      </c>
      <c r="L22" s="11">
        <f>[18]Setembro!$J$15</f>
        <v>52.92</v>
      </c>
      <c r="M22" s="11">
        <f>[18]Setembro!$J$16</f>
        <v>38.159999999999997</v>
      </c>
      <c r="N22" s="11">
        <f>[18]Setembro!$J$17</f>
        <v>26.28</v>
      </c>
      <c r="O22" s="11">
        <f>[18]Setembro!$J$18</f>
        <v>28.08</v>
      </c>
      <c r="P22" s="11">
        <f>[18]Setembro!$J$19</f>
        <v>32.04</v>
      </c>
      <c r="Q22" s="11">
        <f>[18]Setembro!$J$20</f>
        <v>24.12</v>
      </c>
      <c r="R22" s="11">
        <f>[18]Setembro!$J$21</f>
        <v>31.680000000000003</v>
      </c>
      <c r="S22" s="11">
        <f>[18]Setembro!$J$22</f>
        <v>32.04</v>
      </c>
      <c r="T22" s="11">
        <f>[18]Setembro!$J$23</f>
        <v>47.88</v>
      </c>
      <c r="U22" s="11">
        <f>[18]Setembro!$J$24</f>
        <v>48.6</v>
      </c>
      <c r="V22" s="11">
        <f>[18]Setembro!$J$25</f>
        <v>42.12</v>
      </c>
      <c r="W22" s="11">
        <f>[18]Setembro!$J$26</f>
        <v>38.159999999999997</v>
      </c>
      <c r="X22" s="11">
        <f>[18]Setembro!$J$27</f>
        <v>35.64</v>
      </c>
      <c r="Y22" s="11">
        <f>[18]Setembro!$J$28</f>
        <v>45.36</v>
      </c>
      <c r="Z22" s="11">
        <f>[18]Setembro!$J$29</f>
        <v>45.36</v>
      </c>
      <c r="AA22" s="11">
        <f>[18]Setembro!$J$30</f>
        <v>19.8</v>
      </c>
      <c r="AB22" s="11">
        <f>[18]Setembro!$J$31</f>
        <v>29.52</v>
      </c>
      <c r="AC22" s="11">
        <f>[18]Setembro!$J$32</f>
        <v>28.8</v>
      </c>
      <c r="AD22" s="11">
        <f>[18]Setembro!$J$33</f>
        <v>21.96</v>
      </c>
      <c r="AE22" s="11">
        <f>[18]Setembro!$J$34</f>
        <v>31.680000000000003</v>
      </c>
      <c r="AF22" s="15">
        <f t="shared" si="1"/>
        <v>52.92</v>
      </c>
      <c r="AG22" s="124">
        <f t="shared" si="2"/>
        <v>34.823999999999991</v>
      </c>
    </row>
    <row r="23" spans="1:37" x14ac:dyDescent="0.2">
      <c r="A23" s="58" t="s">
        <v>7</v>
      </c>
      <c r="B23" s="11">
        <f>[19]Setembro!$J$5</f>
        <v>19.8</v>
      </c>
      <c r="C23" s="11">
        <f>[19]Setembro!$J$6</f>
        <v>24.12</v>
      </c>
      <c r="D23" s="11">
        <f>[19]Setembro!$J$7</f>
        <v>26.28</v>
      </c>
      <c r="E23" s="11">
        <f>[19]Setembro!$J$8</f>
        <v>28.8</v>
      </c>
      <c r="F23" s="11">
        <f>[19]Setembro!$J$9</f>
        <v>30.240000000000002</v>
      </c>
      <c r="G23" s="11">
        <f>[19]Setembro!$J$10</f>
        <v>37.080000000000005</v>
      </c>
      <c r="H23" s="11">
        <f>[19]Setembro!$J$11</f>
        <v>60.480000000000004</v>
      </c>
      <c r="I23" s="11">
        <f>[19]Setembro!$J$12</f>
        <v>54.72</v>
      </c>
      <c r="J23" s="11">
        <f>[19]Setembro!$J$13</f>
        <v>70.92</v>
      </c>
      <c r="K23" s="11">
        <f>[19]Setembro!$J$14</f>
        <v>50.4</v>
      </c>
      <c r="L23" s="11">
        <f>[19]Setembro!$J$15</f>
        <v>51.84</v>
      </c>
      <c r="M23" s="11">
        <f>[19]Setembro!$J$16</f>
        <v>39.24</v>
      </c>
      <c r="N23" s="11">
        <f>[19]Setembro!$J$17</f>
        <v>35.28</v>
      </c>
      <c r="O23" s="11">
        <f>[19]Setembro!$J$18</f>
        <v>32.04</v>
      </c>
      <c r="P23" s="11">
        <f>[19]Setembro!$J$19</f>
        <v>47.88</v>
      </c>
      <c r="Q23" s="11">
        <f>[19]Setembro!$J$20</f>
        <v>46.800000000000004</v>
      </c>
      <c r="R23" s="11">
        <f>[19]Setembro!$J$21</f>
        <v>32.4</v>
      </c>
      <c r="S23" s="11">
        <f>[19]Setembro!$J$22</f>
        <v>27.720000000000002</v>
      </c>
      <c r="T23" s="11">
        <f>[19]Setembro!$J$23</f>
        <v>66.960000000000008</v>
      </c>
      <c r="U23" s="11">
        <f>[19]Setembro!$J$24</f>
        <v>37.440000000000005</v>
      </c>
      <c r="V23" s="11">
        <f>[19]Setembro!$J$25</f>
        <v>27.36</v>
      </c>
      <c r="W23" s="11">
        <f>[19]Setembro!$J$26</f>
        <v>35.28</v>
      </c>
      <c r="X23" s="11">
        <f>[19]Setembro!$J$27</f>
        <v>46.080000000000005</v>
      </c>
      <c r="Y23" s="11">
        <f>[19]Setembro!$J$28</f>
        <v>32.76</v>
      </c>
      <c r="Z23" s="11">
        <f>[19]Setembro!$J$29</f>
        <v>33.840000000000003</v>
      </c>
      <c r="AA23" s="11">
        <f>[19]Setembro!$J$30</f>
        <v>28.8</v>
      </c>
      <c r="AB23" s="11">
        <f>[19]Setembro!$J$31</f>
        <v>37.800000000000004</v>
      </c>
      <c r="AC23" s="11">
        <f>[19]Setembro!$J$32</f>
        <v>37.080000000000005</v>
      </c>
      <c r="AD23" s="11">
        <f>[19]Setembro!$J$33</f>
        <v>39.24</v>
      </c>
      <c r="AE23" s="11">
        <f>[19]Setembro!$J$34</f>
        <v>42.12</v>
      </c>
      <c r="AF23" s="15">
        <f t="shared" si="1"/>
        <v>70.92</v>
      </c>
      <c r="AG23" s="124">
        <f t="shared" si="2"/>
        <v>39.359999999999992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[20]Setembro!$J$5</f>
        <v>*</v>
      </c>
      <c r="C24" s="11" t="str">
        <f>[20]Setembro!$J$6</f>
        <v>*</v>
      </c>
      <c r="D24" s="11" t="str">
        <f>[20]Setembro!$J$7</f>
        <v>*</v>
      </c>
      <c r="E24" s="11" t="str">
        <f>[20]Setembro!$J$8</f>
        <v>*</v>
      </c>
      <c r="F24" s="11" t="str">
        <f>[20]Setembro!$J$9</f>
        <v>*</v>
      </c>
      <c r="G24" s="11" t="str">
        <f>[20]Setembro!$J$10</f>
        <v>*</v>
      </c>
      <c r="H24" s="11" t="str">
        <f>[20]Setembro!$J$11</f>
        <v>*</v>
      </c>
      <c r="I24" s="11" t="str">
        <f>[20]Setembro!$J$12</f>
        <v>*</v>
      </c>
      <c r="J24" s="11" t="str">
        <f>[20]Setembro!$J$13</f>
        <v>*</v>
      </c>
      <c r="K24" s="11" t="str">
        <f>[20]Setembro!$J$14</f>
        <v>*</v>
      </c>
      <c r="L24" s="11" t="str">
        <f>[20]Setembro!$J$15</f>
        <v>*</v>
      </c>
      <c r="M24" s="11" t="str">
        <f>[20]Setembro!$J$16</f>
        <v>*</v>
      </c>
      <c r="N24" s="11" t="str">
        <f>[20]Setembro!$J$17</f>
        <v>*</v>
      </c>
      <c r="O24" s="11" t="str">
        <f>[20]Setembro!$J$18</f>
        <v>*</v>
      </c>
      <c r="P24" s="11" t="str">
        <f>[20]Setembro!$J$19</f>
        <v>*</v>
      </c>
      <c r="Q24" s="11" t="str">
        <f>[20]Setembro!$J$20</f>
        <v>*</v>
      </c>
      <c r="R24" s="11" t="str">
        <f>[20]Setembro!$J$21</f>
        <v>*</v>
      </c>
      <c r="S24" s="11" t="str">
        <f>[20]Setembro!$J$22</f>
        <v>*</v>
      </c>
      <c r="T24" s="11" t="str">
        <f>[20]Setembro!$J$23</f>
        <v>*</v>
      </c>
      <c r="U24" s="11" t="str">
        <f>[20]Setembro!$J$24</f>
        <v>*</v>
      </c>
      <c r="V24" s="11" t="str">
        <f>[20]Setembro!$J$25</f>
        <v>*</v>
      </c>
      <c r="W24" s="11" t="str">
        <f>[20]Setembro!$J$26</f>
        <v>*</v>
      </c>
      <c r="X24" s="11" t="str">
        <f>[20]Setembro!$J$27</f>
        <v>*</v>
      </c>
      <c r="Y24" s="11" t="str">
        <f>[20]Setembro!$J$28</f>
        <v>*</v>
      </c>
      <c r="Z24" s="11" t="str">
        <f>[20]Setembro!$J$29</f>
        <v>*</v>
      </c>
      <c r="AA24" s="11" t="str">
        <f>[20]Setembro!$J$30</f>
        <v>*</v>
      </c>
      <c r="AB24" s="11" t="str">
        <f>[20]Setembro!$J$31</f>
        <v>*</v>
      </c>
      <c r="AC24" s="11" t="str">
        <f>[20]Setembro!$J$32</f>
        <v>*</v>
      </c>
      <c r="AD24" s="11" t="str">
        <f>[20]Setembro!$J$33</f>
        <v>*</v>
      </c>
      <c r="AE24" s="11" t="str">
        <f>[20]Setembro!$J$34</f>
        <v>*</v>
      </c>
      <c r="AF24" s="93" t="s">
        <v>226</v>
      </c>
      <c r="AG24" s="115" t="s">
        <v>226</v>
      </c>
      <c r="AK24" t="s">
        <v>47</v>
      </c>
    </row>
    <row r="25" spans="1:37" x14ac:dyDescent="0.2">
      <c r="A25" s="58" t="s">
        <v>170</v>
      </c>
      <c r="B25" s="11">
        <f>[21]Setembro!$J$5</f>
        <v>31.680000000000003</v>
      </c>
      <c r="C25" s="11">
        <f>[21]Setembro!$J$6</f>
        <v>21.96</v>
      </c>
      <c r="D25" s="11">
        <f>[21]Setembro!$J$7</f>
        <v>24.12</v>
      </c>
      <c r="E25" s="11">
        <f>[21]Setembro!$J$8</f>
        <v>27.36</v>
      </c>
      <c r="F25" s="11">
        <f>[21]Setembro!$J$9</f>
        <v>30.240000000000002</v>
      </c>
      <c r="G25" s="11">
        <f>[21]Setembro!$J$10</f>
        <v>49.32</v>
      </c>
      <c r="H25" s="11">
        <f>[21]Setembro!$J$11</f>
        <v>54</v>
      </c>
      <c r="I25" s="11">
        <f>[21]Setembro!$J$12</f>
        <v>54.72</v>
      </c>
      <c r="J25" s="11">
        <f>[21]Setembro!$J$13</f>
        <v>72.72</v>
      </c>
      <c r="K25" s="11">
        <f>[21]Setembro!$J$14</f>
        <v>48.96</v>
      </c>
      <c r="L25" s="11">
        <f>[21]Setembro!$J$15</f>
        <v>53.28</v>
      </c>
      <c r="M25" s="11">
        <f>[21]Setembro!$J$16</f>
        <v>37.440000000000005</v>
      </c>
      <c r="N25" s="11">
        <f>[21]Setembro!$J$17</f>
        <v>27</v>
      </c>
      <c r="O25" s="11">
        <f>[21]Setembro!$J$18</f>
        <v>39.6</v>
      </c>
      <c r="P25" s="11">
        <f>[21]Setembro!$J$19</f>
        <v>47.16</v>
      </c>
      <c r="Q25" s="11">
        <f>[21]Setembro!$J$20</f>
        <v>47.88</v>
      </c>
      <c r="R25" s="11">
        <f>[21]Setembro!$J$21</f>
        <v>32.4</v>
      </c>
      <c r="S25" s="11">
        <f>[21]Setembro!$J$22</f>
        <v>22.68</v>
      </c>
      <c r="T25" s="11">
        <f>[21]Setembro!$J$23</f>
        <v>61.560000000000009</v>
      </c>
      <c r="U25" s="11">
        <f>[21]Setembro!$J$24</f>
        <v>40.32</v>
      </c>
      <c r="V25" s="11">
        <f>[21]Setembro!$J$25</f>
        <v>31.680000000000003</v>
      </c>
      <c r="W25" s="11">
        <f>[21]Setembro!$J$26</f>
        <v>37.440000000000005</v>
      </c>
      <c r="X25" s="11">
        <f>[21]Setembro!$J$27</f>
        <v>43.92</v>
      </c>
      <c r="Y25" s="11">
        <f>[21]Setembro!$J$28</f>
        <v>29.880000000000003</v>
      </c>
      <c r="Z25" s="11">
        <f>[21]Setembro!$J$29</f>
        <v>20.52</v>
      </c>
      <c r="AA25" s="11">
        <f>[21]Setembro!$J$30</f>
        <v>23.759999999999998</v>
      </c>
      <c r="AB25" s="11">
        <f>[21]Setembro!$J$31</f>
        <v>34.200000000000003</v>
      </c>
      <c r="AC25" s="11">
        <f>[21]Setembro!$J$32</f>
        <v>43.2</v>
      </c>
      <c r="AD25" s="11">
        <f>[21]Setembro!$J$33</f>
        <v>37.080000000000005</v>
      </c>
      <c r="AE25" s="11">
        <f>[21]Setembro!$J$34</f>
        <v>74.88000000000001</v>
      </c>
      <c r="AF25" s="15">
        <f t="shared" ref="AF25:AF26" si="3">MAX(B25:AE25)</f>
        <v>74.88000000000001</v>
      </c>
      <c r="AG25" s="124">
        <f t="shared" ref="AG25:AG26" si="4">AVERAGE(B25:AE25)</f>
        <v>40.032000000000004</v>
      </c>
      <c r="AH25" s="12" t="s">
        <v>47</v>
      </c>
      <c r="AJ25" t="s">
        <v>47</v>
      </c>
    </row>
    <row r="26" spans="1:37" x14ac:dyDescent="0.2">
      <c r="A26" s="58" t="s">
        <v>171</v>
      </c>
      <c r="B26" s="11">
        <f>[22]Setembro!$J$5</f>
        <v>31.680000000000003</v>
      </c>
      <c r="C26" s="11">
        <f>[22]Setembro!$J$6</f>
        <v>21.6</v>
      </c>
      <c r="D26" s="11">
        <f>[22]Setembro!$J$7</f>
        <v>29.52</v>
      </c>
      <c r="E26" s="11">
        <f>[22]Setembro!$J$8</f>
        <v>30.96</v>
      </c>
      <c r="F26" s="11">
        <f>[22]Setembro!$J$9</f>
        <v>38.159999999999997</v>
      </c>
      <c r="G26" s="11">
        <f>[22]Setembro!$J$10</f>
        <v>37.080000000000005</v>
      </c>
      <c r="H26" s="11">
        <f>[22]Setembro!$J$11</f>
        <v>50.76</v>
      </c>
      <c r="I26" s="11">
        <f>[22]Setembro!$J$12</f>
        <v>49.680000000000007</v>
      </c>
      <c r="J26" s="11">
        <f>[22]Setembro!$J$13</f>
        <v>66.239999999999995</v>
      </c>
      <c r="K26" s="11">
        <f>[22]Setembro!$J$14</f>
        <v>54</v>
      </c>
      <c r="L26" s="11">
        <f>[22]Setembro!$J$15</f>
        <v>52.56</v>
      </c>
      <c r="M26" s="11">
        <f>[22]Setembro!$J$16</f>
        <v>38.159999999999997</v>
      </c>
      <c r="N26" s="11">
        <f>[22]Setembro!$J$17</f>
        <v>30.6</v>
      </c>
      <c r="O26" s="11">
        <f>[22]Setembro!$J$18</f>
        <v>40.680000000000007</v>
      </c>
      <c r="P26" s="11">
        <f>[22]Setembro!$J$19</f>
        <v>36</v>
      </c>
      <c r="Q26" s="11">
        <f>[22]Setembro!$J$20</f>
        <v>43.2</v>
      </c>
      <c r="R26" s="11">
        <f>[22]Setembro!$J$21</f>
        <v>35.64</v>
      </c>
      <c r="S26" s="11">
        <f>[22]Setembro!$J$22</f>
        <v>25.56</v>
      </c>
      <c r="T26" s="11">
        <f>[22]Setembro!$J$23</f>
        <v>63.72</v>
      </c>
      <c r="U26" s="11">
        <f>[22]Setembro!$J$24</f>
        <v>44.28</v>
      </c>
      <c r="V26" s="11">
        <f>[22]Setembro!$J$25</f>
        <v>32.76</v>
      </c>
      <c r="W26" s="11">
        <f>[22]Setembro!$J$26</f>
        <v>39.96</v>
      </c>
      <c r="X26" s="11">
        <f>[22]Setembro!$J$27</f>
        <v>40.680000000000007</v>
      </c>
      <c r="Y26" s="11">
        <f>[22]Setembro!$J$28</f>
        <v>26.64</v>
      </c>
      <c r="Z26" s="11">
        <f>[22]Setembro!$J$29</f>
        <v>35.28</v>
      </c>
      <c r="AA26" s="11">
        <f>[22]Setembro!$J$30</f>
        <v>22.68</v>
      </c>
      <c r="AB26" s="11">
        <f>[22]Setembro!$J$31</f>
        <v>26.64</v>
      </c>
      <c r="AC26" s="11">
        <f>[22]Setembro!$J$32</f>
        <v>36</v>
      </c>
      <c r="AD26" s="11">
        <f>[22]Setembro!$J$33</f>
        <v>28.08</v>
      </c>
      <c r="AE26" s="11">
        <f>[22]Setembro!$J$34</f>
        <v>47.16</v>
      </c>
      <c r="AF26" s="15">
        <f t="shared" si="3"/>
        <v>66.239999999999995</v>
      </c>
      <c r="AG26" s="124">
        <f t="shared" si="4"/>
        <v>38.532000000000004</v>
      </c>
      <c r="AJ26" t="s">
        <v>47</v>
      </c>
    </row>
    <row r="27" spans="1:37" x14ac:dyDescent="0.2">
      <c r="A27" s="58" t="s">
        <v>8</v>
      </c>
      <c r="B27" s="11">
        <f>[23]Setembro!$J$5</f>
        <v>33.840000000000003</v>
      </c>
      <c r="C27" s="11">
        <f>[23]Setembro!$J$6</f>
        <v>25.92</v>
      </c>
      <c r="D27" s="11">
        <f>[23]Setembro!$J$7</f>
        <v>19.440000000000001</v>
      </c>
      <c r="E27" s="11">
        <f>[23]Setembro!$J$8</f>
        <v>28.8</v>
      </c>
      <c r="F27" s="11">
        <f>[23]Setembro!$J$9</f>
        <v>30.240000000000002</v>
      </c>
      <c r="G27" s="11">
        <f>[23]Setembro!$J$10</f>
        <v>38.519999999999996</v>
      </c>
      <c r="H27" s="11">
        <f>[23]Setembro!$J$11</f>
        <v>47.519999999999996</v>
      </c>
      <c r="I27" s="11">
        <f>[23]Setembro!$J$12</f>
        <v>54.72</v>
      </c>
      <c r="J27" s="11">
        <f>[23]Setembro!$J$13</f>
        <v>65.88000000000001</v>
      </c>
      <c r="K27" s="11">
        <f>[23]Setembro!$J$14</f>
        <v>56.16</v>
      </c>
      <c r="L27" s="11">
        <f>[23]Setembro!$J$15</f>
        <v>63</v>
      </c>
      <c r="M27" s="11">
        <f>[23]Setembro!$J$16</f>
        <v>39.24</v>
      </c>
      <c r="N27" s="11">
        <f>[23]Setembro!$J$17</f>
        <v>31.680000000000003</v>
      </c>
      <c r="O27" s="11">
        <f>[23]Setembro!$J$18</f>
        <v>31.680000000000003</v>
      </c>
      <c r="P27" s="11">
        <f>[23]Setembro!$J$19</f>
        <v>37.080000000000005</v>
      </c>
      <c r="Q27" s="11">
        <f>[23]Setembro!$J$20</f>
        <v>43.2</v>
      </c>
      <c r="R27" s="11">
        <f>[23]Setembro!$J$21</f>
        <v>41.4</v>
      </c>
      <c r="S27" s="11">
        <f>[23]Setembro!$J$22</f>
        <v>25.92</v>
      </c>
      <c r="T27" s="11">
        <f>[23]Setembro!$J$23</f>
        <v>31.319999999999997</v>
      </c>
      <c r="U27" s="11">
        <f>[23]Setembro!$J$24</f>
        <v>34.92</v>
      </c>
      <c r="V27" s="11">
        <f>[23]Setembro!$J$25</f>
        <v>25.2</v>
      </c>
      <c r="W27" s="11">
        <f>[23]Setembro!$J$26</f>
        <v>36.36</v>
      </c>
      <c r="X27" s="11">
        <f>[23]Setembro!$J$27</f>
        <v>41.04</v>
      </c>
      <c r="Y27" s="11">
        <f>[23]Setembro!$J$28</f>
        <v>30.96</v>
      </c>
      <c r="Z27" s="11">
        <f>[23]Setembro!$J$29</f>
        <v>19.440000000000001</v>
      </c>
      <c r="AA27" s="11">
        <f>[23]Setembro!$J$30</f>
        <v>29.52</v>
      </c>
      <c r="AB27" s="11">
        <f>[23]Setembro!$J$31</f>
        <v>25.56</v>
      </c>
      <c r="AC27" s="11">
        <f>[23]Setembro!$J$32</f>
        <v>43.56</v>
      </c>
      <c r="AD27" s="11">
        <f>[23]Setembro!$J$33</f>
        <v>32.04</v>
      </c>
      <c r="AE27" s="11">
        <f>[23]Setembro!$J$34</f>
        <v>49.32</v>
      </c>
      <c r="AF27" s="15">
        <f t="shared" si="1"/>
        <v>65.88000000000001</v>
      </c>
      <c r="AG27" s="124">
        <f t="shared" si="2"/>
        <v>37.115999999999993</v>
      </c>
      <c r="AJ27" t="s">
        <v>47</v>
      </c>
    </row>
    <row r="28" spans="1:37" x14ac:dyDescent="0.2">
      <c r="A28" s="58" t="s">
        <v>9</v>
      </c>
      <c r="B28" s="11">
        <f>[24]Setembro!$J$5</f>
        <v>26.28</v>
      </c>
      <c r="C28" s="11">
        <f>[24]Setembro!$J$6</f>
        <v>19.440000000000001</v>
      </c>
      <c r="D28" s="11">
        <f>[24]Setembro!$J$7</f>
        <v>22.32</v>
      </c>
      <c r="E28" s="11">
        <f>[24]Setembro!$J$8</f>
        <v>27.36</v>
      </c>
      <c r="F28" s="11">
        <f>[24]Setembro!$J$9</f>
        <v>31.680000000000003</v>
      </c>
      <c r="G28" s="11">
        <f>[24]Setembro!$J$10</f>
        <v>40.680000000000007</v>
      </c>
      <c r="H28" s="11">
        <f>[24]Setembro!$J$11</f>
        <v>47.519999999999996</v>
      </c>
      <c r="I28" s="11">
        <f>[24]Setembro!$J$12</f>
        <v>45</v>
      </c>
      <c r="J28" s="11">
        <f>[24]Setembro!$J$13</f>
        <v>56.88</v>
      </c>
      <c r="K28" s="11">
        <f>[24]Setembro!$J$14</f>
        <v>48.24</v>
      </c>
      <c r="L28" s="11">
        <f>[24]Setembro!$J$15</f>
        <v>43.2</v>
      </c>
      <c r="M28" s="11">
        <f>[24]Setembro!$J$16</f>
        <v>46.080000000000005</v>
      </c>
      <c r="N28" s="11">
        <f>[24]Setembro!$J$17</f>
        <v>26.28</v>
      </c>
      <c r="O28" s="11">
        <f>[24]Setembro!$J$18</f>
        <v>29.52</v>
      </c>
      <c r="P28" s="11">
        <f>[24]Setembro!$J$19</f>
        <v>37.800000000000004</v>
      </c>
      <c r="Q28" s="11">
        <f>[24]Setembro!$J$20</f>
        <v>41.4</v>
      </c>
      <c r="R28" s="11">
        <f>[24]Setembro!$J$21</f>
        <v>32.04</v>
      </c>
      <c r="S28" s="11">
        <f>[24]Setembro!$J$22</f>
        <v>33.480000000000004</v>
      </c>
      <c r="T28" s="11">
        <f>[24]Setembro!$J$23</f>
        <v>55.800000000000004</v>
      </c>
      <c r="U28" s="11">
        <f>[24]Setembro!$J$24</f>
        <v>59.760000000000005</v>
      </c>
      <c r="V28" s="11">
        <f>[24]Setembro!$J$25</f>
        <v>25.56</v>
      </c>
      <c r="W28" s="11">
        <f>[24]Setembro!$J$26</f>
        <v>36.72</v>
      </c>
      <c r="X28" s="11">
        <f>[24]Setembro!$J$27</f>
        <v>41.76</v>
      </c>
      <c r="Y28" s="11">
        <f>[24]Setembro!$J$28</f>
        <v>29.16</v>
      </c>
      <c r="Z28" s="11">
        <f>[24]Setembro!$J$29</f>
        <v>31.319999999999997</v>
      </c>
      <c r="AA28" s="11">
        <f>[24]Setembro!$J$30</f>
        <v>24.840000000000003</v>
      </c>
      <c r="AB28" s="11">
        <f>[24]Setembro!$J$31</f>
        <v>26.28</v>
      </c>
      <c r="AC28" s="11">
        <f>[24]Setembro!$J$32</f>
        <v>35.64</v>
      </c>
      <c r="AD28" s="11">
        <f>[24]Setembro!$J$33</f>
        <v>30.96</v>
      </c>
      <c r="AE28" s="11">
        <f>[24]Setembro!$J$34</f>
        <v>42.12</v>
      </c>
      <c r="AF28" s="15">
        <f t="shared" si="1"/>
        <v>59.760000000000005</v>
      </c>
      <c r="AG28" s="124">
        <f t="shared" si="2"/>
        <v>36.503999999999991</v>
      </c>
      <c r="AJ28" t="s">
        <v>47</v>
      </c>
      <c r="AK28" s="12" t="s">
        <v>47</v>
      </c>
    </row>
    <row r="29" spans="1:37" x14ac:dyDescent="0.2">
      <c r="A29" s="58" t="s">
        <v>42</v>
      </c>
      <c r="B29" s="11">
        <f>[25]Setembro!$J$5</f>
        <v>28.44</v>
      </c>
      <c r="C29" s="11">
        <f>[25]Setembro!$J$6</f>
        <v>24.840000000000003</v>
      </c>
      <c r="D29" s="11">
        <f>[25]Setembro!$J$7</f>
        <v>27.36</v>
      </c>
      <c r="E29" s="11">
        <f>[25]Setembro!$J$8</f>
        <v>24.12</v>
      </c>
      <c r="F29" s="11">
        <f>[25]Setembro!$J$9</f>
        <v>22.68</v>
      </c>
      <c r="G29" s="11">
        <f>[25]Setembro!$J$10</f>
        <v>29.16</v>
      </c>
      <c r="H29" s="11">
        <f>[25]Setembro!$J$11</f>
        <v>50.04</v>
      </c>
      <c r="I29" s="11">
        <f>[25]Setembro!$J$12</f>
        <v>38.519999999999996</v>
      </c>
      <c r="J29" s="11">
        <f>[25]Setembro!$J$13</f>
        <v>53.64</v>
      </c>
      <c r="K29" s="11">
        <f>[25]Setembro!$J$14</f>
        <v>48.24</v>
      </c>
      <c r="L29" s="11">
        <f>[25]Setembro!$J$15</f>
        <v>39.24</v>
      </c>
      <c r="M29" s="11">
        <f>[25]Setembro!$J$16</f>
        <v>29.880000000000003</v>
      </c>
      <c r="N29" s="11">
        <f>[25]Setembro!$J$17</f>
        <v>21.96</v>
      </c>
      <c r="O29" s="11">
        <f>[25]Setembro!$J$18</f>
        <v>25.56</v>
      </c>
      <c r="P29" s="11">
        <f>[25]Setembro!$J$19</f>
        <v>34.56</v>
      </c>
      <c r="Q29" s="11">
        <f>[25]Setembro!$J$20</f>
        <v>42.12</v>
      </c>
      <c r="R29" s="11">
        <f>[25]Setembro!$J$21</f>
        <v>32.4</v>
      </c>
      <c r="S29" s="11">
        <f>[25]Setembro!$J$22</f>
        <v>24.48</v>
      </c>
      <c r="T29" s="11">
        <f>[25]Setembro!$J$23</f>
        <v>48.24</v>
      </c>
      <c r="U29" s="11">
        <f>[25]Setembro!$J$24</f>
        <v>45.72</v>
      </c>
      <c r="V29" s="11">
        <f>[25]Setembro!$J$25</f>
        <v>25.2</v>
      </c>
      <c r="W29" s="11">
        <f>[25]Setembro!$J$26</f>
        <v>30.6</v>
      </c>
      <c r="X29" s="11">
        <f>[25]Setembro!$J$27</f>
        <v>32.04</v>
      </c>
      <c r="Y29" s="11">
        <f>[25]Setembro!$J$28</f>
        <v>22.68</v>
      </c>
      <c r="Z29" s="11">
        <f>[25]Setembro!$J$29</f>
        <v>32.4</v>
      </c>
      <c r="AA29" s="11">
        <f>[25]Setembro!$J$30</f>
        <v>17.64</v>
      </c>
      <c r="AB29" s="11">
        <f>[25]Setembro!$J$31</f>
        <v>22.68</v>
      </c>
      <c r="AC29" s="11">
        <f>[25]Setembro!$J$32</f>
        <v>26.64</v>
      </c>
      <c r="AD29" s="11">
        <f>[25]Setembro!$J$33</f>
        <v>25.56</v>
      </c>
      <c r="AE29" s="11">
        <f>[25]Setembro!$J$34</f>
        <v>39.96</v>
      </c>
      <c r="AF29" s="15">
        <f t="shared" si="1"/>
        <v>53.64</v>
      </c>
      <c r="AG29" s="124">
        <f t="shared" si="2"/>
        <v>32.219999999999992</v>
      </c>
      <c r="AJ29" t="s">
        <v>47</v>
      </c>
    </row>
    <row r="30" spans="1:37" x14ac:dyDescent="0.2">
      <c r="A30" s="58" t="s">
        <v>10</v>
      </c>
      <c r="B30" s="11">
        <f>[26]Setembro!$J$5</f>
        <v>32.04</v>
      </c>
      <c r="C30" s="11">
        <f>[26]Setembro!$J$6</f>
        <v>27.36</v>
      </c>
      <c r="D30" s="11">
        <f>[26]Setembro!$J$7</f>
        <v>18.36</v>
      </c>
      <c r="E30" s="11">
        <f>[26]Setembro!$J$8</f>
        <v>24.48</v>
      </c>
      <c r="F30" s="11">
        <f>[26]Setembro!$J$9</f>
        <v>29.16</v>
      </c>
      <c r="G30" s="11">
        <f>[26]Setembro!$J$10</f>
        <v>36</v>
      </c>
      <c r="H30" s="11">
        <f>[26]Setembro!$J$11</f>
        <v>43.92</v>
      </c>
      <c r="I30" s="11">
        <f>[26]Setembro!$J$12</f>
        <v>41.76</v>
      </c>
      <c r="J30" s="11">
        <f>[26]Setembro!$J$13</f>
        <v>57.24</v>
      </c>
      <c r="K30" s="11">
        <f>[26]Setembro!$J$14</f>
        <v>47.519999999999996</v>
      </c>
      <c r="L30" s="11">
        <f>[26]Setembro!$J$15</f>
        <v>42.480000000000004</v>
      </c>
      <c r="M30" s="11">
        <f>[26]Setembro!$J$16</f>
        <v>35.64</v>
      </c>
      <c r="N30" s="11">
        <f>[26]Setembro!$J$17</f>
        <v>26.28</v>
      </c>
      <c r="O30" s="11">
        <f>[26]Setembro!$J$18</f>
        <v>30.240000000000002</v>
      </c>
      <c r="P30" s="11">
        <f>[26]Setembro!$J$19</f>
        <v>36.72</v>
      </c>
      <c r="Q30" s="11">
        <f>[26]Setembro!$J$20</f>
        <v>46.080000000000005</v>
      </c>
      <c r="R30" s="11">
        <f>[26]Setembro!$J$21</f>
        <v>33.480000000000004</v>
      </c>
      <c r="S30" s="11">
        <f>[26]Setembro!$J$22</f>
        <v>20.16</v>
      </c>
      <c r="T30" s="11">
        <f>[26]Setembro!$J$23</f>
        <v>63.360000000000007</v>
      </c>
      <c r="U30" s="11">
        <f>[26]Setembro!$J$24</f>
        <v>55.080000000000005</v>
      </c>
      <c r="V30" s="11">
        <f>[26]Setembro!$J$25</f>
        <v>24.840000000000003</v>
      </c>
      <c r="W30" s="11">
        <f>[26]Setembro!$J$26</f>
        <v>32.76</v>
      </c>
      <c r="X30" s="11">
        <f>[26]Setembro!$J$27</f>
        <v>38.880000000000003</v>
      </c>
      <c r="Y30" s="11">
        <f>[26]Setembro!$J$28</f>
        <v>39.96</v>
      </c>
      <c r="Z30" s="11">
        <f>[26]Setembro!$J$29</f>
        <v>26.28</v>
      </c>
      <c r="AA30" s="11">
        <f>[26]Setembro!$J$30</f>
        <v>21.6</v>
      </c>
      <c r="AB30" s="11">
        <f>[26]Setembro!$J$31</f>
        <v>24.12</v>
      </c>
      <c r="AC30" s="11">
        <f>[26]Setembro!$J$32</f>
        <v>37.800000000000004</v>
      </c>
      <c r="AD30" s="11">
        <f>[26]Setembro!$J$33</f>
        <v>30.240000000000002</v>
      </c>
      <c r="AE30" s="11">
        <f>[26]Setembro!$J$34</f>
        <v>47.519999999999996</v>
      </c>
      <c r="AF30" s="15">
        <f t="shared" si="1"/>
        <v>63.360000000000007</v>
      </c>
      <c r="AG30" s="124">
        <f t="shared" si="2"/>
        <v>35.712000000000003</v>
      </c>
      <c r="AJ30" t="s">
        <v>47</v>
      </c>
    </row>
    <row r="31" spans="1:37" x14ac:dyDescent="0.2">
      <c r="A31" s="58" t="s">
        <v>172</v>
      </c>
      <c r="B31" s="11">
        <f>[27]Setembro!$J$5</f>
        <v>38.880000000000003</v>
      </c>
      <c r="C31" s="11">
        <f>[27]Setembro!$J$6</f>
        <v>31.680000000000003</v>
      </c>
      <c r="D31" s="11">
        <f>[27]Setembro!$J$7</f>
        <v>28.08</v>
      </c>
      <c r="E31" s="11">
        <f>[27]Setembro!$J$8</f>
        <v>32.76</v>
      </c>
      <c r="F31" s="11">
        <f>[27]Setembro!$J$9</f>
        <v>37.440000000000005</v>
      </c>
      <c r="G31" s="11">
        <f>[27]Setembro!$J$10</f>
        <v>40.680000000000007</v>
      </c>
      <c r="H31" s="11">
        <f>[27]Setembro!$J$11</f>
        <v>62.28</v>
      </c>
      <c r="I31" s="11">
        <f>[27]Setembro!$J$12</f>
        <v>61.2</v>
      </c>
      <c r="J31" s="11">
        <f>[27]Setembro!$J$13</f>
        <v>82.08</v>
      </c>
      <c r="K31" s="11">
        <f>[27]Setembro!$J$14</f>
        <v>56.519999999999996</v>
      </c>
      <c r="L31" s="11">
        <f>[27]Setembro!$J$15</f>
        <v>55.080000000000005</v>
      </c>
      <c r="M31" s="11">
        <f>[27]Setembro!$J$16</f>
        <v>43.2</v>
      </c>
      <c r="N31" s="11">
        <f>[27]Setembro!$J$17</f>
        <v>37.440000000000005</v>
      </c>
      <c r="O31" s="11">
        <f>[27]Setembro!$J$18</f>
        <v>37.440000000000005</v>
      </c>
      <c r="P31" s="11">
        <f>[27]Setembro!$J$19</f>
        <v>51.12</v>
      </c>
      <c r="Q31" s="11">
        <f>[27]Setembro!$J$20</f>
        <v>50.4</v>
      </c>
      <c r="R31" s="11">
        <f>[27]Setembro!$J$21</f>
        <v>30.240000000000002</v>
      </c>
      <c r="S31" s="11">
        <f>[27]Setembro!$J$22</f>
        <v>35.28</v>
      </c>
      <c r="T31" s="11">
        <f>[27]Setembro!$J$23</f>
        <v>70.2</v>
      </c>
      <c r="U31" s="11">
        <f>[27]Setembro!$J$24</f>
        <v>48.6</v>
      </c>
      <c r="V31" s="11">
        <f>[27]Setembro!$J$25</f>
        <v>34.92</v>
      </c>
      <c r="W31" s="11">
        <f>[27]Setembro!$J$26</f>
        <v>40.680000000000007</v>
      </c>
      <c r="X31" s="11">
        <f>[27]Setembro!$J$27</f>
        <v>41.4</v>
      </c>
      <c r="Y31" s="11">
        <f>[27]Setembro!$J$28</f>
        <v>28.8</v>
      </c>
      <c r="Z31" s="11">
        <f>[27]Setembro!$J$29</f>
        <v>30.96</v>
      </c>
      <c r="AA31" s="11">
        <f>[27]Setembro!$J$30</f>
        <v>29.880000000000003</v>
      </c>
      <c r="AB31" s="11">
        <f>[27]Setembro!$J$31</f>
        <v>32.76</v>
      </c>
      <c r="AC31" s="11">
        <f>[27]Setembro!$J$32</f>
        <v>40.680000000000007</v>
      </c>
      <c r="AD31" s="11">
        <f>[27]Setembro!$J$33</f>
        <v>44.64</v>
      </c>
      <c r="AE31" s="11">
        <f>[27]Setembro!$J$34</f>
        <v>55.440000000000005</v>
      </c>
      <c r="AF31" s="15">
        <f>MAX(B31:AE31)</f>
        <v>82.08</v>
      </c>
      <c r="AG31" s="124">
        <f>AVERAGE(B31:AE31)</f>
        <v>43.692000000000014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[28]Setembro!$J$5</f>
        <v>24.840000000000003</v>
      </c>
      <c r="C32" s="11">
        <f>[28]Setembro!$J$6</f>
        <v>17.64</v>
      </c>
      <c r="D32" s="11">
        <f>[28]Setembro!$J$7</f>
        <v>20.88</v>
      </c>
      <c r="E32" s="11">
        <f>[28]Setembro!$J$8</f>
        <v>21.96</v>
      </c>
      <c r="F32" s="11">
        <f>[28]Setembro!$J$9</f>
        <v>29.880000000000003</v>
      </c>
      <c r="G32" s="11">
        <f>[28]Setembro!$J$10</f>
        <v>35.28</v>
      </c>
      <c r="H32" s="11">
        <f>[28]Setembro!$J$11</f>
        <v>33.840000000000003</v>
      </c>
      <c r="I32" s="11">
        <f>[28]Setembro!$J$12</f>
        <v>30.240000000000002</v>
      </c>
      <c r="J32" s="11">
        <f>[28]Setembro!$J$13</f>
        <v>42.480000000000004</v>
      </c>
      <c r="K32" s="11">
        <f>[28]Setembro!$J$14</f>
        <v>37.080000000000005</v>
      </c>
      <c r="L32" s="11">
        <f>[28]Setembro!$J$15</f>
        <v>36</v>
      </c>
      <c r="M32" s="11">
        <f>[28]Setembro!$J$16</f>
        <v>37.800000000000004</v>
      </c>
      <c r="N32" s="11">
        <f>[28]Setembro!$J$17</f>
        <v>27.720000000000002</v>
      </c>
      <c r="O32" s="11">
        <f>[28]Setembro!$J$18</f>
        <v>24.12</v>
      </c>
      <c r="P32" s="11">
        <f>[28]Setembro!$J$19</f>
        <v>24.12</v>
      </c>
      <c r="Q32" s="11">
        <f>[28]Setembro!$J$20</f>
        <v>28.44</v>
      </c>
      <c r="R32" s="11">
        <f>[28]Setembro!$J$21</f>
        <v>33.840000000000003</v>
      </c>
      <c r="S32" s="11">
        <f>[28]Setembro!$J$22</f>
        <v>21.240000000000002</v>
      </c>
      <c r="T32" s="11">
        <f>[28]Setembro!$J$23</f>
        <v>46.080000000000005</v>
      </c>
      <c r="U32" s="11">
        <f>[28]Setembro!$J$24</f>
        <v>47.16</v>
      </c>
      <c r="V32" s="11">
        <f>[28]Setembro!$J$25</f>
        <v>21.240000000000002</v>
      </c>
      <c r="W32" s="11">
        <f>[28]Setembro!$J$26</f>
        <v>32.04</v>
      </c>
      <c r="X32" s="11">
        <f>[28]Setembro!$J$27</f>
        <v>35.64</v>
      </c>
      <c r="Y32" s="11">
        <f>[28]Setembro!$J$28</f>
        <v>27.720000000000002</v>
      </c>
      <c r="Z32" s="11">
        <f>[28]Setembro!$J$29</f>
        <v>23.400000000000002</v>
      </c>
      <c r="AA32" s="11">
        <f>[28]Setembro!$J$30</f>
        <v>26.64</v>
      </c>
      <c r="AB32" s="11">
        <f>[28]Setembro!$J$31</f>
        <v>27</v>
      </c>
      <c r="AC32" s="11">
        <f>[28]Setembro!$J$32</f>
        <v>24.48</v>
      </c>
      <c r="AD32" s="11">
        <f>[28]Setembro!$J$33</f>
        <v>24.840000000000003</v>
      </c>
      <c r="AE32" s="11">
        <f>[28]Setembro!$J$34</f>
        <v>24.840000000000003</v>
      </c>
      <c r="AF32" s="15">
        <f t="shared" si="1"/>
        <v>47.16</v>
      </c>
      <c r="AG32" s="124">
        <f t="shared" si="2"/>
        <v>29.616000000000003</v>
      </c>
      <c r="AJ32" t="s">
        <v>47</v>
      </c>
    </row>
    <row r="33" spans="1:37" s="5" customFormat="1" x14ac:dyDescent="0.2">
      <c r="A33" s="58" t="s">
        <v>12</v>
      </c>
      <c r="B33" s="11">
        <f>[29]Setembro!$J$5</f>
        <v>24.840000000000003</v>
      </c>
      <c r="C33" s="11">
        <f>[29]Setembro!$J$6</f>
        <v>21.96</v>
      </c>
      <c r="D33" s="11">
        <f>[29]Setembro!$J$7</f>
        <v>19.079999999999998</v>
      </c>
      <c r="E33" s="11">
        <f>[29]Setembro!$J$8</f>
        <v>21.6</v>
      </c>
      <c r="F33" s="11">
        <f>[29]Setembro!$J$9</f>
        <v>23.759999999999998</v>
      </c>
      <c r="G33" s="11">
        <f>[29]Setembro!$J$10</f>
        <v>20.52</v>
      </c>
      <c r="H33" s="11">
        <f>[29]Setembro!$J$11</f>
        <v>42.12</v>
      </c>
      <c r="I33" s="11">
        <f>[29]Setembro!$J$12</f>
        <v>35.28</v>
      </c>
      <c r="J33" s="11">
        <f>[29]Setembro!$J$13</f>
        <v>52.92</v>
      </c>
      <c r="K33" s="11">
        <f>[29]Setembro!$J$14</f>
        <v>42.480000000000004</v>
      </c>
      <c r="L33" s="11">
        <f>[29]Setembro!$J$15</f>
        <v>30.6</v>
      </c>
      <c r="M33" s="11">
        <f>[29]Setembro!$J$16</f>
        <v>27.720000000000002</v>
      </c>
      <c r="N33" s="11">
        <f>[29]Setembro!$J$17</f>
        <v>22.32</v>
      </c>
      <c r="O33" s="11">
        <f>[29]Setembro!$J$18</f>
        <v>23.400000000000002</v>
      </c>
      <c r="P33" s="11">
        <f>[29]Setembro!$J$19</f>
        <v>35.28</v>
      </c>
      <c r="Q33" s="11">
        <f>[29]Setembro!$J$20</f>
        <v>27.720000000000002</v>
      </c>
      <c r="R33" s="11">
        <f>[29]Setembro!$J$21</f>
        <v>27</v>
      </c>
      <c r="S33" s="11">
        <f>[29]Setembro!$J$22</f>
        <v>8.64</v>
      </c>
      <c r="T33" s="11" t="str">
        <f>[29]Setembro!$J$23</f>
        <v>*</v>
      </c>
      <c r="U33" s="11" t="str">
        <f>[29]Setembro!$J$24</f>
        <v>*</v>
      </c>
      <c r="V33" s="11" t="str">
        <f>[29]Setembro!$J$25</f>
        <v>*</v>
      </c>
      <c r="W33" s="11" t="str">
        <f>[29]Setembro!$J$26</f>
        <v>*</v>
      </c>
      <c r="X33" s="11" t="str">
        <f>[29]Setembro!$J$27</f>
        <v>*</v>
      </c>
      <c r="Y33" s="11" t="str">
        <f>[29]Setembro!$J$28</f>
        <v>*</v>
      </c>
      <c r="Z33" s="11" t="str">
        <f>[29]Setembro!$J$29</f>
        <v>*</v>
      </c>
      <c r="AA33" s="11" t="str">
        <f>[29]Setembro!$J$30</f>
        <v>*</v>
      </c>
      <c r="AB33" s="11" t="str">
        <f>[29]Setembro!$J$31</f>
        <v>*</v>
      </c>
      <c r="AC33" s="11" t="str">
        <f>[29]Setembro!$J$32</f>
        <v>*</v>
      </c>
      <c r="AD33" s="11" t="str">
        <f>[29]Setembro!$J$33</f>
        <v>*</v>
      </c>
      <c r="AE33" s="11" t="str">
        <f>[29]Setembro!$J$34</f>
        <v>*</v>
      </c>
      <c r="AF33" s="15">
        <f t="shared" si="1"/>
        <v>52.92</v>
      </c>
      <c r="AG33" s="124">
        <f t="shared" si="2"/>
        <v>28.18</v>
      </c>
      <c r="AJ33" s="5" t="s">
        <v>47</v>
      </c>
    </row>
    <row r="34" spans="1:37" x14ac:dyDescent="0.2">
      <c r="A34" s="58" t="s">
        <v>13</v>
      </c>
      <c r="B34" s="11">
        <f>[30]Setembro!$J$5</f>
        <v>37.080000000000005</v>
      </c>
      <c r="C34" s="11">
        <f>[30]Setembro!$J$6</f>
        <v>24.840000000000003</v>
      </c>
      <c r="D34" s="11">
        <f>[30]Setembro!$J$7</f>
        <v>27</v>
      </c>
      <c r="E34" s="11">
        <f>[30]Setembro!$J$8</f>
        <v>23.400000000000002</v>
      </c>
      <c r="F34" s="11">
        <f>[30]Setembro!$J$9</f>
        <v>25.2</v>
      </c>
      <c r="G34" s="11">
        <f>[30]Setembro!$J$10</f>
        <v>34.200000000000003</v>
      </c>
      <c r="H34" s="11">
        <f>[30]Setembro!$J$11</f>
        <v>45</v>
      </c>
      <c r="I34" s="11">
        <f>[30]Setembro!$J$12</f>
        <v>48.24</v>
      </c>
      <c r="J34" s="11">
        <f>[30]Setembro!$J$13</f>
        <v>53.28</v>
      </c>
      <c r="K34" s="11">
        <f>[30]Setembro!$J$14</f>
        <v>52.56</v>
      </c>
      <c r="L34" s="11">
        <f>[30]Setembro!$J$15</f>
        <v>30.6</v>
      </c>
      <c r="M34" s="11">
        <f>[30]Setembro!$J$16</f>
        <v>51.12</v>
      </c>
      <c r="N34" s="11">
        <f>[30]Setembro!$J$17</f>
        <v>42.480000000000004</v>
      </c>
      <c r="O34" s="11">
        <f>[30]Setembro!$J$18</f>
        <v>28.8</v>
      </c>
      <c r="P34" s="11">
        <f>[30]Setembro!$J$19</f>
        <v>38.519999999999996</v>
      </c>
      <c r="Q34" s="11">
        <f>[30]Setembro!$J$20</f>
        <v>37.080000000000005</v>
      </c>
      <c r="R34" s="11">
        <f>[30]Setembro!$J$21</f>
        <v>44.64</v>
      </c>
      <c r="S34" s="11">
        <f>[30]Setembro!$J$22</f>
        <v>30.6</v>
      </c>
      <c r="T34" s="11">
        <f>[30]Setembro!$J$23</f>
        <v>53.28</v>
      </c>
      <c r="U34" s="11">
        <f>[30]Setembro!$J$24</f>
        <v>56.88</v>
      </c>
      <c r="V34" s="11">
        <f>[30]Setembro!$J$25</f>
        <v>31.319999999999997</v>
      </c>
      <c r="W34" s="11">
        <f>[30]Setembro!$J$26</f>
        <v>34.92</v>
      </c>
      <c r="X34" s="11">
        <f>[30]Setembro!$J$27</f>
        <v>37.080000000000005</v>
      </c>
      <c r="Y34" s="11">
        <f>[30]Setembro!$J$28</f>
        <v>21.240000000000002</v>
      </c>
      <c r="Z34" s="11">
        <f>[30]Setembro!$J$29</f>
        <v>21.6</v>
      </c>
      <c r="AA34" s="11">
        <f>[30]Setembro!$J$30</f>
        <v>21.6</v>
      </c>
      <c r="AB34" s="11">
        <f>[30]Setembro!$J$31</f>
        <v>29.52</v>
      </c>
      <c r="AC34" s="11">
        <f>[30]Setembro!$J$32</f>
        <v>30.240000000000002</v>
      </c>
      <c r="AD34" s="11">
        <f>[30]Setembro!$J$33</f>
        <v>29.880000000000003</v>
      </c>
      <c r="AE34" s="11">
        <f>[30]Setembro!$J$34</f>
        <v>36.36</v>
      </c>
      <c r="AF34" s="15">
        <f t="shared" si="1"/>
        <v>56.88</v>
      </c>
      <c r="AG34" s="124">
        <f t="shared" si="2"/>
        <v>35.952000000000005</v>
      </c>
      <c r="AJ34" t="s">
        <v>47</v>
      </c>
    </row>
    <row r="35" spans="1:37" x14ac:dyDescent="0.2">
      <c r="A35" s="58" t="s">
        <v>173</v>
      </c>
      <c r="B35" s="11">
        <f>[31]Setembro!$J$5</f>
        <v>38.519999999999996</v>
      </c>
      <c r="C35" s="11">
        <f>[31]Setembro!$J$6</f>
        <v>17.28</v>
      </c>
      <c r="D35" s="11">
        <f>[31]Setembro!$J$7</f>
        <v>23.040000000000003</v>
      </c>
      <c r="E35" s="11">
        <f>[31]Setembro!$J$8</f>
        <v>24.48</v>
      </c>
      <c r="F35" s="11">
        <f>[31]Setembro!$J$9</f>
        <v>29.52</v>
      </c>
      <c r="G35" s="11">
        <f>[31]Setembro!$J$10</f>
        <v>43.56</v>
      </c>
      <c r="H35" s="11">
        <f>[31]Setembro!$J$11</f>
        <v>45.72</v>
      </c>
      <c r="I35" s="11">
        <f>[31]Setembro!$J$12</f>
        <v>39.6</v>
      </c>
      <c r="J35" s="11">
        <f>[31]Setembro!$J$13</f>
        <v>56.519999999999996</v>
      </c>
      <c r="K35" s="11">
        <f>[31]Setembro!$J$14</f>
        <v>43.92</v>
      </c>
      <c r="L35" s="11">
        <f>[31]Setembro!$J$15</f>
        <v>42.480000000000004</v>
      </c>
      <c r="M35" s="11">
        <f>[31]Setembro!$J$16</f>
        <v>33.840000000000003</v>
      </c>
      <c r="N35" s="11">
        <f>[31]Setembro!$J$17</f>
        <v>25.2</v>
      </c>
      <c r="O35" s="11">
        <f>[31]Setembro!$J$18</f>
        <v>34.56</v>
      </c>
      <c r="P35" s="11">
        <f>[31]Setembro!$J$19</f>
        <v>40.32</v>
      </c>
      <c r="Q35" s="11">
        <f>[31]Setembro!$J$20</f>
        <v>42.84</v>
      </c>
      <c r="R35" s="11">
        <f>[31]Setembro!$J$21</f>
        <v>32.4</v>
      </c>
      <c r="S35" s="11">
        <f>[31]Setembro!$J$22</f>
        <v>27.36</v>
      </c>
      <c r="T35" s="11">
        <f>[31]Setembro!$J$23</f>
        <v>59.4</v>
      </c>
      <c r="U35" s="11">
        <f>[31]Setembro!$J$24</f>
        <v>100.8</v>
      </c>
      <c r="V35" s="11">
        <f>[31]Setembro!$J$25</f>
        <v>22.68</v>
      </c>
      <c r="W35" s="11">
        <f>[31]Setembro!$J$26</f>
        <v>32.04</v>
      </c>
      <c r="X35" s="11">
        <f>[31]Setembro!$J$27</f>
        <v>38.880000000000003</v>
      </c>
      <c r="Y35" s="11">
        <f>[31]Setembro!$J$28</f>
        <v>32.04</v>
      </c>
      <c r="Z35" s="11">
        <f>[31]Setembro!$J$29</f>
        <v>30.96</v>
      </c>
      <c r="AA35" s="11">
        <f>[31]Setembro!$J$30</f>
        <v>22.32</v>
      </c>
      <c r="AB35" s="11">
        <f>[31]Setembro!$J$31</f>
        <v>32.04</v>
      </c>
      <c r="AC35" s="11">
        <f>[31]Setembro!$J$32</f>
        <v>41.76</v>
      </c>
      <c r="AD35" s="11">
        <f>[31]Setembro!$J$33</f>
        <v>34.200000000000003</v>
      </c>
      <c r="AE35" s="11">
        <f>[31]Setembro!$J$34</f>
        <v>39.24</v>
      </c>
      <c r="AF35" s="15">
        <f>MAX(B35:AE35)</f>
        <v>100.8</v>
      </c>
      <c r="AG35" s="124">
        <f>AVERAGE(B35:AE35)</f>
        <v>37.583999999999996</v>
      </c>
    </row>
    <row r="36" spans="1:37" x14ac:dyDescent="0.2">
      <c r="A36" s="58" t="s">
        <v>144</v>
      </c>
      <c r="B36" s="11" t="str">
        <f>[32]Setembro!$J$5</f>
        <v>*</v>
      </c>
      <c r="C36" s="11" t="str">
        <f>[32]Setembro!$J$6</f>
        <v>*</v>
      </c>
      <c r="D36" s="11" t="str">
        <f>[32]Setembro!$J$7</f>
        <v>*</v>
      </c>
      <c r="E36" s="11" t="str">
        <f>[32]Setembro!$J$8</f>
        <v>*</v>
      </c>
      <c r="F36" s="11" t="str">
        <f>[32]Setembro!$J$9</f>
        <v>*</v>
      </c>
      <c r="G36" s="11" t="str">
        <f>[32]Setembro!$J$10</f>
        <v>*</v>
      </c>
      <c r="H36" s="11" t="str">
        <f>[32]Setembro!$J$11</f>
        <v>*</v>
      </c>
      <c r="I36" s="11" t="str">
        <f>[32]Setembro!$J$12</f>
        <v>*</v>
      </c>
      <c r="J36" s="11" t="str">
        <f>[32]Setembro!$J$13</f>
        <v>*</v>
      </c>
      <c r="K36" s="11" t="str">
        <f>[32]Setembro!$J$14</f>
        <v>*</v>
      </c>
      <c r="L36" s="11" t="str">
        <f>[32]Setembro!$J$15</f>
        <v>*</v>
      </c>
      <c r="M36" s="11" t="str">
        <f>[32]Setembro!$J$16</f>
        <v>*</v>
      </c>
      <c r="N36" s="11" t="str">
        <f>[32]Setembro!$J$17</f>
        <v>*</v>
      </c>
      <c r="O36" s="11" t="str">
        <f>[32]Setembro!$J$18</f>
        <v>*</v>
      </c>
      <c r="P36" s="11" t="str">
        <f>[32]Setembro!$J$19</f>
        <v>*</v>
      </c>
      <c r="Q36" s="11" t="str">
        <f>[32]Setembro!$J$20</f>
        <v>*</v>
      </c>
      <c r="R36" s="11" t="str">
        <f>[32]Setembro!$J$21</f>
        <v>*</v>
      </c>
      <c r="S36" s="11" t="str">
        <f>[32]Setembro!$J$22</f>
        <v>*</v>
      </c>
      <c r="T36" s="11" t="str">
        <f>[32]Setembro!$J$23</f>
        <v>*</v>
      </c>
      <c r="U36" s="11" t="str">
        <f>[32]Setembro!$J$24</f>
        <v>*</v>
      </c>
      <c r="V36" s="11" t="str">
        <f>[32]Setembro!$J$25</f>
        <v>*</v>
      </c>
      <c r="W36" s="11" t="str">
        <f>[32]Setembro!$J$26</f>
        <v>*</v>
      </c>
      <c r="X36" s="11" t="str">
        <f>[32]Setembro!$J$27</f>
        <v>*</v>
      </c>
      <c r="Y36" s="11" t="str">
        <f>[32]Setembro!$J$28</f>
        <v>*</v>
      </c>
      <c r="Z36" s="11" t="str">
        <f>[32]Setembro!$J$29</f>
        <v>*</v>
      </c>
      <c r="AA36" s="11" t="str">
        <f>[32]Setembro!$J$30</f>
        <v>*</v>
      </c>
      <c r="AB36" s="11" t="str">
        <f>[32]Setembro!$J$31</f>
        <v>*</v>
      </c>
      <c r="AC36" s="11" t="str">
        <f>[32]Setembro!$J$32</f>
        <v>*</v>
      </c>
      <c r="AD36" s="11" t="str">
        <f>[32]Setembro!$J$33</f>
        <v>*</v>
      </c>
      <c r="AE36" s="11" t="str">
        <f>[32]Setembro!$J$34</f>
        <v>*</v>
      </c>
      <c r="AF36" s="93" t="s">
        <v>226</v>
      </c>
      <c r="AG36" s="115" t="s">
        <v>226</v>
      </c>
      <c r="AJ36" t="s">
        <v>47</v>
      </c>
    </row>
    <row r="37" spans="1:37" x14ac:dyDescent="0.2">
      <c r="A37" s="58" t="s">
        <v>14</v>
      </c>
      <c r="B37" s="11">
        <f>[33]Setembro!$J$5</f>
        <v>50.4</v>
      </c>
      <c r="C37" s="11">
        <f>[33]Setembro!$J$6</f>
        <v>30.6</v>
      </c>
      <c r="D37" s="11">
        <f>[33]Setembro!$J$7</f>
        <v>49.680000000000007</v>
      </c>
      <c r="E37" s="11">
        <f>[33]Setembro!$J$8</f>
        <v>22.32</v>
      </c>
      <c r="F37" s="11">
        <f>[33]Setembro!$J$9</f>
        <v>33.840000000000003</v>
      </c>
      <c r="G37" s="11">
        <f>[33]Setembro!$J$10</f>
        <v>37.440000000000005</v>
      </c>
      <c r="H37" s="11">
        <f>[33]Setembro!$J$11</f>
        <v>38.880000000000003</v>
      </c>
      <c r="I37" s="11">
        <f>[33]Setembro!$J$12</f>
        <v>31.319999999999997</v>
      </c>
      <c r="J37" s="11">
        <f>[33]Setembro!$J$13</f>
        <v>35.28</v>
      </c>
      <c r="K37" s="11">
        <f>[33]Setembro!$J$14</f>
        <v>35.28</v>
      </c>
      <c r="L37" s="11">
        <f>[33]Setembro!$J$15</f>
        <v>26.64</v>
      </c>
      <c r="M37" s="11">
        <f>[33]Setembro!$J$16</f>
        <v>27.720000000000002</v>
      </c>
      <c r="N37" s="11">
        <f>[33]Setembro!$J$17</f>
        <v>41.76</v>
      </c>
      <c r="O37" s="11">
        <f>[33]Setembro!$J$18</f>
        <v>26.28</v>
      </c>
      <c r="P37" s="11">
        <f>[33]Setembro!$J$19</f>
        <v>38.880000000000003</v>
      </c>
      <c r="Q37" s="11">
        <f>[33]Setembro!$J$20</f>
        <v>38.880000000000003</v>
      </c>
      <c r="R37" s="11">
        <f>[33]Setembro!$J$21</f>
        <v>38.159999999999997</v>
      </c>
      <c r="S37" s="11">
        <f>[33]Setembro!$J$22</f>
        <v>40.32</v>
      </c>
      <c r="T37" s="11">
        <f>[33]Setembro!$J$23</f>
        <v>50.04</v>
      </c>
      <c r="U37" s="11">
        <f>[33]Setembro!$J$24</f>
        <v>53.64</v>
      </c>
      <c r="V37" s="11">
        <f>[33]Setembro!$J$25</f>
        <v>31.319999999999997</v>
      </c>
      <c r="W37" s="11">
        <f>[33]Setembro!$J$26</f>
        <v>34.200000000000003</v>
      </c>
      <c r="X37" s="11">
        <f>[33]Setembro!$J$27</f>
        <v>44.64</v>
      </c>
      <c r="Y37" s="11">
        <f>[33]Setembro!$J$28</f>
        <v>33.480000000000004</v>
      </c>
      <c r="Z37" s="11">
        <f>[33]Setembro!$J$29</f>
        <v>45</v>
      </c>
      <c r="AA37" s="11">
        <f>[33]Setembro!$J$30</f>
        <v>20.88</v>
      </c>
      <c r="AB37" s="11">
        <f>[33]Setembro!$J$31</f>
        <v>24.48</v>
      </c>
      <c r="AC37" s="11">
        <f>[33]Setembro!$J$32</f>
        <v>29.52</v>
      </c>
      <c r="AD37" s="11">
        <f>[33]Setembro!$J$33</f>
        <v>27</v>
      </c>
      <c r="AE37" s="11">
        <f>[33]Setembro!$J$34</f>
        <v>27</v>
      </c>
      <c r="AF37" s="15">
        <f t="shared" si="1"/>
        <v>53.64</v>
      </c>
      <c r="AG37" s="124">
        <f t="shared" si="2"/>
        <v>35.496000000000002</v>
      </c>
    </row>
    <row r="38" spans="1:37" x14ac:dyDescent="0.2">
      <c r="A38" s="58" t="s">
        <v>174</v>
      </c>
      <c r="B38" s="11">
        <f>[34]Setembro!$J$5</f>
        <v>28.08</v>
      </c>
      <c r="C38" s="11">
        <f>[34]Setembro!$J$6</f>
        <v>23.759999999999998</v>
      </c>
      <c r="D38" s="11">
        <f>[34]Setembro!$J$7</f>
        <v>26.28</v>
      </c>
      <c r="E38" s="11">
        <f>[34]Setembro!$J$8</f>
        <v>30.96</v>
      </c>
      <c r="F38" s="11">
        <f>[34]Setembro!$J$9</f>
        <v>21.96</v>
      </c>
      <c r="G38" s="11">
        <f>[34]Setembro!$J$10</f>
        <v>19.079999999999998</v>
      </c>
      <c r="H38" s="11">
        <f>[34]Setembro!$J$11</f>
        <v>39.96</v>
      </c>
      <c r="I38" s="11">
        <f>[34]Setembro!$J$12</f>
        <v>32.04</v>
      </c>
      <c r="J38" s="11">
        <f>[34]Setembro!$J$13</f>
        <v>11.16</v>
      </c>
      <c r="K38" s="11">
        <f>[34]Setembro!$J$14</f>
        <v>13.68</v>
      </c>
      <c r="L38" s="11">
        <f>[34]Setembro!$J$15</f>
        <v>10.8</v>
      </c>
      <c r="M38" s="11">
        <f>[34]Setembro!$J$16</f>
        <v>30.96</v>
      </c>
      <c r="N38" s="11">
        <f>[34]Setembro!$J$17</f>
        <v>25.2</v>
      </c>
      <c r="O38" s="11">
        <f>[34]Setembro!$J$18</f>
        <v>12.96</v>
      </c>
      <c r="P38" s="11">
        <f>[34]Setembro!$J$19</f>
        <v>17.28</v>
      </c>
      <c r="Q38" s="11">
        <f>[34]Setembro!$J$20</f>
        <v>12.96</v>
      </c>
      <c r="R38" s="11">
        <f>[34]Setembro!$J$21</f>
        <v>10.08</v>
      </c>
      <c r="S38" s="11">
        <f>[34]Setembro!$J$22</f>
        <v>8.64</v>
      </c>
      <c r="T38" s="11">
        <f>[34]Setembro!$J$23</f>
        <v>26.28</v>
      </c>
      <c r="U38" s="11">
        <f>[34]Setembro!$J$24</f>
        <v>35.28</v>
      </c>
      <c r="V38" s="11">
        <f>[34]Setembro!$J$25</f>
        <v>17.28</v>
      </c>
      <c r="W38" s="11">
        <f>[34]Setembro!$J$26</f>
        <v>29.880000000000003</v>
      </c>
      <c r="X38" s="11">
        <f>[34]Setembro!$J$27</f>
        <v>36</v>
      </c>
      <c r="Y38" s="11">
        <f>[34]Setembro!$J$28</f>
        <v>23.400000000000002</v>
      </c>
      <c r="Z38" s="11">
        <f>[34]Setembro!$J$29</f>
        <v>42.480000000000004</v>
      </c>
      <c r="AA38" s="11">
        <f>[34]Setembro!$J$30</f>
        <v>20.16</v>
      </c>
      <c r="AB38" s="11">
        <f>[34]Setembro!$J$31</f>
        <v>27.720000000000002</v>
      </c>
      <c r="AC38" s="11">
        <f>[34]Setembro!$J$32</f>
        <v>19.8</v>
      </c>
      <c r="AD38" s="11">
        <f>[34]Setembro!$J$33</f>
        <v>18.36</v>
      </c>
      <c r="AE38" s="11">
        <f>[34]Setembro!$J$34</f>
        <v>27.36</v>
      </c>
      <c r="AF38" s="15">
        <f>MAX(B38:AE38)</f>
        <v>42.480000000000004</v>
      </c>
      <c r="AG38" s="124">
        <f>AVERAGE(B38:AE38)</f>
        <v>23.327999999999992</v>
      </c>
      <c r="AJ38" t="s">
        <v>47</v>
      </c>
    </row>
    <row r="39" spans="1:37" x14ac:dyDescent="0.2">
      <c r="A39" s="58" t="s">
        <v>15</v>
      </c>
      <c r="B39" s="11">
        <f>[35]Setembro!$J$5</f>
        <v>29.16</v>
      </c>
      <c r="C39" s="11">
        <f>[35]Setembro!$J$6</f>
        <v>28.08</v>
      </c>
      <c r="D39" s="11">
        <f>[35]Setembro!$J$7</f>
        <v>27</v>
      </c>
      <c r="E39" s="11">
        <f>[35]Setembro!$J$8</f>
        <v>27</v>
      </c>
      <c r="F39" s="11">
        <f>[35]Setembro!$J$9</f>
        <v>34.92</v>
      </c>
      <c r="G39" s="11">
        <f>[35]Setembro!$J$10</f>
        <v>47.519999999999996</v>
      </c>
      <c r="H39" s="11">
        <f>[35]Setembro!$J$11</f>
        <v>47.16</v>
      </c>
      <c r="I39" s="11">
        <f>[35]Setembro!$J$12</f>
        <v>46.800000000000004</v>
      </c>
      <c r="J39" s="11">
        <f>[35]Setembro!$J$13</f>
        <v>59.04</v>
      </c>
      <c r="K39" s="11">
        <f>[35]Setembro!$J$14</f>
        <v>43.56</v>
      </c>
      <c r="L39" s="11">
        <f>[35]Setembro!$J$15</f>
        <v>43.2</v>
      </c>
      <c r="M39" s="11">
        <f>[35]Setembro!$J$16</f>
        <v>42.12</v>
      </c>
      <c r="N39" s="11">
        <f>[35]Setembro!$J$17</f>
        <v>26.64</v>
      </c>
      <c r="O39" s="11">
        <f>[35]Setembro!$J$18</f>
        <v>36.36</v>
      </c>
      <c r="P39" s="11">
        <f>[35]Setembro!$J$19</f>
        <v>40.32</v>
      </c>
      <c r="Q39" s="11">
        <f>[35]Setembro!$J$20</f>
        <v>41.76</v>
      </c>
      <c r="R39" s="11">
        <f>[35]Setembro!$J$21</f>
        <v>34.200000000000003</v>
      </c>
      <c r="S39" s="11">
        <f>[35]Setembro!$J$22</f>
        <v>36</v>
      </c>
      <c r="T39" s="11">
        <f>[35]Setembro!$J$23</f>
        <v>58.32</v>
      </c>
      <c r="U39" s="11">
        <f>[35]Setembro!$J$24</f>
        <v>47.88</v>
      </c>
      <c r="V39" s="11">
        <f>[35]Setembro!$J$25</f>
        <v>24.48</v>
      </c>
      <c r="W39" s="11">
        <f>[35]Setembro!$J$26</f>
        <v>39.24</v>
      </c>
      <c r="X39" s="11">
        <f>[35]Setembro!$J$27</f>
        <v>48.96</v>
      </c>
      <c r="Y39" s="11">
        <f>[35]Setembro!$J$28</f>
        <v>32.4</v>
      </c>
      <c r="Z39" s="11">
        <f>[35]Setembro!$J$29</f>
        <v>31.680000000000003</v>
      </c>
      <c r="AA39" s="11">
        <f>[35]Setembro!$J$30</f>
        <v>26.28</v>
      </c>
      <c r="AB39" s="11">
        <f>[35]Setembro!$J$31</f>
        <v>28.08</v>
      </c>
      <c r="AC39" s="11">
        <f>[35]Setembro!$J$32</f>
        <v>36</v>
      </c>
      <c r="AD39" s="11">
        <f>[35]Setembro!$J$33</f>
        <v>34.56</v>
      </c>
      <c r="AE39" s="11">
        <f>[35]Setembro!$J$34</f>
        <v>52.56</v>
      </c>
      <c r="AF39" s="15">
        <f t="shared" si="1"/>
        <v>59.04</v>
      </c>
      <c r="AG39" s="124">
        <f t="shared" si="2"/>
        <v>38.375999999999998</v>
      </c>
      <c r="AH39" s="12" t="s">
        <v>47</v>
      </c>
      <c r="AJ39" t="s">
        <v>47</v>
      </c>
    </row>
    <row r="40" spans="1:37" x14ac:dyDescent="0.2">
      <c r="A40" s="58" t="s">
        <v>16</v>
      </c>
      <c r="B40" s="11">
        <f>[36]Setembro!$J$5</f>
        <v>29.880000000000003</v>
      </c>
      <c r="C40" s="11">
        <f>[36]Setembro!$J$6</f>
        <v>18.720000000000002</v>
      </c>
      <c r="D40" s="11">
        <f>[36]Setembro!$J$7</f>
        <v>21.6</v>
      </c>
      <c r="E40" s="11">
        <f>[36]Setembro!$J$8</f>
        <v>28.8</v>
      </c>
      <c r="F40" s="11">
        <f>[36]Setembro!$J$9</f>
        <v>22.32</v>
      </c>
      <c r="G40" s="11">
        <f>[36]Setembro!$J$10</f>
        <v>15.840000000000002</v>
      </c>
      <c r="H40" s="11">
        <f>[36]Setembro!$J$11</f>
        <v>46.080000000000005</v>
      </c>
      <c r="I40" s="11">
        <f>[36]Setembro!$J$12</f>
        <v>46.800000000000004</v>
      </c>
      <c r="J40" s="11">
        <f>[36]Setembro!$J$13</f>
        <v>54.72</v>
      </c>
      <c r="K40" s="11">
        <f>[36]Setembro!$J$14</f>
        <v>42.480000000000004</v>
      </c>
      <c r="L40" s="11">
        <f>[36]Setembro!$J$15</f>
        <v>22.32</v>
      </c>
      <c r="M40" s="11">
        <f>[36]Setembro!$J$16</f>
        <v>32.4</v>
      </c>
      <c r="N40" s="11">
        <f>[36]Setembro!$J$17</f>
        <v>27</v>
      </c>
      <c r="O40" s="11">
        <f>[36]Setembro!$J$18</f>
        <v>39.24</v>
      </c>
      <c r="P40" s="11">
        <f>[36]Setembro!$J$19</f>
        <v>42.480000000000004</v>
      </c>
      <c r="Q40" s="11">
        <f>[36]Setembro!$J$20</f>
        <v>30.240000000000002</v>
      </c>
      <c r="R40" s="11">
        <f>[36]Setembro!$J$21</f>
        <v>21.240000000000002</v>
      </c>
      <c r="S40" s="11">
        <f>[36]Setembro!$J$22</f>
        <v>27.720000000000002</v>
      </c>
      <c r="T40" s="11">
        <f>[36]Setembro!$J$23</f>
        <v>50.4</v>
      </c>
      <c r="U40" s="11">
        <f>[36]Setembro!$J$24</f>
        <v>33.480000000000004</v>
      </c>
      <c r="V40" s="11">
        <f>[36]Setembro!$J$25</f>
        <v>33.480000000000004</v>
      </c>
      <c r="W40" s="11">
        <f>[36]Setembro!$J$26</f>
        <v>38.159999999999997</v>
      </c>
      <c r="X40" s="11">
        <f>[36]Setembro!$J$27</f>
        <v>25.92</v>
      </c>
      <c r="Y40" s="11">
        <f>[36]Setembro!$J$28</f>
        <v>31.319999999999997</v>
      </c>
      <c r="Z40" s="11">
        <f>[36]Setembro!$J$29</f>
        <v>24.840000000000003</v>
      </c>
      <c r="AA40" s="11">
        <f>[36]Setembro!$J$30</f>
        <v>21.6</v>
      </c>
      <c r="AB40" s="11">
        <f>[36]Setembro!$J$31</f>
        <v>39.6</v>
      </c>
      <c r="AC40" s="11">
        <f>[36]Setembro!$J$32</f>
        <v>22.32</v>
      </c>
      <c r="AD40" s="11">
        <f>[36]Setembro!$J$33</f>
        <v>29.52</v>
      </c>
      <c r="AE40" s="11">
        <f>[36]Setembro!$J$34</f>
        <v>48.6</v>
      </c>
      <c r="AF40" s="15">
        <f t="shared" si="1"/>
        <v>54.72</v>
      </c>
      <c r="AG40" s="124">
        <f t="shared" si="2"/>
        <v>32.304000000000009</v>
      </c>
      <c r="AK40" t="s">
        <v>47</v>
      </c>
    </row>
    <row r="41" spans="1:37" x14ac:dyDescent="0.2">
      <c r="A41" s="58" t="s">
        <v>175</v>
      </c>
      <c r="B41" s="11">
        <f>[37]Setembro!$J$5</f>
        <v>28.8</v>
      </c>
      <c r="C41" s="11">
        <f>[37]Setembro!$J$6</f>
        <v>26.28</v>
      </c>
      <c r="D41" s="11">
        <f>[37]Setembro!$J$7</f>
        <v>39.24</v>
      </c>
      <c r="E41" s="11">
        <f>[37]Setembro!$J$8</f>
        <v>20.16</v>
      </c>
      <c r="F41" s="11">
        <f>[37]Setembro!$J$9</f>
        <v>28.44</v>
      </c>
      <c r="G41" s="11">
        <f>[37]Setembro!$J$10</f>
        <v>34.92</v>
      </c>
      <c r="H41" s="11">
        <f>[37]Setembro!$J$11</f>
        <v>47.519999999999996</v>
      </c>
      <c r="I41" s="11">
        <f>[37]Setembro!$J$12</f>
        <v>34.56</v>
      </c>
      <c r="J41" s="11">
        <f>[37]Setembro!$J$13</f>
        <v>48.96</v>
      </c>
      <c r="K41" s="11">
        <f>[37]Setembro!$J$14</f>
        <v>37.800000000000004</v>
      </c>
      <c r="L41" s="11">
        <f>[37]Setembro!$J$15</f>
        <v>44.28</v>
      </c>
      <c r="M41" s="11">
        <f>[37]Setembro!$J$16</f>
        <v>46.800000000000004</v>
      </c>
      <c r="N41" s="11">
        <f>[37]Setembro!$J$17</f>
        <v>24.48</v>
      </c>
      <c r="O41" s="11">
        <f>[37]Setembro!$J$18</f>
        <v>30.96</v>
      </c>
      <c r="P41" s="11">
        <f>[37]Setembro!$J$19</f>
        <v>41.04</v>
      </c>
      <c r="Q41" s="11">
        <f>[37]Setembro!$J$20</f>
        <v>37.800000000000004</v>
      </c>
      <c r="R41" s="11">
        <f>[37]Setembro!$J$21</f>
        <v>29.16</v>
      </c>
      <c r="S41" s="11">
        <f>[37]Setembro!$J$22</f>
        <v>37.800000000000004</v>
      </c>
      <c r="T41" s="11">
        <f>[37]Setembro!$J$23</f>
        <v>59.4</v>
      </c>
      <c r="U41" s="11">
        <f>[37]Setembro!$J$24</f>
        <v>60.12</v>
      </c>
      <c r="V41" s="11">
        <f>[37]Setembro!$J$25</f>
        <v>36.36</v>
      </c>
      <c r="W41" s="11">
        <f>[37]Setembro!$J$26</f>
        <v>42.84</v>
      </c>
      <c r="X41" s="11">
        <f>[37]Setembro!$J$27</f>
        <v>42.12</v>
      </c>
      <c r="Y41" s="11">
        <f>[37]Setembro!$J$28</f>
        <v>33.119999999999997</v>
      </c>
      <c r="Z41" s="11">
        <f>[37]Setembro!$J$29</f>
        <v>36</v>
      </c>
      <c r="AA41" s="11">
        <f>[37]Setembro!$J$30</f>
        <v>28.08</v>
      </c>
      <c r="AB41" s="11">
        <f>[37]Setembro!$J$31</f>
        <v>30.240000000000002</v>
      </c>
      <c r="AC41" s="11">
        <f>[37]Setembro!$J$32</f>
        <v>28.08</v>
      </c>
      <c r="AD41" s="11">
        <f>[37]Setembro!$J$33</f>
        <v>37.080000000000005</v>
      </c>
      <c r="AE41" s="11">
        <f>[37]Setembro!$J$34</f>
        <v>37.080000000000005</v>
      </c>
      <c r="AF41" s="15">
        <f t="shared" si="1"/>
        <v>60.12</v>
      </c>
      <c r="AG41" s="124">
        <f t="shared" si="2"/>
        <v>36.983999999999995</v>
      </c>
    </row>
    <row r="42" spans="1:37" x14ac:dyDescent="0.2">
      <c r="A42" s="58" t="s">
        <v>17</v>
      </c>
      <c r="B42" s="11">
        <f>[38]Setembro!$J$5</f>
        <v>32.04</v>
      </c>
      <c r="C42" s="11">
        <f>[38]Setembro!$J$6</f>
        <v>18.36</v>
      </c>
      <c r="D42" s="11">
        <f>[38]Setembro!$J$7</f>
        <v>21.6</v>
      </c>
      <c r="E42" s="11">
        <f>[38]Setembro!$J$8</f>
        <v>20.52</v>
      </c>
      <c r="F42" s="11">
        <f>[38]Setembro!$J$9</f>
        <v>28.8</v>
      </c>
      <c r="G42" s="11">
        <f>[38]Setembro!$J$10</f>
        <v>36</v>
      </c>
      <c r="H42" s="11">
        <f>[38]Setembro!$J$11</f>
        <v>51.480000000000004</v>
      </c>
      <c r="I42" s="11">
        <f>[38]Setembro!$J$12</f>
        <v>42.12</v>
      </c>
      <c r="J42" s="11">
        <f>[38]Setembro!$J$13</f>
        <v>55.800000000000004</v>
      </c>
      <c r="K42" s="11">
        <f>[38]Setembro!$J$14</f>
        <v>52.92</v>
      </c>
      <c r="L42" s="11">
        <f>[38]Setembro!$J$15</f>
        <v>48.6</v>
      </c>
      <c r="M42" s="11">
        <f>[38]Setembro!$J$16</f>
        <v>39.96</v>
      </c>
      <c r="N42" s="11">
        <f>[38]Setembro!$J$17</f>
        <v>32.4</v>
      </c>
      <c r="O42" s="11">
        <f>[38]Setembro!$J$18</f>
        <v>30.6</v>
      </c>
      <c r="P42" s="11">
        <f>[38]Setembro!$J$19</f>
        <v>43.2</v>
      </c>
      <c r="Q42" s="11">
        <f>[38]Setembro!$J$20</f>
        <v>48.24</v>
      </c>
      <c r="R42" s="11">
        <f>[38]Setembro!$J$21</f>
        <v>36</v>
      </c>
      <c r="S42" s="11">
        <f>[38]Setembro!$J$22</f>
        <v>27.720000000000002</v>
      </c>
      <c r="T42" s="11">
        <f>[38]Setembro!$J$23</f>
        <v>59.04</v>
      </c>
      <c r="U42" s="11">
        <f>[38]Setembro!$J$24</f>
        <v>48.96</v>
      </c>
      <c r="V42" s="11">
        <f>[38]Setembro!$J$25</f>
        <v>24.48</v>
      </c>
      <c r="W42" s="11">
        <f>[38]Setembro!$J$26</f>
        <v>38.159999999999997</v>
      </c>
      <c r="X42" s="11">
        <f>[38]Setembro!$J$27</f>
        <v>38.159999999999997</v>
      </c>
      <c r="Y42" s="11">
        <f>[38]Setembro!$J$28</f>
        <v>27.36</v>
      </c>
      <c r="Z42" s="11">
        <f>[38]Setembro!$J$29</f>
        <v>28.44</v>
      </c>
      <c r="AA42" s="11">
        <f>[38]Setembro!$J$30</f>
        <v>27</v>
      </c>
      <c r="AB42" s="11">
        <f>[38]Setembro!$J$31</f>
        <v>30.96</v>
      </c>
      <c r="AC42" s="11">
        <f>[38]Setembro!$J$32</f>
        <v>32.04</v>
      </c>
      <c r="AD42" s="11">
        <f>[38]Setembro!$J$33</f>
        <v>36</v>
      </c>
      <c r="AE42" s="11">
        <f>[38]Setembro!$J$34</f>
        <v>46.080000000000005</v>
      </c>
      <c r="AF42" s="15">
        <f t="shared" si="1"/>
        <v>59.04</v>
      </c>
      <c r="AG42" s="124">
        <f t="shared" si="2"/>
        <v>36.768000000000001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[39]Setembro!$J$5</f>
        <v>56.16</v>
      </c>
      <c r="C43" s="11">
        <f>[39]Setembro!$J$6</f>
        <v>21.240000000000002</v>
      </c>
      <c r="D43" s="11">
        <f>[39]Setembro!$J$7</f>
        <v>25.56</v>
      </c>
      <c r="E43" s="11">
        <f>[39]Setembro!$J$8</f>
        <v>20.16</v>
      </c>
      <c r="F43" s="11">
        <f>[39]Setembro!$J$9</f>
        <v>33.840000000000003</v>
      </c>
      <c r="G43" s="11">
        <f>[39]Setembro!$J$10</f>
        <v>42.480000000000004</v>
      </c>
      <c r="H43" s="11">
        <f>[39]Setembro!$J$11</f>
        <v>46.080000000000005</v>
      </c>
      <c r="I43" s="11">
        <f>[39]Setembro!$J$12</f>
        <v>42.12</v>
      </c>
      <c r="J43" s="11">
        <f>[39]Setembro!$J$13</f>
        <v>48.96</v>
      </c>
      <c r="K43" s="11">
        <f>[39]Setembro!$J$14</f>
        <v>39.24</v>
      </c>
      <c r="L43" s="11">
        <f>[39]Setembro!$J$15</f>
        <v>34.200000000000003</v>
      </c>
      <c r="M43" s="11">
        <f>[39]Setembro!$J$16</f>
        <v>45.72</v>
      </c>
      <c r="N43" s="11">
        <f>[39]Setembro!$J$17</f>
        <v>23.040000000000003</v>
      </c>
      <c r="O43" s="11">
        <f>[39]Setembro!$J$18</f>
        <v>38.159999999999997</v>
      </c>
      <c r="P43" s="11">
        <f>[39]Setembro!$J$19</f>
        <v>44.64</v>
      </c>
      <c r="Q43" s="11">
        <f>[39]Setembro!$J$20</f>
        <v>53.64</v>
      </c>
      <c r="R43" s="11">
        <f>[39]Setembro!$J$21</f>
        <v>36</v>
      </c>
      <c r="S43" s="11">
        <f>[39]Setembro!$J$22</f>
        <v>27.720000000000002</v>
      </c>
      <c r="T43" s="11">
        <f>[39]Setembro!$J$23</f>
        <v>58.680000000000007</v>
      </c>
      <c r="U43" s="11">
        <f>[39]Setembro!$J$24</f>
        <v>42.12</v>
      </c>
      <c r="V43" s="11">
        <f>[39]Setembro!$J$25</f>
        <v>23.400000000000002</v>
      </c>
      <c r="W43" s="11">
        <f>[39]Setembro!$J$26</f>
        <v>37.080000000000005</v>
      </c>
      <c r="X43" s="11">
        <f>[39]Setembro!$J$27</f>
        <v>45.36</v>
      </c>
      <c r="Y43" s="11">
        <f>[39]Setembro!$J$28</f>
        <v>32.76</v>
      </c>
      <c r="Z43" s="11">
        <f>[39]Setembro!$J$29</f>
        <v>48.96</v>
      </c>
      <c r="AA43" s="11">
        <f>[39]Setembro!$J$30</f>
        <v>22.32</v>
      </c>
      <c r="AB43" s="11">
        <f>[39]Setembro!$J$31</f>
        <v>26.28</v>
      </c>
      <c r="AC43" s="11">
        <f>[39]Setembro!$J$32</f>
        <v>39.24</v>
      </c>
      <c r="AD43" s="11">
        <f>[39]Setembro!$J$33</f>
        <v>33.119999999999997</v>
      </c>
      <c r="AE43" s="11">
        <f>[39]Setembro!$J$34</f>
        <v>39.6</v>
      </c>
      <c r="AF43" s="93">
        <f t="shared" si="1"/>
        <v>58.680000000000007</v>
      </c>
      <c r="AG43" s="115">
        <f t="shared" si="2"/>
        <v>37.595999999999997</v>
      </c>
      <c r="AJ43" t="s">
        <v>47</v>
      </c>
    </row>
    <row r="44" spans="1:37" x14ac:dyDescent="0.2">
      <c r="A44" s="58" t="s">
        <v>18</v>
      </c>
      <c r="B44" s="11">
        <f>[40]Setembro!$J$5</f>
        <v>42.84</v>
      </c>
      <c r="C44" s="11">
        <f>[40]Setembro!$J$6</f>
        <v>34.56</v>
      </c>
      <c r="D44" s="11">
        <f>[40]Setembro!$J$7</f>
        <v>39.96</v>
      </c>
      <c r="E44" s="11">
        <f>[40]Setembro!$J$8</f>
        <v>55.440000000000005</v>
      </c>
      <c r="F44" s="11">
        <f>[40]Setembro!$J$9</f>
        <v>34.92</v>
      </c>
      <c r="G44" s="11">
        <f>[40]Setembro!$J$10</f>
        <v>39.96</v>
      </c>
      <c r="H44" s="11">
        <f>[40]Setembro!$J$11</f>
        <v>59.760000000000005</v>
      </c>
      <c r="I44" s="11">
        <f>[40]Setembro!$J$12</f>
        <v>42.480000000000004</v>
      </c>
      <c r="J44" s="11">
        <f>[40]Setembro!$J$13</f>
        <v>43.92</v>
      </c>
      <c r="K44" s="11">
        <f>[40]Setembro!$J$14</f>
        <v>43.92</v>
      </c>
      <c r="L44" s="11">
        <f>[40]Setembro!$J$15</f>
        <v>41.4</v>
      </c>
      <c r="M44" s="11">
        <f>[40]Setembro!$J$16</f>
        <v>41.04</v>
      </c>
      <c r="N44" s="11">
        <f>[40]Setembro!$J$17</f>
        <v>31.319999999999997</v>
      </c>
      <c r="O44" s="11">
        <f>[40]Setembro!$J$18</f>
        <v>39.24</v>
      </c>
      <c r="P44" s="11">
        <f>[40]Setembro!$J$19</f>
        <v>42.84</v>
      </c>
      <c r="Q44" s="11">
        <f>[40]Setembro!$J$20</f>
        <v>42.480000000000004</v>
      </c>
      <c r="R44" s="11">
        <f>[40]Setembro!$J$21</f>
        <v>36</v>
      </c>
      <c r="S44" s="11">
        <f>[40]Setembro!$J$22</f>
        <v>47.519999999999996</v>
      </c>
      <c r="T44" s="11">
        <f>[40]Setembro!$J$23</f>
        <v>67.319999999999993</v>
      </c>
      <c r="U44" s="11">
        <f>[40]Setembro!$J$24</f>
        <v>65.160000000000011</v>
      </c>
      <c r="V44" s="11">
        <f>[40]Setembro!$J$25</f>
        <v>42.12</v>
      </c>
      <c r="W44" s="11">
        <f>[40]Setembro!$J$26</f>
        <v>39.24</v>
      </c>
      <c r="X44" s="11">
        <f>[40]Setembro!$J$27</f>
        <v>41.4</v>
      </c>
      <c r="Y44" s="11">
        <f>[40]Setembro!$J$28</f>
        <v>41.4</v>
      </c>
      <c r="Z44" s="11">
        <f>[40]Setembro!$J$29</f>
        <v>46.080000000000005</v>
      </c>
      <c r="AA44" s="11">
        <f>[40]Setembro!$J$30</f>
        <v>41.76</v>
      </c>
      <c r="AB44" s="11">
        <f>[40]Setembro!$J$31</f>
        <v>34.92</v>
      </c>
      <c r="AC44" s="11">
        <f>[40]Setembro!$J$32</f>
        <v>30.96</v>
      </c>
      <c r="AD44" s="11">
        <f>[40]Setembro!$J$33</f>
        <v>29.16</v>
      </c>
      <c r="AE44" s="11">
        <f>[40]Setembro!$J$34</f>
        <v>45.36</v>
      </c>
      <c r="AF44" s="15">
        <f t="shared" si="1"/>
        <v>67.319999999999993</v>
      </c>
      <c r="AG44" s="124">
        <f t="shared" si="2"/>
        <v>42.816000000000003</v>
      </c>
      <c r="AJ44" t="s">
        <v>47</v>
      </c>
    </row>
    <row r="45" spans="1:37" x14ac:dyDescent="0.2">
      <c r="A45" s="58" t="s">
        <v>162</v>
      </c>
      <c r="B45" s="11">
        <f>[41]Setembro!$J$5</f>
        <v>46.080000000000005</v>
      </c>
      <c r="C45" s="11">
        <f>[41]Setembro!$J$6</f>
        <v>20.52</v>
      </c>
      <c r="D45" s="11">
        <f>[41]Setembro!$J$7</f>
        <v>46.080000000000005</v>
      </c>
      <c r="E45" s="11">
        <f>[41]Setembro!$J$8</f>
        <v>27.36</v>
      </c>
      <c r="F45" s="11">
        <f>[41]Setembro!$J$9</f>
        <v>31.680000000000003</v>
      </c>
      <c r="G45" s="11">
        <f>[41]Setembro!$J$10</f>
        <v>42.84</v>
      </c>
      <c r="H45" s="11">
        <f>[41]Setembro!$J$11</f>
        <v>44.28</v>
      </c>
      <c r="I45" s="11">
        <f>[41]Setembro!$J$12</f>
        <v>34.92</v>
      </c>
      <c r="J45" s="11">
        <f>[41]Setembro!$J$13</f>
        <v>46.080000000000005</v>
      </c>
      <c r="K45" s="11">
        <f>[41]Setembro!$J$14</f>
        <v>45</v>
      </c>
      <c r="L45" s="11">
        <f>[41]Setembro!$J$15</f>
        <v>33.119999999999997</v>
      </c>
      <c r="M45" s="11">
        <f>[41]Setembro!$J$16</f>
        <v>42.84</v>
      </c>
      <c r="N45" s="11">
        <f>[41]Setembro!$J$17</f>
        <v>37.800000000000004</v>
      </c>
      <c r="O45" s="11">
        <f>[41]Setembro!$J$18</f>
        <v>32.4</v>
      </c>
      <c r="P45" s="11">
        <f>[41]Setembro!$J$19</f>
        <v>47.519999999999996</v>
      </c>
      <c r="Q45" s="11">
        <f>[41]Setembro!$J$20</f>
        <v>48.6</v>
      </c>
      <c r="R45" s="11">
        <f>[41]Setembro!$J$21</f>
        <v>50.04</v>
      </c>
      <c r="S45" s="11">
        <f>[41]Setembro!$J$22</f>
        <v>48.6</v>
      </c>
      <c r="T45" s="11">
        <f>[41]Setembro!$J$23</f>
        <v>59.04</v>
      </c>
      <c r="U45" s="11">
        <f>[41]Setembro!$J$24</f>
        <v>87.12</v>
      </c>
      <c r="V45" s="11">
        <f>[41]Setembro!$J$25</f>
        <v>0</v>
      </c>
      <c r="W45" s="11">
        <f>[41]Setembro!$J$26</f>
        <v>0</v>
      </c>
      <c r="X45" s="11">
        <f>[41]Setembro!$J$27</f>
        <v>0</v>
      </c>
      <c r="Y45" s="11">
        <f>[41]Setembro!$J$28</f>
        <v>0</v>
      </c>
      <c r="Z45" s="11">
        <f>[41]Setembro!$J$29</f>
        <v>0</v>
      </c>
      <c r="AA45" s="11">
        <f>[41]Setembro!$J$30</f>
        <v>0</v>
      </c>
      <c r="AB45" s="11" t="str">
        <f>[41]Setembro!$J$31</f>
        <v>*</v>
      </c>
      <c r="AC45" s="11" t="str">
        <f>[41]Setembro!$J$32</f>
        <v>*</v>
      </c>
      <c r="AD45" s="11" t="str">
        <f>[41]Setembro!$J$33</f>
        <v>*</v>
      </c>
      <c r="AE45" s="11" t="str">
        <f>[41]Setembro!$J$34</f>
        <v>*</v>
      </c>
      <c r="AF45" s="93">
        <f t="shared" si="1"/>
        <v>87.12</v>
      </c>
      <c r="AG45" s="115">
        <f t="shared" si="2"/>
        <v>33.535384615384615</v>
      </c>
      <c r="AJ45" s="12" t="s">
        <v>47</v>
      </c>
      <c r="AK45" t="s">
        <v>47</v>
      </c>
    </row>
    <row r="46" spans="1:37" x14ac:dyDescent="0.2">
      <c r="A46" s="58" t="s">
        <v>19</v>
      </c>
      <c r="B46" s="11">
        <f>[42]Setembro!$J$5</f>
        <v>31.319999999999997</v>
      </c>
      <c r="C46" s="11">
        <f>[42]Setembro!$J$6</f>
        <v>32.4</v>
      </c>
      <c r="D46" s="11">
        <f>[42]Setembro!$J$7</f>
        <v>23.759999999999998</v>
      </c>
      <c r="E46" s="11">
        <f>[42]Setembro!$J$8</f>
        <v>31.680000000000003</v>
      </c>
      <c r="F46" s="11">
        <f>[42]Setembro!$J$9</f>
        <v>33.840000000000003</v>
      </c>
      <c r="G46" s="11">
        <f>[42]Setembro!$J$10</f>
        <v>46.800000000000004</v>
      </c>
      <c r="H46" s="11">
        <f>[42]Setembro!$J$11</f>
        <v>52.92</v>
      </c>
      <c r="I46" s="11">
        <f>[42]Setembro!$J$12</f>
        <v>47.16</v>
      </c>
      <c r="J46" s="11">
        <f>[42]Setembro!$J$13</f>
        <v>60.839999999999996</v>
      </c>
      <c r="K46" s="11">
        <f>[42]Setembro!$J$14</f>
        <v>44.28</v>
      </c>
      <c r="L46" s="11">
        <f>[42]Setembro!$J$15</f>
        <v>48.96</v>
      </c>
      <c r="M46" s="11">
        <f>[42]Setembro!$J$16</f>
        <v>30.96</v>
      </c>
      <c r="N46" s="11">
        <f>[42]Setembro!$J$17</f>
        <v>23.759999999999998</v>
      </c>
      <c r="O46" s="11">
        <f>[42]Setembro!$J$18</f>
        <v>32.76</v>
      </c>
      <c r="P46" s="11">
        <f>[42]Setembro!$J$19</f>
        <v>41.76</v>
      </c>
      <c r="Q46" s="11">
        <f>[42]Setembro!$J$20</f>
        <v>37.080000000000005</v>
      </c>
      <c r="R46" s="11">
        <f>[42]Setembro!$J$21</f>
        <v>34.200000000000003</v>
      </c>
      <c r="S46" s="11">
        <f>[42]Setembro!$J$22</f>
        <v>21.6</v>
      </c>
      <c r="T46" s="11">
        <f>[42]Setembro!$J$23</f>
        <v>46.800000000000004</v>
      </c>
      <c r="U46" s="11">
        <f>[42]Setembro!$J$24</f>
        <v>41.4</v>
      </c>
      <c r="V46" s="11">
        <f>[42]Setembro!$J$25</f>
        <v>35.28</v>
      </c>
      <c r="W46" s="11">
        <f>[42]Setembro!$J$26</f>
        <v>37.440000000000005</v>
      </c>
      <c r="X46" s="11">
        <f>[42]Setembro!$J$27</f>
        <v>40.680000000000007</v>
      </c>
      <c r="Y46" s="11">
        <f>[42]Setembro!$J$28</f>
        <v>34.92</v>
      </c>
      <c r="Z46" s="11">
        <f>[42]Setembro!$J$29</f>
        <v>7.2</v>
      </c>
      <c r="AA46" s="11">
        <f>[42]Setembro!$J$30</f>
        <v>0</v>
      </c>
      <c r="AB46" s="11">
        <f>[42]Setembro!$J$31</f>
        <v>23.400000000000002</v>
      </c>
      <c r="AC46" s="11">
        <f>[42]Setembro!$J$32</f>
        <v>43.2</v>
      </c>
      <c r="AD46" s="11">
        <f>[42]Setembro!$J$33</f>
        <v>30.240000000000002</v>
      </c>
      <c r="AE46" s="11">
        <f>[42]Setembro!$J$34</f>
        <v>47.16</v>
      </c>
      <c r="AF46" s="15">
        <f t="shared" si="1"/>
        <v>60.839999999999996</v>
      </c>
      <c r="AG46" s="124">
        <f t="shared" si="2"/>
        <v>35.460000000000008</v>
      </c>
      <c r="AH46" s="12" t="s">
        <v>47</v>
      </c>
      <c r="AI46" t="s">
        <v>47</v>
      </c>
      <c r="AJ46" t="s">
        <v>47</v>
      </c>
    </row>
    <row r="47" spans="1:37" x14ac:dyDescent="0.2">
      <c r="A47" s="58" t="s">
        <v>31</v>
      </c>
      <c r="B47" s="11">
        <f>[43]Setembro!$J$5</f>
        <v>36</v>
      </c>
      <c r="C47" s="11">
        <f>[43]Setembro!$J$6</f>
        <v>25.92</v>
      </c>
      <c r="D47" s="11">
        <f>[43]Setembro!$J$7</f>
        <v>23.400000000000002</v>
      </c>
      <c r="E47" s="11">
        <f>[43]Setembro!$J$8</f>
        <v>28.44</v>
      </c>
      <c r="F47" s="11">
        <f>[43]Setembro!$J$9</f>
        <v>36</v>
      </c>
      <c r="G47" s="11">
        <f>[43]Setembro!$J$10</f>
        <v>32.4</v>
      </c>
      <c r="H47" s="11">
        <f>[43]Setembro!$J$11</f>
        <v>48.96</v>
      </c>
      <c r="I47" s="11">
        <f>[43]Setembro!$J$12</f>
        <v>33.840000000000003</v>
      </c>
      <c r="J47" s="11">
        <f>[43]Setembro!$J$13</f>
        <v>52.56</v>
      </c>
      <c r="K47" s="11">
        <f>[43]Setembro!$J$14</f>
        <v>48.6</v>
      </c>
      <c r="L47" s="11">
        <f>[43]Setembro!$J$15</f>
        <v>37.080000000000005</v>
      </c>
      <c r="M47" s="11">
        <f>[43]Setembro!$J$16</f>
        <v>36.72</v>
      </c>
      <c r="N47" s="11">
        <f>[43]Setembro!$J$17</f>
        <v>40.680000000000007</v>
      </c>
      <c r="O47" s="11">
        <f>[43]Setembro!$J$18</f>
        <v>32.76</v>
      </c>
      <c r="P47" s="11">
        <f>[43]Setembro!$J$19</f>
        <v>37.440000000000005</v>
      </c>
      <c r="Q47" s="11">
        <f>[43]Setembro!$J$20</f>
        <v>44.64</v>
      </c>
      <c r="R47" s="11">
        <f>[43]Setembro!$J$21</f>
        <v>35.28</v>
      </c>
      <c r="S47" s="11">
        <f>[43]Setembro!$J$22</f>
        <v>24.840000000000003</v>
      </c>
      <c r="T47" s="11">
        <f>[43]Setembro!$J$23</f>
        <v>56.88</v>
      </c>
      <c r="U47" s="11">
        <f>[43]Setembro!$J$24</f>
        <v>76.319999999999993</v>
      </c>
      <c r="V47" s="11">
        <f>[43]Setembro!$J$25</f>
        <v>29.880000000000003</v>
      </c>
      <c r="W47" s="11">
        <f>[43]Setembro!$J$26</f>
        <v>38.880000000000003</v>
      </c>
      <c r="X47" s="11">
        <f>[43]Setembro!$J$27</f>
        <v>39.6</v>
      </c>
      <c r="Y47" s="11">
        <f>[43]Setembro!$J$28</f>
        <v>30.96</v>
      </c>
      <c r="Z47" s="11">
        <f>[43]Setembro!$J$29</f>
        <v>28.8</v>
      </c>
      <c r="AA47" s="11">
        <f>[43]Setembro!$J$30</f>
        <v>25.56</v>
      </c>
      <c r="AB47" s="11">
        <f>[43]Setembro!$J$31</f>
        <v>38.159999999999997</v>
      </c>
      <c r="AC47" s="11">
        <f>[43]Setembro!$J$32</f>
        <v>42.84</v>
      </c>
      <c r="AD47" s="11">
        <f>[43]Setembro!$J$33</f>
        <v>41.76</v>
      </c>
      <c r="AE47" s="11">
        <f>[43]Setembro!$J$34</f>
        <v>51.480000000000004</v>
      </c>
      <c r="AF47" s="15">
        <f t="shared" si="1"/>
        <v>76.319999999999993</v>
      </c>
      <c r="AG47" s="124">
        <f t="shared" si="2"/>
        <v>38.556000000000004</v>
      </c>
      <c r="AJ47" t="s">
        <v>47</v>
      </c>
    </row>
    <row r="48" spans="1:37" x14ac:dyDescent="0.2">
      <c r="A48" s="58" t="s">
        <v>44</v>
      </c>
      <c r="B48" s="11">
        <f>[44]Setembro!$J$5</f>
        <v>33.119999999999997</v>
      </c>
      <c r="C48" s="11">
        <f>[44]Setembro!$J$6</f>
        <v>30.6</v>
      </c>
      <c r="D48" s="11">
        <f>[44]Setembro!$J$7</f>
        <v>28.08</v>
      </c>
      <c r="E48" s="11">
        <f>[44]Setembro!$J$8</f>
        <v>43.92</v>
      </c>
      <c r="F48" s="11">
        <f>[44]Setembro!$J$9</f>
        <v>37.800000000000004</v>
      </c>
      <c r="G48" s="11">
        <f>[44]Setembro!$J$10</f>
        <v>46.440000000000005</v>
      </c>
      <c r="H48" s="11">
        <f>[44]Setembro!$J$11</f>
        <v>66.960000000000008</v>
      </c>
      <c r="I48" s="11">
        <f>[44]Setembro!$J$12</f>
        <v>40.32</v>
      </c>
      <c r="J48" s="11">
        <f>[44]Setembro!$J$13</f>
        <v>55.800000000000004</v>
      </c>
      <c r="K48" s="11">
        <f>[44]Setembro!$J$14</f>
        <v>43.92</v>
      </c>
      <c r="L48" s="11">
        <f>[44]Setembro!$J$15</f>
        <v>38.519999999999996</v>
      </c>
      <c r="M48" s="11">
        <f>[44]Setembro!$J$16</f>
        <v>36</v>
      </c>
      <c r="N48" s="11">
        <f>[44]Setembro!$J$17</f>
        <v>31.319999999999997</v>
      </c>
      <c r="O48" s="11">
        <f>[44]Setembro!$J$18</f>
        <v>36.36</v>
      </c>
      <c r="P48" s="11">
        <f>[44]Setembro!$J$19</f>
        <v>38.519999999999996</v>
      </c>
      <c r="Q48" s="11">
        <f>[44]Setembro!$J$20</f>
        <v>46.080000000000005</v>
      </c>
      <c r="R48" s="11">
        <f>[44]Setembro!$J$21</f>
        <v>38.519999999999996</v>
      </c>
      <c r="S48" s="11">
        <f>[44]Setembro!$J$22</f>
        <v>36</v>
      </c>
      <c r="T48" s="11">
        <f>[44]Setembro!$J$23</f>
        <v>47.88</v>
      </c>
      <c r="U48" s="11">
        <f>[44]Setembro!$J$24</f>
        <v>42.84</v>
      </c>
      <c r="V48" s="11">
        <f>[44]Setembro!$J$25</f>
        <v>50.4</v>
      </c>
      <c r="W48" s="11">
        <f>[44]Setembro!$J$26</f>
        <v>31.680000000000003</v>
      </c>
      <c r="X48" s="11">
        <f>[44]Setembro!$J$27</f>
        <v>44.28</v>
      </c>
      <c r="Y48" s="11">
        <f>[44]Setembro!$J$28</f>
        <v>81.72</v>
      </c>
      <c r="Z48" s="11">
        <f>[44]Setembro!$J$29</f>
        <v>48.6</v>
      </c>
      <c r="AA48" s="11">
        <f>[44]Setembro!$J$30</f>
        <v>25.2</v>
      </c>
      <c r="AB48" s="11">
        <f>[44]Setembro!$J$31</f>
        <v>31.319999999999997</v>
      </c>
      <c r="AC48" s="11">
        <f>[44]Setembro!$J$32</f>
        <v>33.119999999999997</v>
      </c>
      <c r="AD48" s="11">
        <f>[44]Setembro!$J$33</f>
        <v>34.92</v>
      </c>
      <c r="AE48" s="11">
        <f>[44]Setembro!$J$34</f>
        <v>42.480000000000004</v>
      </c>
      <c r="AF48" s="15">
        <f t="shared" si="1"/>
        <v>81.72</v>
      </c>
      <c r="AG48" s="124">
        <f t="shared" si="2"/>
        <v>41.423999999999992</v>
      </c>
      <c r="AH48" s="12" t="s">
        <v>47</v>
      </c>
      <c r="AJ48" t="s">
        <v>47</v>
      </c>
    </row>
    <row r="49" spans="1:37" x14ac:dyDescent="0.2">
      <c r="A49" s="58" t="s">
        <v>20</v>
      </c>
      <c r="B49" s="11" t="str">
        <f>[45]Setembro!$J$5</f>
        <v>*</v>
      </c>
      <c r="C49" s="11" t="str">
        <f>[45]Setembro!$J$6</f>
        <v>*</v>
      </c>
      <c r="D49" s="11" t="str">
        <f>[45]Setembro!$J$7</f>
        <v>*</v>
      </c>
      <c r="E49" s="11" t="str">
        <f>[45]Setembro!$J$8</f>
        <v>*</v>
      </c>
      <c r="F49" s="11" t="str">
        <f>[45]Setembro!$J$9</f>
        <v>*</v>
      </c>
      <c r="G49" s="11" t="str">
        <f>[45]Setembro!$J$10</f>
        <v>*</v>
      </c>
      <c r="H49" s="11" t="str">
        <f>[45]Setembro!$J$11</f>
        <v>*</v>
      </c>
      <c r="I49" s="11" t="str">
        <f>[45]Setembro!$J$12</f>
        <v>*</v>
      </c>
      <c r="J49" s="11" t="str">
        <f>[45]Setembro!$J$13</f>
        <v>*</v>
      </c>
      <c r="K49" s="11" t="str">
        <f>[45]Setembro!$J$14</f>
        <v>*</v>
      </c>
      <c r="L49" s="11" t="str">
        <f>[45]Setembro!$J$15</f>
        <v>*</v>
      </c>
      <c r="M49" s="11" t="str">
        <f>[45]Setembro!$J$16</f>
        <v>*</v>
      </c>
      <c r="N49" s="11" t="str">
        <f>[45]Setembro!$J$17</f>
        <v>*</v>
      </c>
      <c r="O49" s="11" t="str">
        <f>[45]Setembro!$J$18</f>
        <v>*</v>
      </c>
      <c r="P49" s="11" t="str">
        <f>[45]Setembro!$J$19</f>
        <v>*</v>
      </c>
      <c r="Q49" s="11" t="str">
        <f>[45]Setembro!$J$20</f>
        <v>*</v>
      </c>
      <c r="R49" s="11" t="str">
        <f>[45]Setembro!$J$21</f>
        <v>*</v>
      </c>
      <c r="S49" s="11" t="str">
        <f>[45]Setembro!$J$22</f>
        <v>*</v>
      </c>
      <c r="T49" s="11" t="str">
        <f>[45]Setembro!$J$23</f>
        <v>*</v>
      </c>
      <c r="U49" s="11" t="str">
        <f>[45]Setembro!$J$24</f>
        <v>*</v>
      </c>
      <c r="V49" s="11" t="str">
        <f>[45]Setembro!$J$25</f>
        <v>*</v>
      </c>
      <c r="W49" s="11" t="str">
        <f>[45]Setembro!$J$26</f>
        <v>*</v>
      </c>
      <c r="X49" s="11" t="str">
        <f>[45]Setembro!$J$27</f>
        <v>*</v>
      </c>
      <c r="Y49" s="11" t="str">
        <f>[45]Setembro!$J$28</f>
        <v>*</v>
      </c>
      <c r="Z49" s="11" t="str">
        <f>[45]Setembro!$J$29</f>
        <v>*</v>
      </c>
      <c r="AA49" s="11" t="str">
        <f>[45]Setembro!$J$30</f>
        <v>*</v>
      </c>
      <c r="AB49" s="11" t="str">
        <f>[45]Setembro!$J$31</f>
        <v>*</v>
      </c>
      <c r="AC49" s="11" t="str">
        <f>[45]Setembro!$J$32</f>
        <v>*</v>
      </c>
      <c r="AD49" s="11" t="str">
        <f>[45]Setembro!$J$33</f>
        <v>*</v>
      </c>
      <c r="AE49" s="11" t="str">
        <f>[45]Setembro!$J$34</f>
        <v>*</v>
      </c>
      <c r="AF49" s="15" t="s">
        <v>226</v>
      </c>
      <c r="AG49" s="124" t="s">
        <v>226</v>
      </c>
      <c r="AK49" t="s">
        <v>47</v>
      </c>
    </row>
    <row r="50" spans="1:37" s="5" customFormat="1" ht="17.100000000000001" customHeight="1" x14ac:dyDescent="0.2">
      <c r="A50" s="59" t="s">
        <v>33</v>
      </c>
      <c r="B50" s="13">
        <f t="shared" ref="B50:AF50" si="5">MAX(B5:B49)</f>
        <v>57.24</v>
      </c>
      <c r="C50" s="13">
        <f t="shared" si="5"/>
        <v>38.880000000000003</v>
      </c>
      <c r="D50" s="13">
        <f t="shared" si="5"/>
        <v>49.680000000000007</v>
      </c>
      <c r="E50" s="13">
        <f t="shared" si="5"/>
        <v>55.440000000000005</v>
      </c>
      <c r="F50" s="13">
        <f t="shared" si="5"/>
        <v>48.96</v>
      </c>
      <c r="G50" s="13">
        <f t="shared" si="5"/>
        <v>54.72</v>
      </c>
      <c r="H50" s="13">
        <f t="shared" si="5"/>
        <v>66.960000000000008</v>
      </c>
      <c r="I50" s="13">
        <f t="shared" si="5"/>
        <v>61.2</v>
      </c>
      <c r="J50" s="13">
        <f t="shared" si="5"/>
        <v>82.08</v>
      </c>
      <c r="K50" s="13">
        <f t="shared" si="5"/>
        <v>56.519999999999996</v>
      </c>
      <c r="L50" s="13">
        <f t="shared" si="5"/>
        <v>63</v>
      </c>
      <c r="M50" s="13">
        <f t="shared" si="5"/>
        <v>59.04</v>
      </c>
      <c r="N50" s="13">
        <f t="shared" si="5"/>
        <v>42.480000000000004</v>
      </c>
      <c r="O50" s="13">
        <f t="shared" si="5"/>
        <v>51.480000000000004</v>
      </c>
      <c r="P50" s="13">
        <f t="shared" si="5"/>
        <v>51.12</v>
      </c>
      <c r="Q50" s="13">
        <f t="shared" si="5"/>
        <v>53.64</v>
      </c>
      <c r="R50" s="13">
        <f t="shared" si="5"/>
        <v>63</v>
      </c>
      <c r="S50" s="13">
        <f t="shared" si="5"/>
        <v>48.6</v>
      </c>
      <c r="T50" s="13">
        <f t="shared" si="5"/>
        <v>70.2</v>
      </c>
      <c r="U50" s="13">
        <f t="shared" si="5"/>
        <v>100.8</v>
      </c>
      <c r="V50" s="13">
        <f t="shared" si="5"/>
        <v>50.4</v>
      </c>
      <c r="W50" s="13">
        <f t="shared" si="5"/>
        <v>42.84</v>
      </c>
      <c r="X50" s="13">
        <f t="shared" si="5"/>
        <v>56.88</v>
      </c>
      <c r="Y50" s="13">
        <f t="shared" si="5"/>
        <v>81.72</v>
      </c>
      <c r="Z50" s="13">
        <f t="shared" si="5"/>
        <v>74.160000000000011</v>
      </c>
      <c r="AA50" s="13">
        <f t="shared" si="5"/>
        <v>41.76</v>
      </c>
      <c r="AB50" s="13">
        <f t="shared" si="5"/>
        <v>39.6</v>
      </c>
      <c r="AC50" s="13">
        <f t="shared" si="5"/>
        <v>47.88</v>
      </c>
      <c r="AD50" s="13">
        <f t="shared" si="5"/>
        <v>46.800000000000004</v>
      </c>
      <c r="AE50" s="13">
        <f t="shared" si="5"/>
        <v>74.88000000000001</v>
      </c>
      <c r="AF50" s="15">
        <f t="shared" si="5"/>
        <v>100.8</v>
      </c>
      <c r="AG50" s="94">
        <f>AVERAGE(AG5:AG49)</f>
        <v>36.270960259961647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4" t="s">
        <v>97</v>
      </c>
      <c r="U52" s="144"/>
      <c r="V52" s="144"/>
      <c r="W52" s="144"/>
      <c r="X52" s="144"/>
      <c r="Y52" s="90"/>
      <c r="Z52" s="90"/>
      <c r="AA52" s="90"/>
      <c r="AB52" s="90"/>
      <c r="AC52" s="90"/>
      <c r="AD52" s="90"/>
      <c r="AE52" s="90"/>
      <c r="AF52" s="52"/>
      <c r="AG52" s="51"/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5" t="s">
        <v>98</v>
      </c>
      <c r="U53" s="145"/>
      <c r="V53" s="145"/>
      <c r="W53" s="145"/>
      <c r="X53" s="145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J55" t="s">
        <v>47</v>
      </c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AF58" s="7"/>
    </row>
    <row r="61" spans="1:37" x14ac:dyDescent="0.2">
      <c r="R61" s="2" t="s">
        <v>47</v>
      </c>
      <c r="S61" s="2" t="s">
        <v>47</v>
      </c>
    </row>
    <row r="62" spans="1:37" x14ac:dyDescent="0.2">
      <c r="N62" s="2" t="s">
        <v>47</v>
      </c>
      <c r="O62" s="2" t="s">
        <v>47</v>
      </c>
      <c r="S62" s="2" t="s">
        <v>47</v>
      </c>
      <c r="AJ62" t="s">
        <v>47</v>
      </c>
    </row>
    <row r="63" spans="1:37" x14ac:dyDescent="0.2">
      <c r="N63" s="2" t="s">
        <v>47</v>
      </c>
    </row>
    <row r="64" spans="1:37" x14ac:dyDescent="0.2">
      <c r="G64" s="2" t="s">
        <v>47</v>
      </c>
    </row>
    <row r="65" spans="7:37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  <c r="AJ65" t="s">
        <v>47</v>
      </c>
    </row>
    <row r="66" spans="7:37" x14ac:dyDescent="0.2">
      <c r="K66" s="2" t="s">
        <v>47</v>
      </c>
    </row>
    <row r="67" spans="7:37" x14ac:dyDescent="0.2">
      <c r="K67" s="2" t="s">
        <v>47</v>
      </c>
    </row>
    <row r="68" spans="7:37" x14ac:dyDescent="0.2">
      <c r="G68" s="2" t="s">
        <v>47</v>
      </c>
      <c r="H68" s="2" t="s">
        <v>47</v>
      </c>
      <c r="AK68" s="12" t="s">
        <v>47</v>
      </c>
    </row>
    <row r="69" spans="7:37" x14ac:dyDescent="0.2">
      <c r="P69" s="2" t="s">
        <v>47</v>
      </c>
    </row>
    <row r="71" spans="7:37" x14ac:dyDescent="0.2">
      <c r="H71" s="2" t="s">
        <v>47</v>
      </c>
      <c r="Z71" s="2" t="s">
        <v>47</v>
      </c>
    </row>
    <row r="72" spans="7:37" x14ac:dyDescent="0.2">
      <c r="I72" s="2" t="s">
        <v>47</v>
      </c>
      <c r="T72" s="2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2022-03-10T19:04:33Z</dcterms:modified>
</cp:coreProperties>
</file>