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0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E49" i="14" l="1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48" i="8" l="1"/>
  <c r="AF43" i="14"/>
  <c r="AG43" i="14"/>
  <c r="AH43" i="14"/>
  <c r="AH20" i="14"/>
  <c r="AF22" i="14"/>
  <c r="AG22" i="14"/>
  <c r="AH22" i="14"/>
  <c r="AF9" i="7"/>
  <c r="AF9" i="8"/>
  <c r="AG9" i="8"/>
  <c r="AF9" i="9"/>
  <c r="AG9" i="9"/>
  <c r="AG26" i="9"/>
  <c r="AF15" i="9"/>
  <c r="AF13" i="9"/>
  <c r="AG41" i="8"/>
  <c r="AG31" i="8"/>
  <c r="AF25" i="8"/>
  <c r="AF15" i="7"/>
  <c r="AF43" i="7" l="1"/>
  <c r="AF35" i="9"/>
  <c r="AG38" i="9"/>
  <c r="AG25" i="6"/>
  <c r="AG43" i="9"/>
  <c r="AG25" i="15"/>
  <c r="AF25" i="12"/>
  <c r="AF31" i="4"/>
  <c r="AG31" i="12"/>
  <c r="AF41" i="4"/>
  <c r="AG26" i="5"/>
  <c r="AG38" i="5"/>
  <c r="AG41" i="12"/>
  <c r="AF26" i="14"/>
  <c r="AF35" i="14"/>
  <c r="AF38" i="14"/>
  <c r="AF41" i="14"/>
  <c r="AF35" i="7"/>
  <c r="AG15" i="5"/>
  <c r="AF13" i="14"/>
  <c r="AF9" i="5"/>
  <c r="AG7" i="15"/>
  <c r="AH7" i="14"/>
  <c r="AF13" i="4"/>
  <c r="AF35" i="4"/>
  <c r="AF43" i="4"/>
  <c r="AG31" i="5"/>
  <c r="AG41" i="5"/>
  <c r="AG15" i="6"/>
  <c r="AG26" i="6"/>
  <c r="AF35" i="6"/>
  <c r="AG38" i="6"/>
  <c r="AF13" i="7"/>
  <c r="AG13" i="8"/>
  <c r="AG35" i="8"/>
  <c r="AG43" i="8"/>
  <c r="AF25" i="9"/>
  <c r="AG31" i="9"/>
  <c r="AF38" i="9"/>
  <c r="AG13" i="12"/>
  <c r="AF15" i="12"/>
  <c r="AG35" i="12"/>
  <c r="AG43" i="12"/>
  <c r="AF13" i="15"/>
  <c r="AG15" i="15"/>
  <c r="AG26" i="15"/>
  <c r="AF35" i="15"/>
  <c r="AG38" i="15"/>
  <c r="AF25" i="14"/>
  <c r="AH26" i="14"/>
  <c r="AF31" i="14"/>
  <c r="AH38" i="14"/>
  <c r="AF15" i="4"/>
  <c r="AF26" i="4"/>
  <c r="AF38" i="4"/>
  <c r="AG25" i="5"/>
  <c r="AF13" i="6"/>
  <c r="AF15" i="6"/>
  <c r="AG35" i="6"/>
  <c r="AG43" i="6"/>
  <c r="AF25" i="7"/>
  <c r="AF31" i="7"/>
  <c r="AF41" i="7"/>
  <c r="AF13" i="8"/>
  <c r="AF15" i="8"/>
  <c r="AG26" i="8"/>
  <c r="AF35" i="8"/>
  <c r="AG38" i="8"/>
  <c r="AG25" i="9"/>
  <c r="AG41" i="9"/>
  <c r="AF13" i="12"/>
  <c r="AG15" i="12"/>
  <c r="AG26" i="12"/>
  <c r="AF31" i="12"/>
  <c r="AF35" i="12"/>
  <c r="AG38" i="12"/>
  <c r="AG13" i="15"/>
  <c r="AF15" i="15"/>
  <c r="AG35" i="15"/>
  <c r="AG43" i="15"/>
  <c r="AG31" i="14"/>
  <c r="AH41" i="14"/>
  <c r="AF25" i="4"/>
  <c r="AF13" i="5"/>
  <c r="AG35" i="5"/>
  <c r="AG43" i="5"/>
  <c r="AF25" i="6"/>
  <c r="AG31" i="6"/>
  <c r="AG41" i="6"/>
  <c r="AF26" i="7"/>
  <c r="AF38" i="7"/>
  <c r="AG25" i="8"/>
  <c r="AG13" i="9"/>
  <c r="AG35" i="9"/>
  <c r="AG25" i="12"/>
  <c r="AF25" i="15"/>
  <c r="AG31" i="15"/>
  <c r="AG41" i="15"/>
  <c r="AF15" i="14"/>
  <c r="AG26" i="14"/>
  <c r="AH31" i="14"/>
  <c r="AG38" i="14"/>
  <c r="AH9" i="14"/>
  <c r="AF9" i="4"/>
  <c r="AF9" i="12"/>
  <c r="AG9" i="14"/>
  <c r="AF9" i="6"/>
  <c r="AF9" i="15"/>
  <c r="AF7" i="4"/>
  <c r="AG7" i="5"/>
  <c r="AG7" i="9"/>
  <c r="AF7" i="14"/>
  <c r="AG7" i="6"/>
  <c r="AF7" i="5"/>
  <c r="AG7" i="8"/>
  <c r="AG7" i="12"/>
  <c r="AF7" i="7"/>
  <c r="AG7" i="14"/>
  <c r="AG41" i="14"/>
  <c r="AH35" i="14"/>
  <c r="AG35" i="14"/>
  <c r="AH25" i="14"/>
  <c r="AG25" i="14"/>
  <c r="AG15" i="14"/>
  <c r="AH15" i="14"/>
  <c r="AG13" i="14"/>
  <c r="AH13" i="14"/>
  <c r="AF9" i="14"/>
  <c r="AF43" i="15"/>
  <c r="AF41" i="15"/>
  <c r="AF38" i="15"/>
  <c r="AF31" i="15"/>
  <c r="AF26" i="15"/>
  <c r="AG9" i="15"/>
  <c r="AF7" i="15"/>
  <c r="AF43" i="12"/>
  <c r="AF41" i="12"/>
  <c r="AF38" i="12"/>
  <c r="AF26" i="12"/>
  <c r="AG9" i="12"/>
  <c r="AF7" i="12"/>
  <c r="AF43" i="9"/>
  <c r="AF41" i="9"/>
  <c r="AF31" i="9"/>
  <c r="AF26" i="9"/>
  <c r="AG15" i="9"/>
  <c r="AF7" i="9"/>
  <c r="AF43" i="8"/>
  <c r="AF41" i="8"/>
  <c r="AF38" i="8"/>
  <c r="AF31" i="8"/>
  <c r="AF26" i="8"/>
  <c r="AG15" i="8"/>
  <c r="AF7" i="8"/>
  <c r="AF43" i="6"/>
  <c r="AF41" i="6"/>
  <c r="AF38" i="6"/>
  <c r="AF31" i="6"/>
  <c r="AF26" i="6"/>
  <c r="AG13" i="6"/>
  <c r="AG9" i="6"/>
  <c r="AF7" i="6"/>
  <c r="AF43" i="5"/>
  <c r="AF41" i="5"/>
  <c r="AF38" i="5"/>
  <c r="AF35" i="5"/>
  <c r="AF31" i="5"/>
  <c r="AF25" i="5"/>
  <c r="AF26" i="5"/>
  <c r="AG13" i="5"/>
  <c r="AF15" i="5"/>
  <c r="AG9" i="5"/>
  <c r="AH47" i="14" l="1"/>
  <c r="AF46" i="6" l="1"/>
  <c r="AF48" i="6"/>
  <c r="AF27" i="7"/>
  <c r="AF39" i="7"/>
  <c r="AF46" i="7"/>
  <c r="AG39" i="6"/>
  <c r="AG22" i="8"/>
  <c r="AG17" i="5"/>
  <c r="AF40" i="6"/>
  <c r="AF28" i="8"/>
  <c r="AG29" i="8"/>
  <c r="AF39" i="8"/>
  <c r="AG42" i="8"/>
  <c r="AF44" i="8"/>
  <c r="AF47" i="8"/>
  <c r="AF28" i="9"/>
  <c r="AG29" i="9"/>
  <c r="AF39" i="9"/>
  <c r="AG42" i="9"/>
  <c r="AF47" i="9"/>
  <c r="AG48" i="9"/>
  <c r="AF28" i="12"/>
  <c r="AG29" i="12"/>
  <c r="AG42" i="12"/>
  <c r="AF47" i="12"/>
  <c r="AG48" i="12"/>
  <c r="AF28" i="15"/>
  <c r="AG29" i="15"/>
  <c r="AG42" i="15"/>
  <c r="AF44" i="15"/>
  <c r="AF47" i="15"/>
  <c r="AG48" i="15"/>
  <c r="AH28" i="14"/>
  <c r="AF29" i="14"/>
  <c r="AF27" i="5"/>
  <c r="AF29" i="5"/>
  <c r="AG39" i="5"/>
  <c r="AF46" i="5"/>
  <c r="AF48" i="5"/>
  <c r="AG27" i="6"/>
  <c r="AF33" i="6"/>
  <c r="AF39" i="6"/>
  <c r="AG40" i="6"/>
  <c r="AF22" i="8"/>
  <c r="AF22" i="5"/>
  <c r="AG22" i="9"/>
  <c r="AG22" i="12"/>
  <c r="AG22" i="15"/>
  <c r="AF21" i="9"/>
  <c r="AF21" i="15"/>
  <c r="AF21" i="14"/>
  <c r="AF21" i="12"/>
  <c r="AF20" i="8"/>
  <c r="AF20" i="5"/>
  <c r="AF20" i="6"/>
  <c r="AF20" i="7"/>
  <c r="AF18" i="8"/>
  <c r="AF18" i="5"/>
  <c r="AG18" i="9"/>
  <c r="AG18" i="12"/>
  <c r="AG18" i="15"/>
  <c r="AF18" i="14"/>
  <c r="AG18" i="8"/>
  <c r="AF17" i="9"/>
  <c r="AF17" i="12"/>
  <c r="AF17" i="15"/>
  <c r="AF5" i="7"/>
  <c r="AG5" i="8"/>
  <c r="AF5" i="9"/>
  <c r="AF5" i="12"/>
  <c r="AF5" i="15"/>
  <c r="AF44" i="7"/>
  <c r="AF47" i="14"/>
  <c r="AF28" i="6"/>
  <c r="AG28" i="8"/>
  <c r="AG33" i="8"/>
  <c r="AG40" i="8"/>
  <c r="AG47" i="8"/>
  <c r="AG28" i="9"/>
  <c r="AG17" i="12"/>
  <c r="AG28" i="12"/>
  <c r="AG33" i="12"/>
  <c r="AG47" i="12"/>
  <c r="AG17" i="15"/>
  <c r="AG21" i="15"/>
  <c r="AG28" i="15"/>
  <c r="AG33" i="15"/>
  <c r="AG40" i="15"/>
  <c r="AG47" i="15"/>
  <c r="AH17" i="14"/>
  <c r="AG21" i="14"/>
  <c r="AF27" i="14"/>
  <c r="AG28" i="14"/>
  <c r="AH29" i="14"/>
  <c r="AG42" i="14"/>
  <c r="AG44" i="6"/>
  <c r="AF33" i="5"/>
  <c r="AG44" i="5"/>
  <c r="AG17" i="9"/>
  <c r="AG21" i="9"/>
  <c r="AG33" i="9"/>
  <c r="AG40" i="9"/>
  <c r="AG47" i="9"/>
  <c r="AG21" i="12"/>
  <c r="AG40" i="12"/>
  <c r="AF17" i="5"/>
  <c r="AG17" i="8"/>
  <c r="AG20" i="8"/>
  <c r="AG21" i="8"/>
  <c r="AG18" i="5"/>
  <c r="AF21" i="5"/>
  <c r="AG22" i="5"/>
  <c r="AF28" i="5"/>
  <c r="AG29" i="5"/>
  <c r="AF39" i="5"/>
  <c r="AG42" i="5"/>
  <c r="AF47" i="5"/>
  <c r="AG48" i="5"/>
  <c r="AF17" i="6"/>
  <c r="AG18" i="6"/>
  <c r="AF21" i="6"/>
  <c r="AG22" i="6"/>
  <c r="AG29" i="6"/>
  <c r="AG42" i="6"/>
  <c r="AF44" i="6"/>
  <c r="AF47" i="6"/>
  <c r="AG48" i="6"/>
  <c r="AF18" i="7"/>
  <c r="AF22" i="7"/>
  <c r="AF29" i="7"/>
  <c r="AF42" i="7"/>
  <c r="AF48" i="7"/>
  <c r="AF17" i="8"/>
  <c r="AF21" i="8"/>
  <c r="AF27" i="8"/>
  <c r="AF29" i="8"/>
  <c r="AG39" i="8"/>
  <c r="AF46" i="8"/>
  <c r="AF48" i="8"/>
  <c r="AF18" i="9"/>
  <c r="AF20" i="9"/>
  <c r="AF22" i="9"/>
  <c r="AF27" i="9"/>
  <c r="AF29" i="9"/>
  <c r="AG39" i="9"/>
  <c r="AF46" i="9"/>
  <c r="AF48" i="9"/>
  <c r="AF18" i="12"/>
  <c r="AF20" i="12"/>
  <c r="AF22" i="12"/>
  <c r="AF27" i="12"/>
  <c r="AF29" i="12"/>
  <c r="AF46" i="12"/>
  <c r="AF48" i="12"/>
  <c r="AF18" i="15"/>
  <c r="AF20" i="15"/>
  <c r="AF22" i="15"/>
  <c r="AF27" i="15"/>
  <c r="AF40" i="15"/>
  <c r="AF46" i="15"/>
  <c r="AF48" i="15"/>
  <c r="AF20" i="14"/>
  <c r="AH21" i="14"/>
  <c r="AH27" i="14"/>
  <c r="AF28" i="14"/>
  <c r="AF33" i="14"/>
  <c r="AH42" i="14"/>
  <c r="AF48" i="14"/>
  <c r="AG21" i="5"/>
  <c r="AG28" i="5"/>
  <c r="AG33" i="5"/>
  <c r="AG40" i="5"/>
  <c r="AG47" i="5"/>
  <c r="AG17" i="6"/>
  <c r="AG21" i="6"/>
  <c r="AF27" i="6"/>
  <c r="AG28" i="6"/>
  <c r="AG33" i="6"/>
  <c r="AG47" i="6"/>
  <c r="AF17" i="7"/>
  <c r="AF21" i="7"/>
  <c r="AF28" i="7"/>
  <c r="AF33" i="7"/>
  <c r="AF40" i="7"/>
  <c r="AF47" i="7"/>
  <c r="AF33" i="8"/>
  <c r="AG44" i="8"/>
  <c r="AF33" i="9"/>
  <c r="AG44" i="9"/>
  <c r="AF33" i="12"/>
  <c r="AG44" i="12"/>
  <c r="AF33" i="15"/>
  <c r="AG44" i="15"/>
  <c r="AF39" i="14"/>
  <c r="AF42" i="14"/>
  <c r="AG47" i="14"/>
  <c r="AG6" i="9"/>
  <c r="AG6" i="14"/>
  <c r="AH6" i="14"/>
  <c r="AF6" i="5"/>
  <c r="AG6" i="5"/>
  <c r="AG6" i="6"/>
  <c r="AF6" i="7"/>
  <c r="AG6" i="8"/>
  <c r="AF6" i="14"/>
  <c r="AF6" i="6"/>
  <c r="AG6" i="12"/>
  <c r="AG6" i="15"/>
  <c r="AG5" i="5"/>
  <c r="AF5" i="6"/>
  <c r="AF5" i="8"/>
  <c r="AG5" i="9"/>
  <c r="AG5" i="12"/>
  <c r="AG5" i="15"/>
  <c r="AF5" i="14"/>
  <c r="AG5" i="6"/>
  <c r="AF5" i="5"/>
  <c r="AG48" i="14"/>
  <c r="AH48" i="14"/>
  <c r="AG39" i="14"/>
  <c r="AH39" i="14"/>
  <c r="AG33" i="14"/>
  <c r="AH33" i="14"/>
  <c r="AG27" i="14"/>
  <c r="AG29" i="14"/>
  <c r="AF17" i="14"/>
  <c r="AH18" i="14"/>
  <c r="AG18" i="14"/>
  <c r="AG17" i="14"/>
  <c r="AG20" i="14"/>
  <c r="AG5" i="14"/>
  <c r="AH5" i="14"/>
  <c r="AG46" i="15"/>
  <c r="AF42" i="15"/>
  <c r="AG27" i="15"/>
  <c r="AF29" i="15"/>
  <c r="AG20" i="15"/>
  <c r="AF6" i="15"/>
  <c r="AG46" i="12"/>
  <c r="AF44" i="12"/>
  <c r="AF42" i="12"/>
  <c r="AF40" i="12"/>
  <c r="AG27" i="12"/>
  <c r="AG20" i="12"/>
  <c r="AF6" i="12"/>
  <c r="AG46" i="9"/>
  <c r="AF44" i="9"/>
  <c r="AF42" i="9"/>
  <c r="AF40" i="9"/>
  <c r="AG27" i="9"/>
  <c r="AG20" i="9"/>
  <c r="AF6" i="9"/>
  <c r="AG46" i="8"/>
  <c r="AF42" i="8"/>
  <c r="AF40" i="8"/>
  <c r="AG27" i="8"/>
  <c r="AF6" i="8"/>
  <c r="AG46" i="6"/>
  <c r="AF42" i="6"/>
  <c r="AF29" i="6"/>
  <c r="AF18" i="6"/>
  <c r="AF22" i="6"/>
  <c r="AG20" i="6"/>
  <c r="AG46" i="5"/>
  <c r="AF44" i="5"/>
  <c r="AF42" i="5"/>
  <c r="AF40" i="5"/>
  <c r="AG27" i="5"/>
  <c r="AG20" i="5"/>
  <c r="AF50" i="7" l="1"/>
  <c r="AF6" i="4" l="1"/>
  <c r="AF20" i="4"/>
  <c r="AF29" i="4"/>
  <c r="AF42" i="4"/>
  <c r="AF48" i="4"/>
  <c r="AF28" i="4"/>
  <c r="AF33" i="4"/>
  <c r="AF40" i="4"/>
  <c r="AF47" i="4"/>
  <c r="AF18" i="4"/>
  <c r="AF22" i="4"/>
  <c r="AF27" i="4"/>
  <c r="AF39" i="4"/>
  <c r="AF46" i="4"/>
  <c r="AF5" i="4"/>
  <c r="AF17" i="4"/>
  <c r="AF21" i="4"/>
  <c r="AF44" i="4"/>
  <c r="AF50" i="4" l="1"/>
  <c r="AE50" i="6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G50" i="15"/>
  <c r="AG50" i="12"/>
  <c r="AG50" i="9"/>
  <c r="AG50" i="8"/>
  <c r="AG50" i="6"/>
  <c r="AF50" i="15"/>
  <c r="AF50" i="12"/>
  <c r="AF50" i="9"/>
  <c r="AF50" i="8"/>
  <c r="AF50" i="6"/>
  <c r="AG50" i="5"/>
  <c r="D51" i="14"/>
  <c r="H51" i="14"/>
  <c r="L51" i="14"/>
  <c r="P51" i="14"/>
  <c r="T51" i="14"/>
  <c r="X51" i="14"/>
  <c r="AB51" i="14"/>
  <c r="B50" i="14"/>
  <c r="AF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51" i="14" l="1"/>
  <c r="AF50" i="14"/>
  <c r="AG50" i="14"/>
</calcChain>
</file>

<file path=xl/sharedStrings.xml><?xml version="1.0" encoding="utf-8"?>
<sst xmlns="http://schemas.openxmlformats.org/spreadsheetml/2006/main" count="1907" uniqueCount="238">
  <si>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</si>
  <si>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</si>
  <si>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</si>
  <si>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</si>
  <si>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</si>
  <si>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</si>
  <si>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</si>
  <si>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</si>
  <si>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</si>
  <si>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</si>
  <si>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</si>
  <si>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</si>
  <si>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</si>
  <si>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</si>
  <si>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</si>
  <si>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</si>
  <si>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</si>
  <si>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</si>
  <si>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</si>
  <si>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</si>
  <si>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</si>
  <si>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</si>
  <si>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</si>
  <si>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</si>
  <si>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</si>
  <si>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</si>
  <si>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</si>
  <si>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</si>
  <si>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</si>
  <si>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</si>
  <si>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</si>
  <si>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</si>
  <si>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</si>
  <si>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</si>
  <si>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</si>
  <si>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</si>
  <si>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</si>
  <si>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</si>
  <si>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</si>
  <si>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</si>
  <si>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</si>
  <si>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</si>
  <si>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</si>
  <si>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</si>
  <si>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</si>
  <si>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</si>
  <si>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</si>
  <si>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</si>
  <si>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</si>
  <si>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</si>
  <si>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</si>
  <si>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</si>
  <si>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</si>
  <si>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</si>
  <si>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</si>
  <si>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</si>
  <si>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</si>
  <si>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</si>
  <si>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</si>
  <si>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</si>
  <si>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</si>
  <si>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</si>
  <si>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</si>
  <si>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</si>
  <si>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</si>
  <si>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</si>
  <si>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</si>
  <si>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</si>
  <si>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</si>
  <si>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</si>
  <si>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</si>
  <si>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</si>
  <si>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</si>
  <si>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</si>
  <si>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</si>
  <si>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</si>
  <si>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</si>
  <si>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</si>
  <si>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</si>
  <si>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</si>
  <si>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</si>
  <si>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</si>
  <si>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</si>
  <si>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</si>
  <si>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</si>
  <si>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</si>
  <si>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</si>
  <si>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</si>
  <si>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</si>
  <si>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</si>
  <si>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</si>
  <si>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</si>
  <si>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</si>
  <si>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</si>
  <si>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</si>
  <si>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</si>
  <si>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</si>
  <si>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</si>
  <si>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</si>
  <si>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</si>
  <si>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</si>
  <si>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</si>
  <si>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</si>
  <si>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</si>
  <si>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</si>
  <si>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</si>
  <si>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</si>
  <si>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</si>
  <si>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</si>
  <si>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</si>
  <si>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</si>
  <si>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</si>
  <si>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</si>
  <si>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</si>
  <si>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</si>
  <si>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</si>
  <si>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</si>
  <si>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</si>
  <si>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</si>
  <si>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</si>
  <si>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</si>
  <si>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</si>
  <si>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</si>
  <si>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</si>
  <si>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</si>
  <si>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</si>
  <si>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</si>
  <si>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</si>
  <si>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</si>
  <si>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</si>
  <si>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</si>
  <si>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</si>
  <si>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</si>
  <si>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</si>
  <si>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</si>
  <si>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</si>
  <si>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</si>
  <si>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</si>
  <si>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</si>
  <si>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</si>
  <si>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</si>
  <si>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</si>
  <si>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</si>
  <si>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</si>
  <si>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</si>
  <si>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</si>
  <si>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</si>
  <si>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</si>
  <si>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</si>
  <si>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</si>
  <si>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</si>
  <si>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</si>
  <si>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</si>
  <si>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</si>
  <si>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</si>
  <si>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</si>
  <si>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</si>
  <si>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</si>
  <si>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</si>
  <si>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</si>
  <si>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</si>
  <si>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</si>
  <si>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</si>
  <si>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</si>
  <si>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</si>
  <si>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</si>
  <si>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</si>
  <si>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</si>
  <si>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</si>
  <si>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</si>
  <si>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</si>
  <si>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</si>
  <si>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</si>
  <si>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</si>
  <si>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</si>
  <si>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</si>
  <si>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</si>
  <si>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</si>
  <si>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</si>
  <si>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</si>
  <si>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</si>
  <si>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</si>
  <si>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</si>
  <si>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</si>
  <si>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</si>
  <si>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</si>
  <si>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</si>
  <si>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</si>
  <si>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</si>
  <si>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</si>
  <si>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</si>
  <si>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</si>
  <si>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</si>
  <si>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</si>
  <si>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</si>
  <si>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</si>
  <si>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</si>
  <si>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</si>
  <si>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</si>
  <si>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</si>
  <si>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</si>
  <si>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</si>
  <si>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</si>
  <si>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</si>
  <si>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</si>
  <si>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</si>
  <si>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</si>
  <si>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</si>
  <si>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</si>
  <si>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</si>
  <si>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</si>
  <si>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</si>
  <si>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</si>
  <si>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</si>
  <si>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</si>
  <si>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</si>
  <si>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</si>
  <si>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</si>
  <si>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</si>
  <si>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</si>
  <si>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</si>
  <si>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</si>
  <si>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</si>
  <si>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</si>
  <si>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</si>
  <si>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</si>
  <si>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</si>
  <si>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</si>
  <si>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</si>
  <si>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</si>
  <si>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Setembro/2020</t>
  </si>
  <si>
    <t>SO</t>
  </si>
  <si>
    <t>NE</t>
  </si>
  <si>
    <t>N</t>
  </si>
  <si>
    <t>S</t>
  </si>
  <si>
    <t>SE</t>
  </si>
  <si>
    <t>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</si>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</sst>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7" borderId="4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1" xfId="0" applyFill="1" applyBorder="1"/>
    <xf numFmtId="0" fontId="0" fillId="7" borderId="5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8" xfId="0" applyNumberFormat="1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0" fillId="7" borderId="7" xfId="0" applyNumberFormat="1" applyFill="1" applyBorder="1"/>
    <xf numFmtId="1" fontId="8" fillId="7" borderId="5" xfId="0" applyNumberFormat="1" applyFont="1" applyFill="1" applyBorder="1" applyAlignment="1">
      <alignment horizontal="center"/>
    </xf>
    <xf numFmtId="0" fontId="0" fillId="7" borderId="7" xfId="0" applyFill="1" applyBorder="1"/>
    <xf numFmtId="1" fontId="8" fillId="7" borderId="11" xfId="0" applyNumberFormat="1" applyFont="1" applyFill="1" applyBorder="1" applyAlignment="1">
      <alignment horizontal="center"/>
    </xf>
    <xf numFmtId="0" fontId="0" fillId="7" borderId="11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49" fontId="0" fillId="7" borderId="8" xfId="0" applyNumberFormat="1" applyFill="1" applyBorder="1"/>
    <xf numFmtId="0" fontId="12" fillId="7" borderId="5" xfId="0" applyFont="1" applyFill="1" applyBorder="1" applyAlignment="1">
      <alignment horizontal="center" vertical="center"/>
    </xf>
    <xf numFmtId="0" fontId="0" fillId="7" borderId="8" xfId="0" applyFill="1" applyBorder="1"/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2" fontId="4" fillId="2" borderId="30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2" fontId="8" fillId="12" borderId="23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8" fillId="5" borderId="12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2" fontId="4" fillId="3" borderId="20" xfId="0" applyNumberFormat="1" applyFont="1" applyFill="1" applyBorder="1" applyAlignment="1">
      <alignment horizontal="center" vertical="center"/>
    </xf>
    <xf numFmtId="2" fontId="10" fillId="3" borderId="36" xfId="0" applyNumberFormat="1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center" vertical="center"/>
    </xf>
    <xf numFmtId="2" fontId="8" fillId="5" borderId="20" xfId="0" applyNumberFormat="1" applyFont="1" applyFill="1" applyBorder="1" applyAlignment="1">
      <alignment horizontal="center" vertical="center"/>
    </xf>
    <xf numFmtId="2" fontId="6" fillId="5" borderId="20" xfId="0" applyNumberFormat="1" applyFont="1" applyFill="1" applyBorder="1" applyAlignment="1">
      <alignment horizontal="center" vertical="center"/>
    </xf>
    <xf numFmtId="0" fontId="2" fillId="10" borderId="36" xfId="0" applyFont="1" applyFill="1" applyBorder="1" applyAlignment="1">
      <alignment horizontal="center" vertical="center"/>
    </xf>
    <xf numFmtId="14" fontId="8" fillId="8" borderId="35" xfId="0" applyNumberFormat="1" applyFont="1" applyFill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41" xfId="0" applyNumberFormat="1" applyFont="1" applyBorder="1" applyAlignment="1">
      <alignment horizontal="center" vertical="center"/>
    </xf>
    <xf numFmtId="2" fontId="8" fillId="3" borderId="26" xfId="0" applyNumberFormat="1" applyFont="1" applyFill="1" applyBorder="1" applyAlignment="1">
      <alignment horizontal="center" vertical="center"/>
    </xf>
    <xf numFmtId="2" fontId="8" fillId="5" borderId="26" xfId="0" applyNumberFormat="1" applyFont="1" applyFill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/>
    </xf>
    <xf numFmtId="2" fontId="4" fillId="2" borderId="42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2" fontId="8" fillId="3" borderId="35" xfId="0" applyNumberFormat="1" applyFont="1" applyFill="1" applyBorder="1" applyAlignment="1">
      <alignment horizontal="center" vertical="center"/>
    </xf>
    <xf numFmtId="2" fontId="8" fillId="5" borderId="35" xfId="0" applyNumberFormat="1" applyFont="1" applyFill="1" applyBorder="1" applyAlignment="1">
      <alignment horizontal="center" vertical="center"/>
    </xf>
    <xf numFmtId="2" fontId="8" fillId="13" borderId="45" xfId="0" applyNumberFormat="1" applyFont="1" applyFill="1" applyBorder="1" applyAlignment="1">
      <alignment horizontal="center" vertical="center"/>
    </xf>
    <xf numFmtId="2" fontId="8" fillId="13" borderId="46" xfId="0" applyNumberFormat="1" applyFont="1" applyFill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2" fontId="19" fillId="0" borderId="19" xfId="0" applyNumberFormat="1" applyFont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49" fontId="8" fillId="5" borderId="33" xfId="0" applyNumberFormat="1" applyFont="1" applyFill="1" applyBorder="1" applyAlignment="1">
      <alignment horizontal="center" vertical="center"/>
    </xf>
    <xf numFmtId="49" fontId="8" fillId="5" borderId="12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2" fontId="8" fillId="3" borderId="49" xfId="0" applyNumberFormat="1" applyFont="1" applyFill="1" applyBorder="1" applyAlignment="1">
      <alignment horizontal="center" vertical="center"/>
    </xf>
    <xf numFmtId="49" fontId="8" fillId="5" borderId="32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/>
    </xf>
    <xf numFmtId="2" fontId="8" fillId="3" borderId="18" xfId="0" applyNumberFormat="1" applyFont="1" applyFill="1" applyBorder="1" applyAlignment="1">
      <alignment horizontal="center" vertical="center"/>
    </xf>
    <xf numFmtId="2" fontId="8" fillId="5" borderId="23" xfId="0" applyNumberFormat="1" applyFont="1" applyFill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1" fontId="19" fillId="0" borderId="1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2" fontId="10" fillId="0" borderId="49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/>
    </xf>
    <xf numFmtId="2" fontId="8" fillId="5" borderId="49" xfId="0" applyNumberFormat="1" applyFont="1" applyFill="1" applyBorder="1" applyAlignment="1">
      <alignment horizontal="center" vertical="center"/>
    </xf>
    <xf numFmtId="1" fontId="10" fillId="0" borderId="49" xfId="0" applyNumberFormat="1" applyFont="1" applyBorder="1" applyAlignment="1">
      <alignment horizontal="center"/>
    </xf>
    <xf numFmtId="0" fontId="15" fillId="5" borderId="36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2" fontId="19" fillId="0" borderId="25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2" fontId="4" fillId="2" borderId="55" xfId="0" applyNumberFormat="1" applyFont="1" applyFill="1" applyBorder="1" applyAlignment="1">
      <alignment horizontal="center" vertical="center"/>
    </xf>
    <xf numFmtId="2" fontId="8" fillId="13" borderId="47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center"/>
    </xf>
    <xf numFmtId="0" fontId="8" fillId="6" borderId="36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49" fontId="8" fillId="5" borderId="49" xfId="0" applyNumberFormat="1" applyFont="1" applyFill="1" applyBorder="1" applyAlignment="1">
      <alignment horizontal="center" vertical="center"/>
    </xf>
    <xf numFmtId="49" fontId="8" fillId="5" borderId="20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49" fontId="8" fillId="5" borderId="26" xfId="0" applyNumberFormat="1" applyFont="1" applyFill="1" applyBorder="1" applyAlignment="1">
      <alignment horizontal="center" vertical="center"/>
    </xf>
    <xf numFmtId="2" fontId="8" fillId="5" borderId="18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2" fontId="8" fillId="5" borderId="33" xfId="0" applyNumberFormat="1" applyFont="1" applyFill="1" applyBorder="1" applyAlignment="1">
      <alignment horizontal="center" vertical="center"/>
    </xf>
    <xf numFmtId="2" fontId="8" fillId="5" borderId="32" xfId="0" applyNumberFormat="1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6" borderId="48" xfId="0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/>
    </xf>
    <xf numFmtId="0" fontId="10" fillId="11" borderId="35" xfId="0" applyFont="1" applyFill="1" applyBorder="1" applyAlignment="1">
      <alignment horizontal="center" vertical="center"/>
    </xf>
    <xf numFmtId="0" fontId="10" fillId="11" borderId="36" xfId="0" applyFont="1" applyFill="1" applyBorder="1" applyAlignment="1">
      <alignment horizontal="center" vertical="center"/>
    </xf>
    <xf numFmtId="2" fontId="4" fillId="2" borderId="56" xfId="0" applyNumberFormat="1" applyFont="1" applyFill="1" applyBorder="1" applyAlignment="1">
      <alignment horizontal="center" vertical="center"/>
    </xf>
    <xf numFmtId="2" fontId="4" fillId="8" borderId="1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2" fontId="8" fillId="4" borderId="49" xfId="0" applyNumberFormat="1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8" fillId="4" borderId="26" xfId="0" applyNumberFormat="1" applyFont="1" applyFill="1" applyBorder="1" applyAlignment="1">
      <alignment horizontal="center" vertical="center"/>
    </xf>
    <xf numFmtId="2" fontId="4" fillId="3" borderId="49" xfId="0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" fontId="4" fillId="0" borderId="39" xfId="0" applyNumberFormat="1" applyFont="1" applyBorder="1" applyAlignment="1">
      <alignment horizontal="center" vertical="center"/>
    </xf>
    <xf numFmtId="1" fontId="4" fillId="0" borderId="44" xfId="0" applyNumberFormat="1" applyFont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/>
    </xf>
    <xf numFmtId="1" fontId="4" fillId="0" borderId="45" xfId="0" applyNumberFormat="1" applyFont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40" xfId="0" applyNumberFormat="1" applyFont="1" applyBorder="1" applyAlignment="1">
      <alignment horizontal="center" vertical="center"/>
    </xf>
    <xf numFmtId="1" fontId="4" fillId="0" borderId="46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58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57" xfId="0" applyNumberFormat="1" applyFont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1" fontId="3" fillId="0" borderId="40" xfId="0" applyNumberFormat="1" applyFont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1" fontId="4" fillId="0" borderId="55" xfId="0" applyNumberFormat="1" applyFont="1" applyBorder="1" applyAlignment="1">
      <alignment horizontal="center" vertical="center"/>
    </xf>
    <xf numFmtId="1" fontId="4" fillId="0" borderId="47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/>
    </xf>
    <xf numFmtId="1" fontId="4" fillId="0" borderId="38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297392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351367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301625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32</xdr:col>
      <xdr:colOff>432858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350308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32</xdr:col>
      <xdr:colOff>565149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31</xdr:col>
      <xdr:colOff>991658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342899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guaClara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rasil&#226;ndia_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arap&#243;_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mapu&#227;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mpoGrande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ssilandia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hapadaoDoSul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rumba_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staRica_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xim_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Dourado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mambai_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FatimaDoSul_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guatemi_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tapor&#227;_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taquirai_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vinhema_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ardim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uti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LagunaCarap&#227;_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aracaju_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iranda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gelica_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Nhumirim_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lvorada_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ndradina_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aranaiba_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PedroGomes_20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ntaPora_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rtoMurtinho_20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RibasdoRioPardo_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RioBrilhante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antaRitadoPardo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quidauana_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aoGabriel_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elviria_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eteQuedas_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idrolandia_202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onora_202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TresLagoas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ralMoreira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andeirantes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ataguassu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elaVista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oni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27.525000000000006</v>
          </cell>
          <cell r="C5">
            <v>38.4</v>
          </cell>
          <cell r="D5">
            <v>18.8</v>
          </cell>
          <cell r="E5">
            <v>41.541666666666664</v>
          </cell>
          <cell r="F5">
            <v>72</v>
          </cell>
          <cell r="G5">
            <v>15</v>
          </cell>
          <cell r="H5">
            <v>11.520000000000001</v>
          </cell>
          <cell r="I5" t="str">
            <v>O</v>
          </cell>
          <cell r="J5">
            <v>32.04</v>
          </cell>
          <cell r="K5">
            <v>0</v>
          </cell>
        </row>
        <row r="6">
          <cell r="B6">
            <v>28.020833333333332</v>
          </cell>
          <cell r="C6">
            <v>37.799999999999997</v>
          </cell>
          <cell r="D6">
            <v>19.899999999999999</v>
          </cell>
          <cell r="E6">
            <v>43.541666666666664</v>
          </cell>
          <cell r="F6">
            <v>81</v>
          </cell>
          <cell r="G6">
            <v>15</v>
          </cell>
          <cell r="H6">
            <v>16.559999999999999</v>
          </cell>
          <cell r="I6" t="str">
            <v>O</v>
          </cell>
          <cell r="J6">
            <v>37.440000000000005</v>
          </cell>
          <cell r="K6">
            <v>0</v>
          </cell>
        </row>
        <row r="7">
          <cell r="B7">
            <v>28.245833333333326</v>
          </cell>
          <cell r="C7">
            <v>39</v>
          </cell>
          <cell r="D7">
            <v>17</v>
          </cell>
          <cell r="E7">
            <v>36.958333333333336</v>
          </cell>
          <cell r="F7">
            <v>82</v>
          </cell>
          <cell r="G7">
            <v>13</v>
          </cell>
          <cell r="H7">
            <v>15.840000000000002</v>
          </cell>
          <cell r="I7" t="str">
            <v>SE</v>
          </cell>
          <cell r="J7">
            <v>45.36</v>
          </cell>
          <cell r="K7">
            <v>0</v>
          </cell>
        </row>
        <row r="8">
          <cell r="B8">
            <v>27.6875</v>
          </cell>
          <cell r="C8">
            <v>38.799999999999997</v>
          </cell>
          <cell r="D8">
            <v>17.7</v>
          </cell>
          <cell r="E8">
            <v>42.708333333333336</v>
          </cell>
          <cell r="F8">
            <v>81</v>
          </cell>
          <cell r="G8">
            <v>13</v>
          </cell>
          <cell r="H8">
            <v>10.44</v>
          </cell>
          <cell r="I8" t="str">
            <v>O</v>
          </cell>
          <cell r="J8">
            <v>21.240000000000002</v>
          </cell>
          <cell r="K8">
            <v>0</v>
          </cell>
        </row>
        <row r="9">
          <cell r="B9">
            <v>28.2</v>
          </cell>
          <cell r="C9">
            <v>39.5</v>
          </cell>
          <cell r="D9">
            <v>16.5</v>
          </cell>
          <cell r="E9">
            <v>41.916666666666664</v>
          </cell>
          <cell r="F9">
            <v>84</v>
          </cell>
          <cell r="G9">
            <v>13</v>
          </cell>
          <cell r="H9">
            <v>13.68</v>
          </cell>
          <cell r="I9" t="str">
            <v>S</v>
          </cell>
          <cell r="J9">
            <v>33.119999999999997</v>
          </cell>
          <cell r="K9">
            <v>0</v>
          </cell>
        </row>
        <row r="10">
          <cell r="B10">
            <v>28.779166666666672</v>
          </cell>
          <cell r="C10">
            <v>39.4</v>
          </cell>
          <cell r="D10">
            <v>16.3</v>
          </cell>
          <cell r="E10">
            <v>28.125</v>
          </cell>
          <cell r="F10">
            <v>68</v>
          </cell>
          <cell r="G10">
            <v>11</v>
          </cell>
          <cell r="H10">
            <v>14.4</v>
          </cell>
          <cell r="I10" t="str">
            <v>S</v>
          </cell>
          <cell r="J10">
            <v>31.680000000000003</v>
          </cell>
          <cell r="K10">
            <v>0</v>
          </cell>
        </row>
        <row r="11">
          <cell r="B11">
            <v>27.200000000000006</v>
          </cell>
          <cell r="C11">
            <v>39</v>
          </cell>
          <cell r="D11">
            <v>15.3</v>
          </cell>
          <cell r="E11">
            <v>37.916666666666664</v>
          </cell>
          <cell r="F11">
            <v>82</v>
          </cell>
          <cell r="G11">
            <v>11</v>
          </cell>
          <cell r="H11">
            <v>10.44</v>
          </cell>
          <cell r="I11" t="str">
            <v>O</v>
          </cell>
          <cell r="J11">
            <v>24.840000000000003</v>
          </cell>
          <cell r="K11">
            <v>0</v>
          </cell>
        </row>
        <row r="12">
          <cell r="B12">
            <v>27.200000000000003</v>
          </cell>
          <cell r="C12">
            <v>39.200000000000003</v>
          </cell>
          <cell r="D12">
            <v>16.5</v>
          </cell>
          <cell r="E12">
            <v>39.875</v>
          </cell>
          <cell r="F12">
            <v>85</v>
          </cell>
          <cell r="G12">
            <v>11</v>
          </cell>
          <cell r="H12">
            <v>6.84</v>
          </cell>
          <cell r="I12" t="str">
            <v>O</v>
          </cell>
          <cell r="J12">
            <v>23.040000000000003</v>
          </cell>
          <cell r="K12">
            <v>0</v>
          </cell>
        </row>
        <row r="13">
          <cell r="B13">
            <v>28.333333333333332</v>
          </cell>
          <cell r="C13">
            <v>40.700000000000003</v>
          </cell>
          <cell r="D13">
            <v>17</v>
          </cell>
          <cell r="E13">
            <v>38.5</v>
          </cell>
          <cell r="F13">
            <v>76</v>
          </cell>
          <cell r="G13">
            <v>11</v>
          </cell>
          <cell r="H13">
            <v>14.04</v>
          </cell>
          <cell r="I13" t="str">
            <v>SE</v>
          </cell>
          <cell r="J13">
            <v>39.24</v>
          </cell>
          <cell r="K13">
            <v>0</v>
          </cell>
        </row>
        <row r="14">
          <cell r="B14">
            <v>29.662499999999994</v>
          </cell>
          <cell r="C14">
            <v>40.9</v>
          </cell>
          <cell r="D14">
            <v>18</v>
          </cell>
          <cell r="E14">
            <v>33.125</v>
          </cell>
          <cell r="F14">
            <v>75</v>
          </cell>
          <cell r="G14">
            <v>11</v>
          </cell>
          <cell r="H14">
            <v>12.96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29.504166666666663</v>
          </cell>
          <cell r="C15">
            <v>41.7</v>
          </cell>
          <cell r="D15">
            <v>17.2</v>
          </cell>
          <cell r="E15">
            <v>35.208333333333336</v>
          </cell>
          <cell r="F15">
            <v>77</v>
          </cell>
          <cell r="G15">
            <v>10</v>
          </cell>
          <cell r="H15">
            <v>17.64</v>
          </cell>
          <cell r="I15" t="str">
            <v>SE</v>
          </cell>
          <cell r="J15">
            <v>32.76</v>
          </cell>
          <cell r="K15">
            <v>0</v>
          </cell>
        </row>
        <row r="16">
          <cell r="B16">
            <v>29.591666666666672</v>
          </cell>
          <cell r="C16">
            <v>40.6</v>
          </cell>
          <cell r="D16">
            <v>16.8</v>
          </cell>
          <cell r="E16">
            <v>28.291666666666668</v>
          </cell>
          <cell r="F16">
            <v>70</v>
          </cell>
          <cell r="G16">
            <v>9</v>
          </cell>
          <cell r="H16">
            <v>16.2</v>
          </cell>
          <cell r="I16" t="str">
            <v>SE</v>
          </cell>
          <cell r="J16">
            <v>40.680000000000007</v>
          </cell>
          <cell r="K16">
            <v>0</v>
          </cell>
        </row>
        <row r="17">
          <cell r="B17">
            <v>28.595833333333335</v>
          </cell>
          <cell r="C17">
            <v>39.9</v>
          </cell>
          <cell r="D17">
            <v>16.7</v>
          </cell>
          <cell r="E17">
            <v>30.958333333333332</v>
          </cell>
          <cell r="F17">
            <v>66</v>
          </cell>
          <cell r="G17">
            <v>10</v>
          </cell>
          <cell r="H17">
            <v>18</v>
          </cell>
          <cell r="I17" t="str">
            <v>SE</v>
          </cell>
          <cell r="J17">
            <v>38.880000000000003</v>
          </cell>
          <cell r="K17">
            <v>0</v>
          </cell>
        </row>
        <row r="18">
          <cell r="B18">
            <v>27.325000000000003</v>
          </cell>
          <cell r="C18">
            <v>38.700000000000003</v>
          </cell>
          <cell r="D18">
            <v>16</v>
          </cell>
          <cell r="E18">
            <v>34.833333333333336</v>
          </cell>
          <cell r="F18">
            <v>75</v>
          </cell>
          <cell r="G18">
            <v>11</v>
          </cell>
          <cell r="H18">
            <v>7.2</v>
          </cell>
          <cell r="I18" t="str">
            <v>NO</v>
          </cell>
          <cell r="J18">
            <v>23.400000000000002</v>
          </cell>
          <cell r="K18">
            <v>0</v>
          </cell>
        </row>
        <row r="19">
          <cell r="B19">
            <v>26.820833333333336</v>
          </cell>
          <cell r="C19">
            <v>39.1</v>
          </cell>
          <cell r="D19">
            <v>15.2</v>
          </cell>
          <cell r="E19">
            <v>39.208333333333336</v>
          </cell>
          <cell r="F19">
            <v>79</v>
          </cell>
          <cell r="G19">
            <v>11</v>
          </cell>
          <cell r="H19">
            <v>11.16</v>
          </cell>
          <cell r="I19" t="str">
            <v>NO</v>
          </cell>
          <cell r="J19">
            <v>31.319999999999997</v>
          </cell>
          <cell r="K19">
            <v>0</v>
          </cell>
        </row>
        <row r="20">
          <cell r="B20">
            <v>30.254166666666663</v>
          </cell>
          <cell r="C20">
            <v>39.6</v>
          </cell>
          <cell r="D20">
            <v>20</v>
          </cell>
          <cell r="E20">
            <v>29.166666666666668</v>
          </cell>
          <cell r="F20">
            <v>64</v>
          </cell>
          <cell r="G20">
            <v>12</v>
          </cell>
          <cell r="H20">
            <v>12.96</v>
          </cell>
          <cell r="I20" t="str">
            <v>SE</v>
          </cell>
          <cell r="J20">
            <v>39.24</v>
          </cell>
          <cell r="K20">
            <v>0</v>
          </cell>
        </row>
        <row r="21">
          <cell r="B21">
            <v>27.870833333333326</v>
          </cell>
          <cell r="C21">
            <v>39.1</v>
          </cell>
          <cell r="D21">
            <v>18.100000000000001</v>
          </cell>
          <cell r="E21">
            <v>38.166666666666664</v>
          </cell>
          <cell r="F21">
            <v>73</v>
          </cell>
          <cell r="G21">
            <v>14</v>
          </cell>
          <cell r="H21">
            <v>24.12</v>
          </cell>
          <cell r="I21" t="str">
            <v>NO</v>
          </cell>
          <cell r="J21">
            <v>47.88</v>
          </cell>
          <cell r="K21">
            <v>0</v>
          </cell>
        </row>
        <row r="22">
          <cell r="B22">
            <v>27.266666666666669</v>
          </cell>
          <cell r="C22">
            <v>36</v>
          </cell>
          <cell r="D22">
            <v>19.399999999999999</v>
          </cell>
          <cell r="E22">
            <v>45.666666666666664</v>
          </cell>
          <cell r="F22">
            <v>72</v>
          </cell>
          <cell r="G22">
            <v>21</v>
          </cell>
          <cell r="H22">
            <v>12.24</v>
          </cell>
          <cell r="I22" t="str">
            <v>NO</v>
          </cell>
          <cell r="J22">
            <v>30.96</v>
          </cell>
          <cell r="K22">
            <v>0</v>
          </cell>
        </row>
        <row r="23">
          <cell r="B23">
            <v>25.100000000000005</v>
          </cell>
          <cell r="C23">
            <v>31.2</v>
          </cell>
          <cell r="D23">
            <v>19.100000000000001</v>
          </cell>
          <cell r="E23">
            <v>59.875</v>
          </cell>
          <cell r="F23">
            <v>85</v>
          </cell>
          <cell r="G23">
            <v>39</v>
          </cell>
          <cell r="H23">
            <v>7.2</v>
          </cell>
          <cell r="I23" t="str">
            <v>NO</v>
          </cell>
          <cell r="J23">
            <v>17.28</v>
          </cell>
          <cell r="K23">
            <v>0</v>
          </cell>
        </row>
        <row r="24">
          <cell r="B24">
            <v>25.666666666666668</v>
          </cell>
          <cell r="C24">
            <v>31.3</v>
          </cell>
          <cell r="D24">
            <v>20.9</v>
          </cell>
          <cell r="E24">
            <v>56</v>
          </cell>
          <cell r="F24">
            <v>77</v>
          </cell>
          <cell r="G24">
            <v>33</v>
          </cell>
          <cell r="H24">
            <v>10.44</v>
          </cell>
          <cell r="I24" t="str">
            <v>NO</v>
          </cell>
          <cell r="J24">
            <v>28.44</v>
          </cell>
          <cell r="K24">
            <v>0</v>
          </cell>
        </row>
        <row r="25">
          <cell r="B25">
            <v>22.354166666666671</v>
          </cell>
          <cell r="C25">
            <v>29.8</v>
          </cell>
          <cell r="D25">
            <v>16.5</v>
          </cell>
          <cell r="E25">
            <v>69.791666666666671</v>
          </cell>
          <cell r="F25">
            <v>92</v>
          </cell>
          <cell r="G25">
            <v>46</v>
          </cell>
          <cell r="H25">
            <v>17.28</v>
          </cell>
          <cell r="I25" t="str">
            <v>O</v>
          </cell>
          <cell r="J25">
            <v>36.36</v>
          </cell>
          <cell r="K25">
            <v>1</v>
          </cell>
        </row>
        <row r="26">
          <cell r="B26">
            <v>21.320833333333336</v>
          </cell>
          <cell r="C26">
            <v>26.9</v>
          </cell>
          <cell r="D26">
            <v>18.2</v>
          </cell>
          <cell r="E26">
            <v>83.958333333333329</v>
          </cell>
          <cell r="F26">
            <v>99</v>
          </cell>
          <cell r="G26">
            <v>56</v>
          </cell>
          <cell r="H26">
            <v>11.879999999999999</v>
          </cell>
          <cell r="I26" t="str">
            <v>O</v>
          </cell>
          <cell r="J26">
            <v>24.12</v>
          </cell>
          <cell r="K26">
            <v>8.1999999999999993</v>
          </cell>
        </row>
        <row r="27">
          <cell r="B27">
            <v>24.212499999999995</v>
          </cell>
          <cell r="C27">
            <v>33.6</v>
          </cell>
          <cell r="D27">
            <v>17</v>
          </cell>
          <cell r="E27">
            <v>64.083333333333329</v>
          </cell>
          <cell r="F27">
            <v>90</v>
          </cell>
          <cell r="G27">
            <v>33</v>
          </cell>
          <cell r="H27">
            <v>9.7200000000000006</v>
          </cell>
          <cell r="I27" t="str">
            <v>O</v>
          </cell>
          <cell r="J27">
            <v>22.32</v>
          </cell>
          <cell r="K27">
            <v>0</v>
          </cell>
        </row>
        <row r="28">
          <cell r="B28">
            <v>26.804166666666664</v>
          </cell>
          <cell r="C28">
            <v>36.6</v>
          </cell>
          <cell r="D28">
            <v>17.8</v>
          </cell>
          <cell r="E28">
            <v>55.083333333333336</v>
          </cell>
          <cell r="F28">
            <v>92</v>
          </cell>
          <cell r="G28">
            <v>21</v>
          </cell>
          <cell r="H28">
            <v>10.44</v>
          </cell>
          <cell r="I28" t="str">
            <v>O</v>
          </cell>
          <cell r="J28">
            <v>24.840000000000003</v>
          </cell>
          <cell r="K28">
            <v>0</v>
          </cell>
        </row>
        <row r="29">
          <cell r="B29">
            <v>28.004166666666674</v>
          </cell>
          <cell r="C29">
            <v>38.6</v>
          </cell>
          <cell r="D29">
            <v>17.399999999999999</v>
          </cell>
          <cell r="E29">
            <v>43.958333333333336</v>
          </cell>
          <cell r="F29">
            <v>86</v>
          </cell>
          <cell r="G29">
            <v>14</v>
          </cell>
          <cell r="H29">
            <v>9.7200000000000006</v>
          </cell>
          <cell r="I29" t="str">
            <v>O</v>
          </cell>
          <cell r="J29">
            <v>26.64</v>
          </cell>
          <cell r="K29">
            <v>0</v>
          </cell>
        </row>
        <row r="30">
          <cell r="B30">
            <v>29.424999999999997</v>
          </cell>
          <cell r="C30">
            <v>41.8</v>
          </cell>
          <cell r="D30">
            <v>17.7</v>
          </cell>
          <cell r="E30">
            <v>42.375</v>
          </cell>
          <cell r="F30">
            <v>85</v>
          </cell>
          <cell r="G30">
            <v>12</v>
          </cell>
          <cell r="H30">
            <v>14.76</v>
          </cell>
          <cell r="I30" t="str">
            <v>SE</v>
          </cell>
          <cell r="J30">
            <v>33.840000000000003</v>
          </cell>
          <cell r="K30">
            <v>0</v>
          </cell>
        </row>
        <row r="31">
          <cell r="B31">
            <v>31.054166666666656</v>
          </cell>
          <cell r="C31">
            <v>40</v>
          </cell>
          <cell r="D31">
            <v>23.4</v>
          </cell>
          <cell r="E31">
            <v>41.208333333333336</v>
          </cell>
          <cell r="F31">
            <v>70</v>
          </cell>
          <cell r="G31">
            <v>18</v>
          </cell>
          <cell r="H31">
            <v>19.079999999999998</v>
          </cell>
          <cell r="I31" t="str">
            <v>L</v>
          </cell>
          <cell r="J31">
            <v>46.080000000000005</v>
          </cell>
          <cell r="K31">
            <v>0</v>
          </cell>
        </row>
        <row r="32">
          <cell r="B32">
            <v>28.716666666666669</v>
          </cell>
          <cell r="C32">
            <v>39.4</v>
          </cell>
          <cell r="D32">
            <v>20.5</v>
          </cell>
          <cell r="E32">
            <v>54.666666666666664</v>
          </cell>
          <cell r="F32">
            <v>87</v>
          </cell>
          <cell r="G32">
            <v>23</v>
          </cell>
          <cell r="H32">
            <v>16.559999999999999</v>
          </cell>
          <cell r="I32" t="str">
            <v>NO</v>
          </cell>
          <cell r="J32">
            <v>55.440000000000005</v>
          </cell>
          <cell r="K32">
            <v>1</v>
          </cell>
        </row>
        <row r="33">
          <cell r="B33">
            <v>29.100000000000005</v>
          </cell>
          <cell r="C33">
            <v>41.9</v>
          </cell>
          <cell r="D33">
            <v>20</v>
          </cell>
          <cell r="E33">
            <v>58.166666666666664</v>
          </cell>
          <cell r="F33">
            <v>95</v>
          </cell>
          <cell r="G33">
            <v>14</v>
          </cell>
          <cell r="H33">
            <v>12.6</v>
          </cell>
          <cell r="I33" t="str">
            <v>S</v>
          </cell>
          <cell r="J33">
            <v>31.680000000000003</v>
          </cell>
          <cell r="K33">
            <v>0</v>
          </cell>
        </row>
        <row r="34">
          <cell r="B34">
            <v>31.495833333333337</v>
          </cell>
          <cell r="C34">
            <v>44.1</v>
          </cell>
          <cell r="D34">
            <v>20.9</v>
          </cell>
          <cell r="E34">
            <v>44.333333333333336</v>
          </cell>
          <cell r="F34">
            <v>86</v>
          </cell>
          <cell r="G34">
            <v>9</v>
          </cell>
          <cell r="H34">
            <v>12.96</v>
          </cell>
          <cell r="I34" t="str">
            <v>S</v>
          </cell>
          <cell r="J34">
            <v>34.56</v>
          </cell>
          <cell r="K34">
            <v>0</v>
          </cell>
        </row>
        <row r="35">
          <cell r="I35" t="str">
            <v>O</v>
          </cell>
        </row>
      </sheetData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24.329166666666669</v>
          </cell>
          <cell r="C5">
            <v>33.4</v>
          </cell>
          <cell r="D5">
            <v>16.2</v>
          </cell>
          <cell r="E5">
            <v>65.708333333333329</v>
          </cell>
          <cell r="F5">
            <v>97</v>
          </cell>
          <cell r="G5">
            <v>32</v>
          </cell>
          <cell r="H5">
            <v>19.8</v>
          </cell>
          <cell r="I5" t="str">
            <v>NE</v>
          </cell>
          <cell r="J5">
            <v>38.159999999999997</v>
          </cell>
          <cell r="K5">
            <v>0</v>
          </cell>
        </row>
        <row r="6">
          <cell r="B6">
            <v>24.433333333333337</v>
          </cell>
          <cell r="C6">
            <v>32.5</v>
          </cell>
          <cell r="D6">
            <v>18.399999999999999</v>
          </cell>
          <cell r="E6">
            <v>65.125</v>
          </cell>
          <cell r="F6">
            <v>91</v>
          </cell>
          <cell r="G6">
            <v>36</v>
          </cell>
          <cell r="H6">
            <v>23.400000000000002</v>
          </cell>
          <cell r="I6" t="str">
            <v>L</v>
          </cell>
          <cell r="J6">
            <v>47.88</v>
          </cell>
          <cell r="K6">
            <v>0.4</v>
          </cell>
        </row>
        <row r="7">
          <cell r="B7">
            <v>21.237500000000001</v>
          </cell>
          <cell r="C7">
            <v>31.2</v>
          </cell>
          <cell r="D7">
            <v>14.2</v>
          </cell>
          <cell r="E7">
            <v>73.041666666666671</v>
          </cell>
          <cell r="F7">
            <v>95</v>
          </cell>
          <cell r="G7">
            <v>41</v>
          </cell>
          <cell r="H7">
            <v>15.120000000000001</v>
          </cell>
          <cell r="I7" t="str">
            <v>SO</v>
          </cell>
          <cell r="J7">
            <v>24.840000000000003</v>
          </cell>
          <cell r="K7">
            <v>0</v>
          </cell>
        </row>
        <row r="8">
          <cell r="B8">
            <v>21.862500000000001</v>
          </cell>
          <cell r="C8">
            <v>32</v>
          </cell>
          <cell r="D8">
            <v>13.9</v>
          </cell>
          <cell r="E8">
            <v>68.208333333333329</v>
          </cell>
          <cell r="F8">
            <v>96</v>
          </cell>
          <cell r="G8">
            <v>37</v>
          </cell>
          <cell r="H8">
            <v>18</v>
          </cell>
          <cell r="I8" t="str">
            <v>SO</v>
          </cell>
          <cell r="J8">
            <v>26.64</v>
          </cell>
          <cell r="K8">
            <v>0</v>
          </cell>
        </row>
        <row r="9">
          <cell r="B9">
            <v>26.491666666666671</v>
          </cell>
          <cell r="C9">
            <v>36.700000000000003</v>
          </cell>
          <cell r="D9">
            <v>17.899999999999999</v>
          </cell>
          <cell r="E9">
            <v>55.625</v>
          </cell>
          <cell r="F9">
            <v>91</v>
          </cell>
          <cell r="G9">
            <v>22</v>
          </cell>
          <cell r="H9">
            <v>17.28</v>
          </cell>
          <cell r="I9" t="str">
            <v>NE</v>
          </cell>
          <cell r="J9">
            <v>38.159999999999997</v>
          </cell>
          <cell r="K9">
            <v>0</v>
          </cell>
        </row>
        <row r="10">
          <cell r="B10">
            <v>28.641666666666666</v>
          </cell>
          <cell r="C10">
            <v>36.9</v>
          </cell>
          <cell r="D10">
            <v>21.1</v>
          </cell>
          <cell r="E10">
            <v>36.875</v>
          </cell>
          <cell r="F10">
            <v>52</v>
          </cell>
          <cell r="G10">
            <v>19</v>
          </cell>
          <cell r="H10">
            <v>17.28</v>
          </cell>
          <cell r="I10" t="str">
            <v>NE</v>
          </cell>
          <cell r="J10">
            <v>34.200000000000003</v>
          </cell>
          <cell r="K10">
            <v>0</v>
          </cell>
        </row>
        <row r="11">
          <cell r="B11">
            <v>24.850000000000005</v>
          </cell>
          <cell r="C11">
            <v>36.1</v>
          </cell>
          <cell r="D11">
            <v>17.8</v>
          </cell>
          <cell r="E11">
            <v>60.416666666666664</v>
          </cell>
          <cell r="F11">
            <v>87</v>
          </cell>
          <cell r="G11">
            <v>19</v>
          </cell>
          <cell r="H11">
            <v>16.559999999999999</v>
          </cell>
          <cell r="I11" t="str">
            <v>SO</v>
          </cell>
          <cell r="J11">
            <v>34.92</v>
          </cell>
          <cell r="K11">
            <v>0</v>
          </cell>
        </row>
        <row r="12">
          <cell r="B12">
            <v>21.15</v>
          </cell>
          <cell r="C12">
            <v>32.1</v>
          </cell>
          <cell r="D12">
            <v>15.8</v>
          </cell>
          <cell r="E12">
            <v>78.875</v>
          </cell>
          <cell r="F12">
            <v>99</v>
          </cell>
          <cell r="G12">
            <v>36</v>
          </cell>
          <cell r="H12">
            <v>12.6</v>
          </cell>
          <cell r="I12" t="str">
            <v>S</v>
          </cell>
          <cell r="J12">
            <v>24.840000000000003</v>
          </cell>
          <cell r="K12">
            <v>0</v>
          </cell>
        </row>
        <row r="13">
          <cell r="B13">
            <v>25.837500000000002</v>
          </cell>
          <cell r="C13">
            <v>36.700000000000003</v>
          </cell>
          <cell r="D13">
            <v>16.899999999999999</v>
          </cell>
          <cell r="E13">
            <v>61</v>
          </cell>
          <cell r="F13">
            <v>96</v>
          </cell>
          <cell r="G13">
            <v>19</v>
          </cell>
          <cell r="H13">
            <v>19.079999999999998</v>
          </cell>
          <cell r="I13" t="str">
            <v>NE</v>
          </cell>
          <cell r="J13">
            <v>40.32</v>
          </cell>
          <cell r="K13">
            <v>0</v>
          </cell>
        </row>
        <row r="14">
          <cell r="B14">
            <v>28.420833333333331</v>
          </cell>
          <cell r="C14">
            <v>38.6</v>
          </cell>
          <cell r="D14">
            <v>19.7</v>
          </cell>
          <cell r="E14">
            <v>44.791666666666664</v>
          </cell>
          <cell r="F14">
            <v>73</v>
          </cell>
          <cell r="G14">
            <v>17</v>
          </cell>
          <cell r="H14">
            <v>11.879999999999999</v>
          </cell>
          <cell r="I14" t="str">
            <v>NE</v>
          </cell>
          <cell r="J14">
            <v>30.6</v>
          </cell>
          <cell r="K14">
            <v>0</v>
          </cell>
        </row>
        <row r="15">
          <cell r="B15">
            <v>29.325000000000003</v>
          </cell>
          <cell r="C15">
            <v>38.799999999999997</v>
          </cell>
          <cell r="D15">
            <v>21.2</v>
          </cell>
          <cell r="E15">
            <v>39.541666666666664</v>
          </cell>
          <cell r="F15">
            <v>66</v>
          </cell>
          <cell r="G15">
            <v>16</v>
          </cell>
          <cell r="H15">
            <v>13.68</v>
          </cell>
          <cell r="I15" t="str">
            <v>N</v>
          </cell>
          <cell r="J15">
            <v>33.480000000000004</v>
          </cell>
          <cell r="K15">
            <v>0</v>
          </cell>
        </row>
        <row r="16">
          <cell r="B16">
            <v>29.208333333333339</v>
          </cell>
          <cell r="C16">
            <v>37.6</v>
          </cell>
          <cell r="D16">
            <v>22.4</v>
          </cell>
          <cell r="E16">
            <v>31.458333333333332</v>
          </cell>
          <cell r="F16">
            <v>48</v>
          </cell>
          <cell r="G16">
            <v>15</v>
          </cell>
          <cell r="H16">
            <v>19.8</v>
          </cell>
          <cell r="I16" t="str">
            <v>N</v>
          </cell>
          <cell r="J16">
            <v>38.519999999999996</v>
          </cell>
          <cell r="K16">
            <v>0</v>
          </cell>
        </row>
        <row r="17">
          <cell r="B17">
            <v>28.775000000000002</v>
          </cell>
          <cell r="C17">
            <v>37.9</v>
          </cell>
          <cell r="D17">
            <v>21.5</v>
          </cell>
          <cell r="E17">
            <v>28.666666666666668</v>
          </cell>
          <cell r="F17">
            <v>42</v>
          </cell>
          <cell r="G17">
            <v>14</v>
          </cell>
          <cell r="H17">
            <v>21.240000000000002</v>
          </cell>
          <cell r="I17" t="str">
            <v>NE</v>
          </cell>
          <cell r="J17">
            <v>39.6</v>
          </cell>
          <cell r="K17">
            <v>0</v>
          </cell>
        </row>
        <row r="18">
          <cell r="B18">
            <v>27.50833333333334</v>
          </cell>
          <cell r="C18">
            <v>32.9</v>
          </cell>
          <cell r="D18">
            <v>22.1</v>
          </cell>
          <cell r="E18">
            <v>37.458333333333336</v>
          </cell>
          <cell r="F18">
            <v>68</v>
          </cell>
          <cell r="G18">
            <v>23</v>
          </cell>
          <cell r="H18">
            <v>20.16</v>
          </cell>
          <cell r="I18" t="str">
            <v>N</v>
          </cell>
          <cell r="J18">
            <v>35.64</v>
          </cell>
          <cell r="K18">
            <v>0</v>
          </cell>
        </row>
        <row r="19">
          <cell r="B19">
            <v>22.229166666666668</v>
          </cell>
          <cell r="C19">
            <v>32.299999999999997</v>
          </cell>
          <cell r="D19">
            <v>15.4</v>
          </cell>
          <cell r="E19">
            <v>72.083333333333329</v>
          </cell>
          <cell r="F19">
            <v>99</v>
          </cell>
          <cell r="G19">
            <v>33</v>
          </cell>
          <cell r="H19">
            <v>13.32</v>
          </cell>
          <cell r="I19" t="str">
            <v>SO</v>
          </cell>
          <cell r="J19">
            <v>28.8</v>
          </cell>
          <cell r="K19">
            <v>0</v>
          </cell>
        </row>
        <row r="20">
          <cell r="B20">
            <v>26.037499999999998</v>
          </cell>
          <cell r="C20">
            <v>37</v>
          </cell>
          <cell r="D20">
            <v>16.399999999999999</v>
          </cell>
          <cell r="E20">
            <v>54.833333333333336</v>
          </cell>
          <cell r="F20">
            <v>93</v>
          </cell>
          <cell r="G20">
            <v>18</v>
          </cell>
          <cell r="H20">
            <v>23.759999999999998</v>
          </cell>
          <cell r="I20" t="str">
            <v>NE</v>
          </cell>
          <cell r="J20">
            <v>47.519999999999996</v>
          </cell>
          <cell r="K20">
            <v>0</v>
          </cell>
        </row>
        <row r="21">
          <cell r="B21">
            <v>23.154166666666669</v>
          </cell>
          <cell r="C21">
            <v>29.1</v>
          </cell>
          <cell r="D21">
            <v>18.5</v>
          </cell>
          <cell r="E21">
            <v>63.375</v>
          </cell>
          <cell r="F21">
            <v>86</v>
          </cell>
          <cell r="G21">
            <v>35</v>
          </cell>
          <cell r="H21">
            <v>26.28</v>
          </cell>
          <cell r="I21" t="str">
            <v>S</v>
          </cell>
          <cell r="J21">
            <v>50.4</v>
          </cell>
          <cell r="K21">
            <v>0</v>
          </cell>
        </row>
        <row r="22">
          <cell r="B22">
            <v>22.791666666666661</v>
          </cell>
          <cell r="C22">
            <v>30.8</v>
          </cell>
          <cell r="D22">
            <v>17.600000000000001</v>
          </cell>
          <cell r="E22">
            <v>69.25</v>
          </cell>
          <cell r="F22">
            <v>96</v>
          </cell>
          <cell r="G22">
            <v>37</v>
          </cell>
          <cell r="H22">
            <v>10.8</v>
          </cell>
          <cell r="I22" t="str">
            <v>NE</v>
          </cell>
          <cell r="J22">
            <v>19.8</v>
          </cell>
          <cell r="K22">
            <v>0</v>
          </cell>
        </row>
        <row r="23">
          <cell r="B23">
            <v>23.633333333333336</v>
          </cell>
          <cell r="C23">
            <v>32.5</v>
          </cell>
          <cell r="D23">
            <v>16.600000000000001</v>
          </cell>
          <cell r="E23">
            <v>66.333333333333329</v>
          </cell>
          <cell r="F23">
            <v>91</v>
          </cell>
          <cell r="G23">
            <v>36</v>
          </cell>
          <cell r="H23">
            <v>8.2799999999999994</v>
          </cell>
          <cell r="I23" t="str">
            <v>NE</v>
          </cell>
          <cell r="J23">
            <v>18.36</v>
          </cell>
          <cell r="K23">
            <v>0</v>
          </cell>
        </row>
        <row r="24">
          <cell r="B24">
            <v>22.052173913043479</v>
          </cell>
          <cell r="C24">
            <v>29.4</v>
          </cell>
          <cell r="D24">
            <v>17.399999999999999</v>
          </cell>
          <cell r="E24">
            <v>73.869565217391298</v>
          </cell>
          <cell r="F24">
            <v>99</v>
          </cell>
          <cell r="G24">
            <v>35</v>
          </cell>
          <cell r="H24">
            <v>25.92</v>
          </cell>
          <cell r="I24" t="str">
            <v>S</v>
          </cell>
          <cell r="J24">
            <v>50.76</v>
          </cell>
          <cell r="K24">
            <v>8.5999999999999979</v>
          </cell>
        </row>
        <row r="25">
          <cell r="B25">
            <v>17.372727272727271</v>
          </cell>
          <cell r="C25">
            <v>23.2</v>
          </cell>
          <cell r="D25">
            <v>13.4</v>
          </cell>
          <cell r="E25">
            <v>79.045454545454547</v>
          </cell>
          <cell r="F25">
            <v>98</v>
          </cell>
          <cell r="G25">
            <v>49</v>
          </cell>
          <cell r="H25">
            <v>15.48</v>
          </cell>
          <cell r="I25" t="str">
            <v>S</v>
          </cell>
          <cell r="J25">
            <v>51.480000000000004</v>
          </cell>
          <cell r="K25">
            <v>11.400000000000002</v>
          </cell>
        </row>
        <row r="26">
          <cell r="B26">
            <v>17.809523809523807</v>
          </cell>
          <cell r="C26">
            <v>24.9</v>
          </cell>
          <cell r="D26">
            <v>12.9</v>
          </cell>
          <cell r="E26">
            <v>82.80952380952381</v>
          </cell>
          <cell r="F26">
            <v>96</v>
          </cell>
          <cell r="G26">
            <v>61</v>
          </cell>
          <cell r="H26">
            <v>14.04</v>
          </cell>
          <cell r="I26" t="str">
            <v>L</v>
          </cell>
          <cell r="J26">
            <v>24.12</v>
          </cell>
          <cell r="K26">
            <v>0</v>
          </cell>
        </row>
        <row r="27">
          <cell r="B27">
            <v>21.108333333333331</v>
          </cell>
          <cell r="C27">
            <v>29.7</v>
          </cell>
          <cell r="D27">
            <v>14.5</v>
          </cell>
          <cell r="E27">
            <v>74.666666666666671</v>
          </cell>
          <cell r="F27">
            <v>97</v>
          </cell>
          <cell r="G27">
            <v>46</v>
          </cell>
          <cell r="H27">
            <v>18.36</v>
          </cell>
          <cell r="I27" t="str">
            <v>NE</v>
          </cell>
          <cell r="J27">
            <v>37.800000000000004</v>
          </cell>
          <cell r="K27">
            <v>0</v>
          </cell>
        </row>
        <row r="28">
          <cell r="B28">
            <v>24.137499999999999</v>
          </cell>
          <cell r="C28">
            <v>33.5</v>
          </cell>
          <cell r="D28">
            <v>16.899999999999999</v>
          </cell>
          <cell r="E28">
            <v>64.583333333333329</v>
          </cell>
          <cell r="F28">
            <v>91</v>
          </cell>
          <cell r="G28">
            <v>28</v>
          </cell>
          <cell r="H28">
            <v>21.96</v>
          </cell>
          <cell r="I28" t="str">
            <v>NE</v>
          </cell>
          <cell r="J28">
            <v>34.56</v>
          </cell>
          <cell r="K28">
            <v>0</v>
          </cell>
        </row>
        <row r="29">
          <cell r="B29">
            <v>27.270833333333332</v>
          </cell>
          <cell r="C29">
            <v>36.5</v>
          </cell>
          <cell r="D29">
            <v>17.8</v>
          </cell>
          <cell r="E29">
            <v>47.333333333333336</v>
          </cell>
          <cell r="F29">
            <v>82</v>
          </cell>
          <cell r="G29">
            <v>22</v>
          </cell>
          <cell r="H29">
            <v>24.48</v>
          </cell>
          <cell r="I29" t="str">
            <v>NE</v>
          </cell>
          <cell r="J29">
            <v>43.56</v>
          </cell>
          <cell r="K29">
            <v>0</v>
          </cell>
        </row>
        <row r="30">
          <cell r="B30">
            <v>29.2</v>
          </cell>
          <cell r="C30">
            <v>39</v>
          </cell>
          <cell r="D30">
            <v>20.399999999999999</v>
          </cell>
          <cell r="E30">
            <v>39.25</v>
          </cell>
          <cell r="F30">
            <v>63</v>
          </cell>
          <cell r="G30">
            <v>17</v>
          </cell>
          <cell r="H30">
            <v>20.16</v>
          </cell>
          <cell r="I30" t="str">
            <v>NE</v>
          </cell>
          <cell r="J30">
            <v>45</v>
          </cell>
          <cell r="K30">
            <v>0</v>
          </cell>
        </row>
        <row r="31">
          <cell r="B31">
            <v>29.974999999999998</v>
          </cell>
          <cell r="C31">
            <v>37.1</v>
          </cell>
          <cell r="D31">
            <v>25.1</v>
          </cell>
          <cell r="E31">
            <v>43.916666666666664</v>
          </cell>
          <cell r="F31">
            <v>55</v>
          </cell>
          <cell r="G31">
            <v>30</v>
          </cell>
          <cell r="H31">
            <v>30.96</v>
          </cell>
          <cell r="I31" t="str">
            <v>N</v>
          </cell>
          <cell r="J31">
            <v>59.04</v>
          </cell>
          <cell r="K31">
            <v>0</v>
          </cell>
        </row>
        <row r="32">
          <cell r="B32">
            <v>23.870833333333334</v>
          </cell>
          <cell r="C32">
            <v>28.7</v>
          </cell>
          <cell r="D32">
            <v>19.5</v>
          </cell>
          <cell r="E32">
            <v>71.791666666666671</v>
          </cell>
          <cell r="F32">
            <v>91</v>
          </cell>
          <cell r="G32">
            <v>53</v>
          </cell>
          <cell r="H32">
            <v>18.36</v>
          </cell>
          <cell r="I32" t="str">
            <v>S</v>
          </cell>
          <cell r="J32">
            <v>38.159999999999997</v>
          </cell>
          <cell r="K32">
            <v>0</v>
          </cell>
        </row>
        <row r="33">
          <cell r="B33">
            <v>25.891666666666666</v>
          </cell>
          <cell r="C33">
            <v>37.1</v>
          </cell>
          <cell r="D33">
            <v>17</v>
          </cell>
          <cell r="E33">
            <v>67.083333333333329</v>
          </cell>
          <cell r="F33">
            <v>97</v>
          </cell>
          <cell r="G33">
            <v>31</v>
          </cell>
          <cell r="H33">
            <v>19.079999999999998</v>
          </cell>
          <cell r="I33" t="str">
            <v>NE</v>
          </cell>
          <cell r="J33">
            <v>36.72</v>
          </cell>
          <cell r="K33">
            <v>0</v>
          </cell>
        </row>
        <row r="34">
          <cell r="B34">
            <v>26.574999999999999</v>
          </cell>
          <cell r="C34">
            <v>29.4</v>
          </cell>
          <cell r="D34">
            <v>22.5</v>
          </cell>
          <cell r="E34">
            <v>58</v>
          </cell>
          <cell r="F34">
            <v>73</v>
          </cell>
          <cell r="G34">
            <v>49</v>
          </cell>
          <cell r="H34">
            <v>12.96</v>
          </cell>
          <cell r="I34" t="str">
            <v>N</v>
          </cell>
          <cell r="J34">
            <v>20.88</v>
          </cell>
          <cell r="K34">
            <v>0</v>
          </cell>
        </row>
        <row r="35">
          <cell r="I35" t="str">
            <v>NE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28.833333333333332</v>
          </cell>
          <cell r="C5">
            <v>36.799999999999997</v>
          </cell>
          <cell r="D5">
            <v>23.1</v>
          </cell>
          <cell r="E5">
            <v>32.541666666666664</v>
          </cell>
          <cell r="F5">
            <v>55</v>
          </cell>
          <cell r="G5">
            <v>14</v>
          </cell>
          <cell r="H5">
            <v>30.240000000000002</v>
          </cell>
          <cell r="I5" t="str">
            <v>L</v>
          </cell>
          <cell r="J5">
            <v>50.4</v>
          </cell>
          <cell r="K5">
            <v>0</v>
          </cell>
        </row>
        <row r="6">
          <cell r="B6">
            <v>27.275000000000002</v>
          </cell>
          <cell r="C6">
            <v>35.200000000000003</v>
          </cell>
          <cell r="D6">
            <v>21.1</v>
          </cell>
          <cell r="E6">
            <v>43.416666666666664</v>
          </cell>
          <cell r="F6">
            <v>69</v>
          </cell>
          <cell r="G6">
            <v>21</v>
          </cell>
          <cell r="H6">
            <v>30.96</v>
          </cell>
          <cell r="I6" t="str">
            <v>N</v>
          </cell>
          <cell r="J6">
            <v>47.16</v>
          </cell>
          <cell r="K6">
            <v>0</v>
          </cell>
        </row>
        <row r="7">
          <cell r="B7">
            <v>25.950000000000003</v>
          </cell>
          <cell r="C7">
            <v>34.4</v>
          </cell>
          <cell r="D7">
            <v>18.8</v>
          </cell>
          <cell r="E7">
            <v>53.541666666666664</v>
          </cell>
          <cell r="F7">
            <v>81</v>
          </cell>
          <cell r="G7">
            <v>19</v>
          </cell>
          <cell r="H7">
            <v>12.96</v>
          </cell>
          <cell r="I7" t="str">
            <v>N</v>
          </cell>
          <cell r="J7">
            <v>27.36</v>
          </cell>
          <cell r="K7">
            <v>0</v>
          </cell>
        </row>
        <row r="8">
          <cell r="B8">
            <v>26.250000000000004</v>
          </cell>
          <cell r="C8">
            <v>35.4</v>
          </cell>
          <cell r="D8">
            <v>19.5</v>
          </cell>
          <cell r="E8">
            <v>49.958333333333336</v>
          </cell>
          <cell r="F8">
            <v>78</v>
          </cell>
          <cell r="G8">
            <v>16</v>
          </cell>
          <cell r="H8">
            <v>14.04</v>
          </cell>
          <cell r="I8" t="str">
            <v>N</v>
          </cell>
          <cell r="J8">
            <v>34.56</v>
          </cell>
          <cell r="K8">
            <v>0</v>
          </cell>
        </row>
        <row r="9">
          <cell r="B9">
            <v>28.820833333333329</v>
          </cell>
          <cell r="C9">
            <v>36.700000000000003</v>
          </cell>
          <cell r="D9">
            <v>21.7</v>
          </cell>
          <cell r="E9">
            <v>33.166666666666664</v>
          </cell>
          <cell r="F9">
            <v>53</v>
          </cell>
          <cell r="G9">
            <v>14</v>
          </cell>
          <cell r="H9">
            <v>13.68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28.441666666666666</v>
          </cell>
          <cell r="C10">
            <v>35.6</v>
          </cell>
          <cell r="D10">
            <v>21.9</v>
          </cell>
          <cell r="E10">
            <v>27.208333333333332</v>
          </cell>
          <cell r="F10">
            <v>44</v>
          </cell>
          <cell r="G10">
            <v>15</v>
          </cell>
          <cell r="H10">
            <v>13.32</v>
          </cell>
          <cell r="I10" t="str">
            <v>N</v>
          </cell>
          <cell r="J10">
            <v>29.52</v>
          </cell>
          <cell r="K10">
            <v>0</v>
          </cell>
        </row>
        <row r="11">
          <cell r="B11">
            <v>28.5625</v>
          </cell>
          <cell r="C11">
            <v>37.4</v>
          </cell>
          <cell r="D11">
            <v>20.6</v>
          </cell>
          <cell r="E11">
            <v>30</v>
          </cell>
          <cell r="F11">
            <v>55</v>
          </cell>
          <cell r="G11">
            <v>12</v>
          </cell>
          <cell r="H11">
            <v>15.840000000000002</v>
          </cell>
          <cell r="I11" t="str">
            <v>L</v>
          </cell>
          <cell r="J11">
            <v>32.04</v>
          </cell>
          <cell r="K11">
            <v>0</v>
          </cell>
        </row>
        <row r="12">
          <cell r="B12">
            <v>26.116666666666664</v>
          </cell>
          <cell r="C12">
            <v>36</v>
          </cell>
          <cell r="D12">
            <v>17.899999999999999</v>
          </cell>
          <cell r="E12">
            <v>53.208333333333336</v>
          </cell>
          <cell r="F12">
            <v>88</v>
          </cell>
          <cell r="G12">
            <v>13</v>
          </cell>
          <cell r="H12">
            <v>18.36</v>
          </cell>
          <cell r="I12" t="str">
            <v>N</v>
          </cell>
          <cell r="J12">
            <v>32.4</v>
          </cell>
          <cell r="K12">
            <v>0</v>
          </cell>
        </row>
        <row r="13">
          <cell r="B13">
            <v>28.145833333333329</v>
          </cell>
          <cell r="C13">
            <v>38</v>
          </cell>
          <cell r="D13">
            <v>17.600000000000001</v>
          </cell>
          <cell r="E13">
            <v>39.458333333333336</v>
          </cell>
          <cell r="F13">
            <v>76</v>
          </cell>
          <cell r="G13">
            <v>13</v>
          </cell>
          <cell r="H13">
            <v>23.400000000000002</v>
          </cell>
          <cell r="I13" t="str">
            <v>L</v>
          </cell>
          <cell r="J13">
            <v>50.76</v>
          </cell>
          <cell r="K13">
            <v>0</v>
          </cell>
        </row>
        <row r="14">
          <cell r="B14">
            <v>29.912499999999998</v>
          </cell>
          <cell r="C14">
            <v>38.700000000000003</v>
          </cell>
          <cell r="D14">
            <v>22.3</v>
          </cell>
          <cell r="E14">
            <v>28.125</v>
          </cell>
          <cell r="F14">
            <v>46</v>
          </cell>
          <cell r="G14">
            <v>13</v>
          </cell>
          <cell r="H14">
            <v>12.24</v>
          </cell>
          <cell r="I14" t="str">
            <v>L</v>
          </cell>
          <cell r="J14">
            <v>25.56</v>
          </cell>
          <cell r="K14">
            <v>0</v>
          </cell>
        </row>
        <row r="15">
          <cell r="B15">
            <v>29.595833333333335</v>
          </cell>
          <cell r="C15">
            <v>38.1</v>
          </cell>
          <cell r="D15">
            <v>22.1</v>
          </cell>
          <cell r="E15">
            <v>29.291666666666668</v>
          </cell>
          <cell r="F15">
            <v>49</v>
          </cell>
          <cell r="G15">
            <v>12</v>
          </cell>
          <cell r="H15">
            <v>19.079999999999998</v>
          </cell>
          <cell r="I15" t="str">
            <v>N</v>
          </cell>
          <cell r="J15">
            <v>44.28</v>
          </cell>
          <cell r="K15">
            <v>0</v>
          </cell>
        </row>
        <row r="16">
          <cell r="B16">
            <v>30.216666666666665</v>
          </cell>
          <cell r="C16">
            <v>38.1</v>
          </cell>
          <cell r="D16">
            <v>23.7</v>
          </cell>
          <cell r="E16">
            <v>18.791666666666668</v>
          </cell>
          <cell r="F16">
            <v>27</v>
          </cell>
          <cell r="G16">
            <v>10</v>
          </cell>
          <cell r="H16">
            <v>16.2</v>
          </cell>
          <cell r="I16" t="str">
            <v>NE</v>
          </cell>
          <cell r="J16">
            <v>38.159999999999997</v>
          </cell>
          <cell r="K16">
            <v>0</v>
          </cell>
        </row>
        <row r="17">
          <cell r="B17">
            <v>30.745833333333337</v>
          </cell>
          <cell r="C17">
            <v>37.9</v>
          </cell>
          <cell r="D17">
            <v>22.7</v>
          </cell>
          <cell r="E17">
            <v>16.583333333333332</v>
          </cell>
          <cell r="F17">
            <v>32</v>
          </cell>
          <cell r="G17">
            <v>10</v>
          </cell>
          <cell r="H17">
            <v>23.759999999999998</v>
          </cell>
          <cell r="I17" t="str">
            <v>NE</v>
          </cell>
          <cell r="J17">
            <v>40.32</v>
          </cell>
          <cell r="K17">
            <v>0</v>
          </cell>
        </row>
        <row r="18">
          <cell r="B18">
            <v>30.191666666666666</v>
          </cell>
          <cell r="C18">
            <v>37.299999999999997</v>
          </cell>
          <cell r="D18">
            <v>24.5</v>
          </cell>
          <cell r="E18">
            <v>20.833333333333332</v>
          </cell>
          <cell r="F18">
            <v>33</v>
          </cell>
          <cell r="G18">
            <v>10</v>
          </cell>
          <cell r="H18">
            <v>18</v>
          </cell>
          <cell r="I18" t="str">
            <v>NE</v>
          </cell>
          <cell r="J18">
            <v>34.200000000000003</v>
          </cell>
          <cell r="K18">
            <v>0</v>
          </cell>
        </row>
        <row r="19">
          <cell r="B19">
            <v>27.804166666666671</v>
          </cell>
          <cell r="C19">
            <v>36.6</v>
          </cell>
          <cell r="D19">
            <v>19.5</v>
          </cell>
          <cell r="E19">
            <v>39.833333333333336</v>
          </cell>
          <cell r="F19">
            <v>75</v>
          </cell>
          <cell r="G19">
            <v>11</v>
          </cell>
          <cell r="H19">
            <v>16.920000000000002</v>
          </cell>
          <cell r="I19" t="str">
            <v>NE</v>
          </cell>
          <cell r="J19">
            <v>37.080000000000005</v>
          </cell>
          <cell r="K19">
            <v>0</v>
          </cell>
        </row>
        <row r="20">
          <cell r="B20">
            <v>28.187499999999996</v>
          </cell>
          <cell r="C20">
            <v>36.799999999999997</v>
          </cell>
          <cell r="D20">
            <v>20.100000000000001</v>
          </cell>
          <cell r="E20">
            <v>30.583333333333332</v>
          </cell>
          <cell r="F20">
            <v>55</v>
          </cell>
          <cell r="G20">
            <v>15</v>
          </cell>
          <cell r="H20">
            <v>17.28</v>
          </cell>
          <cell r="I20" t="str">
            <v>N</v>
          </cell>
          <cell r="J20">
            <v>45.72</v>
          </cell>
          <cell r="K20">
            <v>0</v>
          </cell>
        </row>
        <row r="21">
          <cell r="B21">
            <v>28.304166666666664</v>
          </cell>
          <cell r="C21">
            <v>35.299999999999997</v>
          </cell>
          <cell r="D21">
            <v>22</v>
          </cell>
          <cell r="E21">
            <v>35.041666666666664</v>
          </cell>
          <cell r="F21">
            <v>50</v>
          </cell>
          <cell r="G21">
            <v>17</v>
          </cell>
          <cell r="H21">
            <v>19.440000000000001</v>
          </cell>
          <cell r="I21" t="str">
            <v>N</v>
          </cell>
          <cell r="J21">
            <v>33.480000000000004</v>
          </cell>
          <cell r="K21">
            <v>0</v>
          </cell>
        </row>
        <row r="22">
          <cell r="B22">
            <v>26.708333333333329</v>
          </cell>
          <cell r="C22">
            <v>33.4</v>
          </cell>
          <cell r="D22">
            <v>21.5</v>
          </cell>
          <cell r="E22">
            <v>39.791666666666664</v>
          </cell>
          <cell r="F22">
            <v>55</v>
          </cell>
          <cell r="G22">
            <v>23</v>
          </cell>
          <cell r="H22">
            <v>20.52</v>
          </cell>
          <cell r="I22" t="str">
            <v>L</v>
          </cell>
          <cell r="J22">
            <v>36.36</v>
          </cell>
          <cell r="K22">
            <v>0</v>
          </cell>
        </row>
        <row r="23">
          <cell r="B23">
            <v>26.608333333333324</v>
          </cell>
          <cell r="C23">
            <v>32.299999999999997</v>
          </cell>
          <cell r="D23">
            <v>22</v>
          </cell>
          <cell r="E23">
            <v>46.708333333333336</v>
          </cell>
          <cell r="F23">
            <v>69</v>
          </cell>
          <cell r="G23">
            <v>27</v>
          </cell>
          <cell r="H23">
            <v>13.32</v>
          </cell>
          <cell r="I23" t="str">
            <v>L</v>
          </cell>
          <cell r="J23">
            <v>21.96</v>
          </cell>
          <cell r="K23">
            <v>0</v>
          </cell>
        </row>
        <row r="24">
          <cell r="B24">
            <v>23.654166666666665</v>
          </cell>
          <cell r="C24">
            <v>30.6</v>
          </cell>
          <cell r="D24">
            <v>19.5</v>
          </cell>
          <cell r="E24">
            <v>56.833333333333336</v>
          </cell>
          <cell r="F24">
            <v>73</v>
          </cell>
          <cell r="G24">
            <v>30</v>
          </cell>
          <cell r="H24">
            <v>24.12</v>
          </cell>
          <cell r="I24" t="str">
            <v>N</v>
          </cell>
          <cell r="J24">
            <v>43.2</v>
          </cell>
          <cell r="K24">
            <v>0</v>
          </cell>
        </row>
        <row r="25">
          <cell r="B25">
            <v>20.724999999999998</v>
          </cell>
          <cell r="C25">
            <v>26.3</v>
          </cell>
          <cell r="D25">
            <v>17.8</v>
          </cell>
          <cell r="E25">
            <v>67.875</v>
          </cell>
          <cell r="F25">
            <v>99</v>
          </cell>
          <cell r="G25">
            <v>50</v>
          </cell>
          <cell r="H25">
            <v>25.2</v>
          </cell>
          <cell r="I25" t="str">
            <v>L</v>
          </cell>
          <cell r="J25">
            <v>41.76</v>
          </cell>
          <cell r="K25">
            <v>6.3999999999999995</v>
          </cell>
        </row>
        <row r="26">
          <cell r="B26">
            <v>20.254166666666666</v>
          </cell>
          <cell r="C26">
            <v>25.1</v>
          </cell>
          <cell r="D26">
            <v>17.7</v>
          </cell>
          <cell r="E26">
            <v>81.291666666666671</v>
          </cell>
          <cell r="F26">
            <v>97</v>
          </cell>
          <cell r="G26">
            <v>59</v>
          </cell>
          <cell r="H26">
            <v>19.079999999999998</v>
          </cell>
          <cell r="I26" t="str">
            <v>SE</v>
          </cell>
          <cell r="J26">
            <v>34.56</v>
          </cell>
          <cell r="K26">
            <v>2</v>
          </cell>
        </row>
        <row r="27">
          <cell r="B27">
            <v>24.095833333333331</v>
          </cell>
          <cell r="C27">
            <v>32.5</v>
          </cell>
          <cell r="D27">
            <v>18</v>
          </cell>
          <cell r="E27">
            <v>61.333333333333336</v>
          </cell>
          <cell r="F27">
            <v>82</v>
          </cell>
          <cell r="G27">
            <v>31</v>
          </cell>
          <cell r="H27">
            <v>22.68</v>
          </cell>
          <cell r="I27" t="str">
            <v>L</v>
          </cell>
          <cell r="J27">
            <v>40.32</v>
          </cell>
          <cell r="K27">
            <v>0</v>
          </cell>
        </row>
        <row r="28">
          <cell r="B28">
            <v>27.545833333333334</v>
          </cell>
          <cell r="C28">
            <v>35.5</v>
          </cell>
          <cell r="D28">
            <v>22.3</v>
          </cell>
          <cell r="E28">
            <v>44.208333333333336</v>
          </cell>
          <cell r="F28">
            <v>63</v>
          </cell>
          <cell r="G28">
            <v>21</v>
          </cell>
          <cell r="H28">
            <v>23.040000000000003</v>
          </cell>
          <cell r="I28" t="str">
            <v>L</v>
          </cell>
          <cell r="J28">
            <v>39.24</v>
          </cell>
          <cell r="K28">
            <v>0</v>
          </cell>
        </row>
        <row r="29">
          <cell r="B29">
            <v>29.375</v>
          </cell>
          <cell r="C29">
            <v>37.700000000000003</v>
          </cell>
          <cell r="D29">
            <v>21.2</v>
          </cell>
          <cell r="E29">
            <v>32.625</v>
          </cell>
          <cell r="F29">
            <v>62</v>
          </cell>
          <cell r="G29">
            <v>12</v>
          </cell>
          <cell r="H29">
            <v>21.240000000000002</v>
          </cell>
          <cell r="I29" t="str">
            <v>L</v>
          </cell>
          <cell r="J29">
            <v>37.080000000000005</v>
          </cell>
          <cell r="K29">
            <v>0</v>
          </cell>
        </row>
        <row r="30">
          <cell r="B30">
            <v>31.454166666666662</v>
          </cell>
          <cell r="C30">
            <v>38.799999999999997</v>
          </cell>
          <cell r="D30">
            <v>25.5</v>
          </cell>
          <cell r="E30">
            <v>25.083333333333332</v>
          </cell>
          <cell r="F30">
            <v>34</v>
          </cell>
          <cell r="G30">
            <v>14</v>
          </cell>
          <cell r="H30">
            <v>21.240000000000002</v>
          </cell>
          <cell r="I30" t="str">
            <v>N</v>
          </cell>
          <cell r="J30">
            <v>48.96</v>
          </cell>
          <cell r="K30">
            <v>0</v>
          </cell>
        </row>
        <row r="31">
          <cell r="B31">
            <v>31.024999999999995</v>
          </cell>
          <cell r="C31">
            <v>36.200000000000003</v>
          </cell>
          <cell r="D31">
            <v>27.1</v>
          </cell>
          <cell r="E31">
            <v>36.875</v>
          </cell>
          <cell r="F31">
            <v>51</v>
          </cell>
          <cell r="G31">
            <v>27</v>
          </cell>
          <cell r="H31">
            <v>22.68</v>
          </cell>
          <cell r="I31" t="str">
            <v>N</v>
          </cell>
          <cell r="J31">
            <v>49.32</v>
          </cell>
          <cell r="K31">
            <v>0</v>
          </cell>
        </row>
        <row r="32">
          <cell r="B32">
            <v>29.020833333333339</v>
          </cell>
          <cell r="C32">
            <v>35.1</v>
          </cell>
          <cell r="D32">
            <v>22.5</v>
          </cell>
          <cell r="E32">
            <v>44.958333333333336</v>
          </cell>
          <cell r="F32">
            <v>66</v>
          </cell>
          <cell r="G32">
            <v>30</v>
          </cell>
          <cell r="H32">
            <v>15.840000000000002</v>
          </cell>
          <cell r="I32" t="str">
            <v>N</v>
          </cell>
          <cell r="J32">
            <v>33.119999999999997</v>
          </cell>
          <cell r="K32">
            <v>0</v>
          </cell>
        </row>
        <row r="33">
          <cell r="B33">
            <v>30.054166666666664</v>
          </cell>
          <cell r="C33">
            <v>38.799999999999997</v>
          </cell>
          <cell r="D33">
            <v>22.4</v>
          </cell>
          <cell r="E33">
            <v>45.75</v>
          </cell>
          <cell r="F33">
            <v>76</v>
          </cell>
          <cell r="G33">
            <v>15</v>
          </cell>
          <cell r="H33">
            <v>22.32</v>
          </cell>
          <cell r="I33" t="str">
            <v>N</v>
          </cell>
          <cell r="J33">
            <v>38.159999999999997</v>
          </cell>
          <cell r="K33">
            <v>0</v>
          </cell>
        </row>
        <row r="34">
          <cell r="B34">
            <v>31.637500000000003</v>
          </cell>
          <cell r="C34">
            <v>40.799999999999997</v>
          </cell>
          <cell r="D34">
            <v>22.9</v>
          </cell>
          <cell r="E34">
            <v>27.958333333333332</v>
          </cell>
          <cell r="F34">
            <v>49</v>
          </cell>
          <cell r="G34">
            <v>11</v>
          </cell>
          <cell r="H34">
            <v>17.28</v>
          </cell>
          <cell r="I34" t="str">
            <v>N</v>
          </cell>
          <cell r="J34">
            <v>47.88</v>
          </cell>
          <cell r="K34">
            <v>0</v>
          </cell>
        </row>
        <row r="35">
          <cell r="I35" t="str">
            <v>N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26.462499999999995</v>
          </cell>
          <cell r="C5">
            <v>36.9</v>
          </cell>
          <cell r="D5">
            <v>16.899999999999999</v>
          </cell>
          <cell r="E5">
            <v>36.833333333333336</v>
          </cell>
          <cell r="F5">
            <v>65</v>
          </cell>
          <cell r="G5">
            <v>16</v>
          </cell>
          <cell r="H5">
            <v>16.2</v>
          </cell>
          <cell r="I5" t="str">
            <v>SO</v>
          </cell>
          <cell r="J5">
            <v>34.200000000000003</v>
          </cell>
          <cell r="K5">
            <v>0</v>
          </cell>
        </row>
        <row r="6">
          <cell r="B6">
            <v>26.870833333333334</v>
          </cell>
          <cell r="C6">
            <v>35.799999999999997</v>
          </cell>
          <cell r="D6">
            <v>19.399999999999999</v>
          </cell>
          <cell r="E6">
            <v>34.958333333333336</v>
          </cell>
          <cell r="F6">
            <v>58</v>
          </cell>
          <cell r="G6">
            <v>16</v>
          </cell>
          <cell r="H6">
            <v>15.48</v>
          </cell>
          <cell r="I6" t="str">
            <v>SO</v>
          </cell>
          <cell r="J6">
            <v>32.4</v>
          </cell>
          <cell r="K6">
            <v>0</v>
          </cell>
        </row>
        <row r="7">
          <cell r="B7">
            <v>27.062499999999996</v>
          </cell>
          <cell r="C7">
            <v>36</v>
          </cell>
          <cell r="D7">
            <v>18.7</v>
          </cell>
          <cell r="E7">
            <v>33.166666666666664</v>
          </cell>
          <cell r="F7">
            <v>60</v>
          </cell>
          <cell r="G7">
            <v>15</v>
          </cell>
          <cell r="H7">
            <v>14.04</v>
          </cell>
          <cell r="I7" t="str">
            <v>SO</v>
          </cell>
          <cell r="J7">
            <v>29.52</v>
          </cell>
          <cell r="K7">
            <v>0</v>
          </cell>
        </row>
        <row r="8">
          <cell r="B8">
            <v>26.608333333333334</v>
          </cell>
          <cell r="C8">
            <v>37.1</v>
          </cell>
          <cell r="D8">
            <v>16.100000000000001</v>
          </cell>
          <cell r="E8">
            <v>36.083333333333336</v>
          </cell>
          <cell r="F8">
            <v>70</v>
          </cell>
          <cell r="G8">
            <v>14</v>
          </cell>
          <cell r="H8">
            <v>12.6</v>
          </cell>
          <cell r="I8" t="str">
            <v>SO</v>
          </cell>
          <cell r="J8">
            <v>25.92</v>
          </cell>
          <cell r="K8">
            <v>0</v>
          </cell>
        </row>
        <row r="9">
          <cell r="B9">
            <v>27.533333333333331</v>
          </cell>
          <cell r="C9">
            <v>37</v>
          </cell>
          <cell r="D9">
            <v>18.3</v>
          </cell>
          <cell r="E9">
            <v>31.75</v>
          </cell>
          <cell r="F9">
            <v>60</v>
          </cell>
          <cell r="G9">
            <v>12</v>
          </cell>
          <cell r="H9">
            <v>12.96</v>
          </cell>
          <cell r="I9" t="str">
            <v>SO</v>
          </cell>
          <cell r="J9">
            <v>34.56</v>
          </cell>
          <cell r="K9">
            <v>0</v>
          </cell>
        </row>
        <row r="10">
          <cell r="B10">
            <v>26.75833333333334</v>
          </cell>
          <cell r="C10">
            <v>36.4</v>
          </cell>
          <cell r="D10">
            <v>15</v>
          </cell>
          <cell r="E10">
            <v>28</v>
          </cell>
          <cell r="F10">
            <v>61</v>
          </cell>
          <cell r="G10">
            <v>13</v>
          </cell>
          <cell r="H10">
            <v>12.6</v>
          </cell>
          <cell r="I10" t="str">
            <v>SO</v>
          </cell>
          <cell r="J10">
            <v>27</v>
          </cell>
          <cell r="K10">
            <v>0</v>
          </cell>
        </row>
        <row r="11">
          <cell r="B11">
            <v>25.962500000000002</v>
          </cell>
          <cell r="C11">
            <v>37.1</v>
          </cell>
          <cell r="D11">
            <v>14.5</v>
          </cell>
          <cell r="E11">
            <v>32.375</v>
          </cell>
          <cell r="F11">
            <v>64</v>
          </cell>
          <cell r="G11">
            <v>11</v>
          </cell>
          <cell r="H11">
            <v>9.3600000000000012</v>
          </cell>
          <cell r="I11" t="str">
            <v>SO</v>
          </cell>
          <cell r="J11">
            <v>23.400000000000002</v>
          </cell>
          <cell r="K11">
            <v>0</v>
          </cell>
        </row>
        <row r="12">
          <cell r="B12">
            <v>26.570833333333329</v>
          </cell>
          <cell r="C12">
            <v>38</v>
          </cell>
          <cell r="D12">
            <v>15.3</v>
          </cell>
          <cell r="E12">
            <v>33.25</v>
          </cell>
          <cell r="F12">
            <v>68</v>
          </cell>
          <cell r="G12">
            <v>12</v>
          </cell>
          <cell r="H12">
            <v>9</v>
          </cell>
          <cell r="I12" t="str">
            <v>O</v>
          </cell>
          <cell r="J12">
            <v>37.800000000000004</v>
          </cell>
          <cell r="K12">
            <v>0</v>
          </cell>
        </row>
        <row r="13">
          <cell r="B13">
            <v>27.812500000000004</v>
          </cell>
          <cell r="C13">
            <v>38.6</v>
          </cell>
          <cell r="D13">
            <v>16.100000000000001</v>
          </cell>
          <cell r="E13">
            <v>31.875</v>
          </cell>
          <cell r="F13">
            <v>64</v>
          </cell>
          <cell r="G13">
            <v>12</v>
          </cell>
          <cell r="H13">
            <v>11.879999999999999</v>
          </cell>
          <cell r="I13" t="str">
            <v>SO</v>
          </cell>
          <cell r="J13">
            <v>34.56</v>
          </cell>
          <cell r="K13">
            <v>0</v>
          </cell>
        </row>
        <row r="14">
          <cell r="B14">
            <v>28.716666666666669</v>
          </cell>
          <cell r="C14">
            <v>39.200000000000003</v>
          </cell>
          <cell r="D14">
            <v>17.5</v>
          </cell>
          <cell r="E14">
            <v>30.25</v>
          </cell>
          <cell r="F14">
            <v>62</v>
          </cell>
          <cell r="G14">
            <v>12</v>
          </cell>
          <cell r="H14">
            <v>12.6</v>
          </cell>
          <cell r="I14" t="str">
            <v>SO</v>
          </cell>
          <cell r="J14">
            <v>27</v>
          </cell>
          <cell r="K14">
            <v>0</v>
          </cell>
        </row>
        <row r="15">
          <cell r="B15">
            <v>29.324999999999999</v>
          </cell>
          <cell r="C15">
            <v>38.4</v>
          </cell>
          <cell r="D15">
            <v>19.399999999999999</v>
          </cell>
          <cell r="E15">
            <v>24.75</v>
          </cell>
          <cell r="F15">
            <v>50</v>
          </cell>
          <cell r="G15">
            <v>10</v>
          </cell>
          <cell r="H15">
            <v>14.04</v>
          </cell>
          <cell r="I15" t="str">
            <v>SO</v>
          </cell>
          <cell r="J15">
            <v>59.760000000000005</v>
          </cell>
          <cell r="K15">
            <v>0</v>
          </cell>
        </row>
        <row r="16">
          <cell r="B16">
            <v>27.745833333333326</v>
          </cell>
          <cell r="C16">
            <v>38.299999999999997</v>
          </cell>
          <cell r="D16">
            <v>16.600000000000001</v>
          </cell>
          <cell r="E16">
            <v>25.75</v>
          </cell>
          <cell r="F16">
            <v>53</v>
          </cell>
          <cell r="G16">
            <v>11</v>
          </cell>
          <cell r="H16">
            <v>16.920000000000002</v>
          </cell>
          <cell r="I16" t="str">
            <v>SO</v>
          </cell>
          <cell r="J16">
            <v>33.840000000000003</v>
          </cell>
          <cell r="K16">
            <v>0</v>
          </cell>
        </row>
        <row r="17">
          <cell r="B17">
            <v>27.599999999999998</v>
          </cell>
          <cell r="C17">
            <v>37.4</v>
          </cell>
          <cell r="D17">
            <v>17.3</v>
          </cell>
          <cell r="E17">
            <v>26.791666666666668</v>
          </cell>
          <cell r="F17">
            <v>51</v>
          </cell>
          <cell r="G17">
            <v>12</v>
          </cell>
          <cell r="H17">
            <v>18.720000000000002</v>
          </cell>
          <cell r="I17" t="str">
            <v>SO</v>
          </cell>
          <cell r="J17">
            <v>43.56</v>
          </cell>
          <cell r="K17">
            <v>0</v>
          </cell>
        </row>
        <row r="18">
          <cell r="B18">
            <v>26.616666666666664</v>
          </cell>
          <cell r="C18">
            <v>36.700000000000003</v>
          </cell>
          <cell r="D18">
            <v>16</v>
          </cell>
          <cell r="E18">
            <v>31.791666666666668</v>
          </cell>
          <cell r="F18">
            <v>62</v>
          </cell>
          <cell r="G18">
            <v>12</v>
          </cell>
          <cell r="H18">
            <v>11.16</v>
          </cell>
          <cell r="I18" t="str">
            <v>SO</v>
          </cell>
          <cell r="J18">
            <v>24.12</v>
          </cell>
          <cell r="K18">
            <v>0</v>
          </cell>
        </row>
        <row r="19">
          <cell r="B19">
            <v>26.779166666666669</v>
          </cell>
          <cell r="C19">
            <v>37</v>
          </cell>
          <cell r="D19">
            <v>15.5</v>
          </cell>
          <cell r="E19">
            <v>30</v>
          </cell>
          <cell r="F19">
            <v>59</v>
          </cell>
          <cell r="G19">
            <v>13</v>
          </cell>
          <cell r="H19">
            <v>14.4</v>
          </cell>
          <cell r="I19" t="str">
            <v>SO</v>
          </cell>
          <cell r="J19">
            <v>34.200000000000003</v>
          </cell>
          <cell r="K19">
            <v>0</v>
          </cell>
        </row>
        <row r="20">
          <cell r="B20">
            <v>27.237500000000001</v>
          </cell>
          <cell r="C20">
            <v>37.299999999999997</v>
          </cell>
          <cell r="D20">
            <v>16</v>
          </cell>
          <cell r="E20">
            <v>31.708333333333332</v>
          </cell>
          <cell r="F20">
            <v>69</v>
          </cell>
          <cell r="G20">
            <v>12</v>
          </cell>
          <cell r="H20">
            <v>15.120000000000001</v>
          </cell>
          <cell r="I20" t="str">
            <v>NO</v>
          </cell>
          <cell r="J20">
            <v>32.04</v>
          </cell>
          <cell r="K20">
            <v>0</v>
          </cell>
        </row>
        <row r="21">
          <cell r="B21">
            <v>28.008333333333336</v>
          </cell>
          <cell r="C21">
            <v>38.4</v>
          </cell>
          <cell r="D21">
            <v>17.100000000000001</v>
          </cell>
          <cell r="E21">
            <v>29.375</v>
          </cell>
          <cell r="F21">
            <v>56</v>
          </cell>
          <cell r="G21">
            <v>13</v>
          </cell>
          <cell r="H21">
            <v>13.68</v>
          </cell>
          <cell r="I21" t="str">
            <v>SO</v>
          </cell>
          <cell r="J21">
            <v>36.72</v>
          </cell>
          <cell r="K21">
            <v>0</v>
          </cell>
        </row>
        <row r="22">
          <cell r="B22">
            <v>28.9375</v>
          </cell>
          <cell r="C22">
            <v>37.4</v>
          </cell>
          <cell r="D22">
            <v>20.5</v>
          </cell>
          <cell r="E22">
            <v>36.75</v>
          </cell>
          <cell r="F22">
            <v>68</v>
          </cell>
          <cell r="G22">
            <v>19</v>
          </cell>
          <cell r="H22">
            <v>15.120000000000001</v>
          </cell>
          <cell r="I22" t="str">
            <v>SO</v>
          </cell>
          <cell r="J22">
            <v>33.119999999999997</v>
          </cell>
          <cell r="K22">
            <v>0.2</v>
          </cell>
        </row>
        <row r="23">
          <cell r="B23">
            <v>27.554166666666664</v>
          </cell>
          <cell r="C23">
            <v>36.1</v>
          </cell>
          <cell r="D23">
            <v>20.6</v>
          </cell>
          <cell r="E23">
            <v>48</v>
          </cell>
          <cell r="F23">
            <v>72</v>
          </cell>
          <cell r="G23">
            <v>22</v>
          </cell>
          <cell r="H23">
            <v>18</v>
          </cell>
          <cell r="I23" t="str">
            <v>NO</v>
          </cell>
          <cell r="J23">
            <v>54.36</v>
          </cell>
          <cell r="K23">
            <v>0.8</v>
          </cell>
        </row>
        <row r="24">
          <cell r="B24">
            <v>22.295833333333331</v>
          </cell>
          <cell r="C24">
            <v>24.1</v>
          </cell>
          <cell r="D24">
            <v>20.2</v>
          </cell>
          <cell r="E24">
            <v>71.291666666666671</v>
          </cell>
          <cell r="F24">
            <v>84</v>
          </cell>
          <cell r="G24">
            <v>56</v>
          </cell>
          <cell r="H24">
            <v>9.7200000000000006</v>
          </cell>
          <cell r="I24" t="str">
            <v>SO</v>
          </cell>
          <cell r="J24">
            <v>34.92</v>
          </cell>
          <cell r="K24">
            <v>1.2</v>
          </cell>
        </row>
        <row r="25">
          <cell r="B25">
            <v>23.742857142857144</v>
          </cell>
          <cell r="C25">
            <v>32.4</v>
          </cell>
          <cell r="D25">
            <v>19.5</v>
          </cell>
          <cell r="E25">
            <v>67.952380952380949</v>
          </cell>
          <cell r="F25">
            <v>90</v>
          </cell>
          <cell r="G25">
            <v>32</v>
          </cell>
          <cell r="H25">
            <v>16.920000000000002</v>
          </cell>
          <cell r="I25" t="str">
            <v>SO</v>
          </cell>
          <cell r="J25">
            <v>31.319999999999997</v>
          </cell>
          <cell r="K25">
            <v>0</v>
          </cell>
        </row>
        <row r="26">
          <cell r="B26">
            <v>19</v>
          </cell>
          <cell r="C26">
            <v>19.7</v>
          </cell>
          <cell r="D26">
            <v>18.2</v>
          </cell>
          <cell r="E26">
            <v>77.333333333333329</v>
          </cell>
          <cell r="F26">
            <v>79</v>
          </cell>
          <cell r="G26">
            <v>75</v>
          </cell>
          <cell r="H26">
            <v>1.08</v>
          </cell>
          <cell r="I26" t="str">
            <v>N</v>
          </cell>
          <cell r="J26">
            <v>9.7200000000000006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19.100000000000001</v>
          </cell>
          <cell r="C28">
            <v>20</v>
          </cell>
          <cell r="D28">
            <v>18.8</v>
          </cell>
          <cell r="E28">
            <v>88.5</v>
          </cell>
          <cell r="F28">
            <v>90</v>
          </cell>
          <cell r="G28">
            <v>86</v>
          </cell>
          <cell r="H28">
            <v>0</v>
          </cell>
          <cell r="I28" t="str">
            <v>N</v>
          </cell>
          <cell r="J28">
            <v>5.4</v>
          </cell>
          <cell r="K28">
            <v>0</v>
          </cell>
        </row>
        <row r="29">
          <cell r="B29">
            <v>17.625</v>
          </cell>
          <cell r="C29">
            <v>18.600000000000001</v>
          </cell>
          <cell r="D29">
            <v>16.600000000000001</v>
          </cell>
          <cell r="E29">
            <v>74.75</v>
          </cell>
          <cell r="F29">
            <v>81</v>
          </cell>
          <cell r="G29">
            <v>69</v>
          </cell>
          <cell r="H29">
            <v>4.32</v>
          </cell>
          <cell r="I29" t="str">
            <v>N</v>
          </cell>
          <cell r="J29">
            <v>10.08</v>
          </cell>
          <cell r="K29">
            <v>0</v>
          </cell>
        </row>
        <row r="30">
          <cell r="B30">
            <v>19.100000000000001</v>
          </cell>
          <cell r="C30">
            <v>20.6</v>
          </cell>
          <cell r="D30">
            <v>17.7</v>
          </cell>
          <cell r="E30">
            <v>68.5</v>
          </cell>
          <cell r="F30">
            <v>74</v>
          </cell>
          <cell r="G30">
            <v>59</v>
          </cell>
          <cell r="H30">
            <v>2.8800000000000003</v>
          </cell>
          <cell r="I30" t="str">
            <v>N</v>
          </cell>
          <cell r="J30">
            <v>12.96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25.8</v>
          </cell>
          <cell r="C33">
            <v>27.7</v>
          </cell>
          <cell r="D33">
            <v>25.8</v>
          </cell>
          <cell r="E33">
            <v>59</v>
          </cell>
          <cell r="F33">
            <v>59</v>
          </cell>
          <cell r="G33">
            <v>52</v>
          </cell>
          <cell r="H33">
            <v>0</v>
          </cell>
          <cell r="I33" t="str">
            <v>N</v>
          </cell>
          <cell r="J33">
            <v>7.2</v>
          </cell>
          <cell r="K33">
            <v>0</v>
          </cell>
        </row>
        <row r="34">
          <cell r="B34">
            <v>25.9</v>
          </cell>
          <cell r="C34">
            <v>28.5</v>
          </cell>
          <cell r="D34">
            <v>25.3</v>
          </cell>
          <cell r="E34">
            <v>45</v>
          </cell>
          <cell r="F34">
            <v>45</v>
          </cell>
          <cell r="G34">
            <v>33</v>
          </cell>
          <cell r="H34">
            <v>6.48</v>
          </cell>
          <cell r="I34" t="str">
            <v>N</v>
          </cell>
          <cell r="J34">
            <v>9.7200000000000006</v>
          </cell>
          <cell r="K34">
            <v>0</v>
          </cell>
        </row>
        <row r="35">
          <cell r="I35" t="str">
            <v>SO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22.391666666666669</v>
          </cell>
          <cell r="C5">
            <v>27.4</v>
          </cell>
          <cell r="D5">
            <v>17.7</v>
          </cell>
          <cell r="E5">
            <v>51.833333333333336</v>
          </cell>
          <cell r="F5">
            <v>66</v>
          </cell>
          <cell r="G5">
            <v>37</v>
          </cell>
          <cell r="H5">
            <v>21.96</v>
          </cell>
          <cell r="I5" t="str">
            <v>SO</v>
          </cell>
          <cell r="J5">
            <v>56.519999999999996</v>
          </cell>
          <cell r="K5">
            <v>0</v>
          </cell>
        </row>
        <row r="6">
          <cell r="B6">
            <v>21.958333333333329</v>
          </cell>
          <cell r="C6">
            <v>25.7</v>
          </cell>
          <cell r="D6">
            <v>17</v>
          </cell>
          <cell r="E6">
            <v>47.375</v>
          </cell>
          <cell r="F6">
            <v>60</v>
          </cell>
          <cell r="G6">
            <v>36</v>
          </cell>
          <cell r="H6">
            <v>25.56</v>
          </cell>
          <cell r="I6" t="str">
            <v>SO</v>
          </cell>
          <cell r="J6">
            <v>52.56</v>
          </cell>
          <cell r="K6">
            <v>0</v>
          </cell>
        </row>
        <row r="7">
          <cell r="B7">
            <v>23.612499999999997</v>
          </cell>
          <cell r="C7">
            <v>31.3</v>
          </cell>
          <cell r="D7">
            <v>17.7</v>
          </cell>
          <cell r="E7">
            <v>44.875</v>
          </cell>
          <cell r="F7">
            <v>59</v>
          </cell>
          <cell r="G7">
            <v>27</v>
          </cell>
          <cell r="H7">
            <v>14.76</v>
          </cell>
          <cell r="I7" t="str">
            <v>S</v>
          </cell>
          <cell r="J7">
            <v>37.080000000000005</v>
          </cell>
          <cell r="K7">
            <v>0</v>
          </cell>
        </row>
        <row r="8">
          <cell r="B8">
            <v>25.620833333333334</v>
          </cell>
          <cell r="C8">
            <v>36.1</v>
          </cell>
          <cell r="D8">
            <v>17.100000000000001</v>
          </cell>
          <cell r="E8">
            <v>51.916666666666664</v>
          </cell>
          <cell r="F8">
            <v>83</v>
          </cell>
          <cell r="G8">
            <v>23</v>
          </cell>
          <cell r="H8">
            <v>3.9600000000000004</v>
          </cell>
          <cell r="I8" t="str">
            <v>L</v>
          </cell>
          <cell r="J8">
            <v>24.12</v>
          </cell>
          <cell r="K8">
            <v>0</v>
          </cell>
        </row>
        <row r="9">
          <cell r="B9">
            <v>30.554166666666664</v>
          </cell>
          <cell r="C9">
            <v>39</v>
          </cell>
          <cell r="D9">
            <v>21.5</v>
          </cell>
          <cell r="E9">
            <v>38.375</v>
          </cell>
          <cell r="F9">
            <v>76</v>
          </cell>
          <cell r="G9">
            <v>15</v>
          </cell>
          <cell r="H9">
            <v>20.52</v>
          </cell>
          <cell r="I9" t="str">
            <v>L</v>
          </cell>
          <cell r="J9">
            <v>47.519999999999996</v>
          </cell>
          <cell r="K9">
            <v>0</v>
          </cell>
        </row>
        <row r="10">
          <cell r="B10">
            <v>31.166666666666661</v>
          </cell>
          <cell r="C10">
            <v>39.299999999999997</v>
          </cell>
          <cell r="D10">
            <v>22.7</v>
          </cell>
          <cell r="E10">
            <v>31.958333333333332</v>
          </cell>
          <cell r="F10">
            <v>62</v>
          </cell>
          <cell r="G10">
            <v>13</v>
          </cell>
          <cell r="H10">
            <v>4.32</v>
          </cell>
          <cell r="I10" t="str">
            <v>L</v>
          </cell>
          <cell r="J10">
            <v>21.240000000000002</v>
          </cell>
          <cell r="K10">
            <v>0</v>
          </cell>
        </row>
        <row r="11">
          <cell r="B11">
            <v>27.658333333333331</v>
          </cell>
          <cell r="C11">
            <v>31.6</v>
          </cell>
          <cell r="D11">
            <v>23.6</v>
          </cell>
          <cell r="E11">
            <v>43.583333333333336</v>
          </cell>
          <cell r="F11">
            <v>55</v>
          </cell>
          <cell r="G11">
            <v>29</v>
          </cell>
          <cell r="H11">
            <v>22.68</v>
          </cell>
          <cell r="I11" t="str">
            <v>SO</v>
          </cell>
          <cell r="J11">
            <v>49.680000000000007</v>
          </cell>
          <cell r="K11">
            <v>0</v>
          </cell>
        </row>
        <row r="12">
          <cell r="B12">
            <v>24.395833333333332</v>
          </cell>
          <cell r="C12">
            <v>30.3</v>
          </cell>
          <cell r="D12">
            <v>18.899999999999999</v>
          </cell>
          <cell r="E12">
            <v>55.875</v>
          </cell>
          <cell r="F12">
            <v>74</v>
          </cell>
          <cell r="G12">
            <v>39</v>
          </cell>
          <cell r="H12">
            <v>23.400000000000002</v>
          </cell>
          <cell r="I12" t="str">
            <v>SO</v>
          </cell>
          <cell r="J12">
            <v>48.96</v>
          </cell>
          <cell r="K12">
            <v>0</v>
          </cell>
        </row>
        <row r="13">
          <cell r="B13">
            <v>27.474999999999994</v>
          </cell>
          <cell r="C13">
            <v>38.4</v>
          </cell>
          <cell r="D13">
            <v>17.3</v>
          </cell>
          <cell r="E13">
            <v>55</v>
          </cell>
          <cell r="F13">
            <v>89</v>
          </cell>
          <cell r="G13">
            <v>20</v>
          </cell>
          <cell r="H13">
            <v>10.8</v>
          </cell>
          <cell r="I13" t="str">
            <v>NE</v>
          </cell>
          <cell r="J13">
            <v>30.6</v>
          </cell>
          <cell r="K13">
            <v>0</v>
          </cell>
        </row>
        <row r="14">
          <cell r="B14">
            <v>30.950000000000003</v>
          </cell>
          <cell r="C14">
            <v>40</v>
          </cell>
          <cell r="D14">
            <v>21.7</v>
          </cell>
          <cell r="E14">
            <v>37.708333333333336</v>
          </cell>
          <cell r="F14">
            <v>74</v>
          </cell>
          <cell r="G14">
            <v>15</v>
          </cell>
          <cell r="H14">
            <v>7.5600000000000005</v>
          </cell>
          <cell r="I14" t="str">
            <v>SE</v>
          </cell>
          <cell r="J14">
            <v>25.2</v>
          </cell>
          <cell r="K14">
            <v>0</v>
          </cell>
        </row>
        <row r="15">
          <cell r="B15">
            <v>32.262499999999996</v>
          </cell>
          <cell r="C15">
            <v>40.5</v>
          </cell>
          <cell r="D15">
            <v>22.6</v>
          </cell>
          <cell r="E15">
            <v>31.625</v>
          </cell>
          <cell r="F15">
            <v>66</v>
          </cell>
          <cell r="G15">
            <v>12</v>
          </cell>
          <cell r="H15">
            <v>23.040000000000003</v>
          </cell>
          <cell r="I15" t="str">
            <v>SE</v>
          </cell>
          <cell r="J15">
            <v>46.800000000000004</v>
          </cell>
          <cell r="K15">
            <v>0</v>
          </cell>
        </row>
        <row r="16">
          <cell r="B16">
            <v>32.82083333333334</v>
          </cell>
          <cell r="C16">
            <v>40.299999999999997</v>
          </cell>
          <cell r="D16">
            <v>25.5</v>
          </cell>
          <cell r="E16">
            <v>27</v>
          </cell>
          <cell r="F16">
            <v>50</v>
          </cell>
          <cell r="G16">
            <v>12</v>
          </cell>
          <cell r="H16">
            <v>21.240000000000002</v>
          </cell>
          <cell r="I16" t="str">
            <v>L</v>
          </cell>
          <cell r="J16">
            <v>39.6</v>
          </cell>
          <cell r="K16">
            <v>0</v>
          </cell>
        </row>
        <row r="17">
          <cell r="B17">
            <v>32.516666666666659</v>
          </cell>
          <cell r="C17">
            <v>40.6</v>
          </cell>
          <cell r="D17">
            <v>25</v>
          </cell>
          <cell r="E17">
            <v>24.458333333333332</v>
          </cell>
          <cell r="F17">
            <v>49</v>
          </cell>
          <cell r="G17">
            <v>11</v>
          </cell>
          <cell r="H17">
            <v>22.68</v>
          </cell>
          <cell r="I17" t="str">
            <v>L</v>
          </cell>
          <cell r="J17">
            <v>50.04</v>
          </cell>
          <cell r="K17">
            <v>0</v>
          </cell>
        </row>
        <row r="18">
          <cell r="B18">
            <v>31.091666666666669</v>
          </cell>
          <cell r="C18">
            <v>35.700000000000003</v>
          </cell>
          <cell r="D18">
            <v>23.1</v>
          </cell>
          <cell r="E18">
            <v>30.208333333333332</v>
          </cell>
          <cell r="F18">
            <v>61</v>
          </cell>
          <cell r="G18">
            <v>18</v>
          </cell>
          <cell r="H18">
            <v>20.52</v>
          </cell>
          <cell r="I18" t="str">
            <v>S</v>
          </cell>
          <cell r="J18">
            <v>48.96</v>
          </cell>
          <cell r="K18">
            <v>0</v>
          </cell>
        </row>
        <row r="19">
          <cell r="B19">
            <v>24.875000000000004</v>
          </cell>
          <cell r="C19">
            <v>31.8</v>
          </cell>
          <cell r="D19">
            <v>18.899999999999999</v>
          </cell>
          <cell r="E19">
            <v>56</v>
          </cell>
          <cell r="F19">
            <v>75</v>
          </cell>
          <cell r="G19">
            <v>31</v>
          </cell>
          <cell r="H19">
            <v>24.840000000000003</v>
          </cell>
          <cell r="I19" t="str">
            <v>SO</v>
          </cell>
          <cell r="J19">
            <v>57.24</v>
          </cell>
          <cell r="K19">
            <v>0</v>
          </cell>
        </row>
        <row r="20">
          <cell r="B20">
            <v>27.700000000000006</v>
          </cell>
          <cell r="C20">
            <v>38.1</v>
          </cell>
          <cell r="D20">
            <v>17.899999999999999</v>
          </cell>
          <cell r="E20">
            <v>52.416666666666664</v>
          </cell>
          <cell r="F20">
            <v>87</v>
          </cell>
          <cell r="G20">
            <v>20</v>
          </cell>
          <cell r="H20">
            <v>9.7200000000000006</v>
          </cell>
          <cell r="I20" t="str">
            <v>N</v>
          </cell>
          <cell r="J20">
            <v>22.68</v>
          </cell>
          <cell r="K20">
            <v>0</v>
          </cell>
        </row>
        <row r="21">
          <cell r="B21">
            <v>30.179166666666664</v>
          </cell>
          <cell r="C21">
            <v>35</v>
          </cell>
          <cell r="D21">
            <v>23.5</v>
          </cell>
          <cell r="E21">
            <v>37.833333333333336</v>
          </cell>
          <cell r="F21">
            <v>59</v>
          </cell>
          <cell r="G21">
            <v>26</v>
          </cell>
          <cell r="H21">
            <v>17.64</v>
          </cell>
          <cell r="I21" t="str">
            <v>SO</v>
          </cell>
          <cell r="J21">
            <v>42.480000000000004</v>
          </cell>
          <cell r="K21">
            <v>0</v>
          </cell>
        </row>
        <row r="22">
          <cell r="B22">
            <v>27.754166666666666</v>
          </cell>
          <cell r="C22">
            <v>35.1</v>
          </cell>
          <cell r="D22">
            <v>20.3</v>
          </cell>
          <cell r="E22">
            <v>51.791666666666664</v>
          </cell>
          <cell r="F22">
            <v>83</v>
          </cell>
          <cell r="G22">
            <v>24</v>
          </cell>
          <cell r="H22">
            <v>16.2</v>
          </cell>
          <cell r="I22" t="str">
            <v>NO</v>
          </cell>
          <cell r="J22">
            <v>42.84</v>
          </cell>
          <cell r="K22">
            <v>0</v>
          </cell>
        </row>
        <row r="23">
          <cell r="B23">
            <v>27.6875</v>
          </cell>
          <cell r="C23">
            <v>31.8</v>
          </cell>
          <cell r="D23">
            <v>23.7</v>
          </cell>
          <cell r="E23">
            <v>54.541666666666664</v>
          </cell>
          <cell r="F23">
            <v>75</v>
          </cell>
          <cell r="G23">
            <v>30</v>
          </cell>
          <cell r="H23">
            <v>0</v>
          </cell>
          <cell r="I23" t="str">
            <v>L</v>
          </cell>
          <cell r="J23">
            <v>23.040000000000003</v>
          </cell>
          <cell r="K23">
            <v>0</v>
          </cell>
        </row>
        <row r="24">
          <cell r="B24">
            <v>26.504166666666666</v>
          </cell>
          <cell r="C24">
            <v>31.3</v>
          </cell>
          <cell r="D24">
            <v>21.7</v>
          </cell>
          <cell r="E24">
            <v>58.875</v>
          </cell>
          <cell r="F24">
            <v>85</v>
          </cell>
          <cell r="G24">
            <v>27</v>
          </cell>
          <cell r="H24">
            <v>17.64</v>
          </cell>
          <cell r="I24" t="str">
            <v>S</v>
          </cell>
          <cell r="J24">
            <v>46.800000000000004</v>
          </cell>
          <cell r="K24">
            <v>1</v>
          </cell>
        </row>
        <row r="25">
          <cell r="B25">
            <v>20.775000000000002</v>
          </cell>
          <cell r="C25">
            <v>27</v>
          </cell>
          <cell r="D25">
            <v>15.1</v>
          </cell>
          <cell r="E25">
            <v>57.833333333333336</v>
          </cell>
          <cell r="F25">
            <v>86</v>
          </cell>
          <cell r="G25">
            <v>41</v>
          </cell>
          <cell r="H25">
            <v>28.44</v>
          </cell>
          <cell r="I25" t="str">
            <v>SO</v>
          </cell>
          <cell r="J25">
            <v>56.16</v>
          </cell>
          <cell r="K25">
            <v>0</v>
          </cell>
        </row>
        <row r="26">
          <cell r="B26">
            <v>17.208333333333332</v>
          </cell>
          <cell r="C26">
            <v>21</v>
          </cell>
          <cell r="D26">
            <v>14.9</v>
          </cell>
          <cell r="E26">
            <v>85.125</v>
          </cell>
          <cell r="F26">
            <v>90</v>
          </cell>
          <cell r="G26">
            <v>76</v>
          </cell>
          <cell r="H26">
            <v>15.840000000000002</v>
          </cell>
          <cell r="I26" t="str">
            <v>SO</v>
          </cell>
          <cell r="J26">
            <v>37.800000000000004</v>
          </cell>
          <cell r="K26">
            <v>4.0000000000000009</v>
          </cell>
        </row>
        <row r="27">
          <cell r="B27">
            <v>23.933333333333337</v>
          </cell>
          <cell r="C27">
            <v>34.4</v>
          </cell>
          <cell r="D27">
            <v>16.5</v>
          </cell>
          <cell r="E27">
            <v>69.458333333333329</v>
          </cell>
          <cell r="F27">
            <v>92</v>
          </cell>
          <cell r="G27">
            <v>33</v>
          </cell>
          <cell r="H27">
            <v>12.24</v>
          </cell>
          <cell r="I27" t="str">
            <v>L</v>
          </cell>
          <cell r="J27">
            <v>26.28</v>
          </cell>
          <cell r="K27">
            <v>1.4</v>
          </cell>
        </row>
        <row r="28">
          <cell r="B28">
            <v>31.824999999999999</v>
          </cell>
          <cell r="C28">
            <v>39.200000000000003</v>
          </cell>
          <cell r="D28">
            <v>25</v>
          </cell>
          <cell r="E28">
            <v>38.875</v>
          </cell>
          <cell r="F28">
            <v>65</v>
          </cell>
          <cell r="G28">
            <v>20</v>
          </cell>
          <cell r="H28">
            <v>20.16</v>
          </cell>
          <cell r="I28" t="str">
            <v>SE</v>
          </cell>
          <cell r="J28">
            <v>33.840000000000003</v>
          </cell>
          <cell r="K28">
            <v>0</v>
          </cell>
        </row>
        <row r="29">
          <cell r="B29">
            <v>32.88333333333334</v>
          </cell>
          <cell r="C29">
            <v>40.700000000000003</v>
          </cell>
          <cell r="D29">
            <v>23.9</v>
          </cell>
          <cell r="E29">
            <v>31.375</v>
          </cell>
          <cell r="F29">
            <v>66</v>
          </cell>
          <cell r="G29">
            <v>17</v>
          </cell>
          <cell r="H29">
            <v>19.079999999999998</v>
          </cell>
          <cell r="I29" t="str">
            <v>L</v>
          </cell>
          <cell r="J29">
            <v>40.680000000000007</v>
          </cell>
          <cell r="K29">
            <v>0</v>
          </cell>
        </row>
        <row r="30">
          <cell r="B30">
            <v>34.233333333333334</v>
          </cell>
          <cell r="C30">
            <v>42.1</v>
          </cell>
          <cell r="D30">
            <v>27</v>
          </cell>
          <cell r="E30">
            <v>30.208333333333332</v>
          </cell>
          <cell r="F30">
            <v>45</v>
          </cell>
          <cell r="G30">
            <v>18</v>
          </cell>
          <cell r="H30">
            <v>23.040000000000003</v>
          </cell>
          <cell r="I30" t="str">
            <v>L</v>
          </cell>
          <cell r="J30">
            <v>49.32</v>
          </cell>
          <cell r="K30">
            <v>0</v>
          </cell>
        </row>
        <row r="31">
          <cell r="B31">
            <v>33.266666666666659</v>
          </cell>
          <cell r="C31">
            <v>40.4</v>
          </cell>
          <cell r="D31">
            <v>26.6</v>
          </cell>
          <cell r="E31">
            <v>38.291666666666664</v>
          </cell>
          <cell r="F31">
            <v>65</v>
          </cell>
          <cell r="G31">
            <v>19</v>
          </cell>
          <cell r="H31">
            <v>29.16</v>
          </cell>
          <cell r="I31" t="str">
            <v>NO</v>
          </cell>
          <cell r="J31">
            <v>51.480000000000004</v>
          </cell>
          <cell r="K31">
            <v>0</v>
          </cell>
        </row>
        <row r="32">
          <cell r="B32">
            <v>28.866666666666671</v>
          </cell>
          <cell r="C32">
            <v>33.4</v>
          </cell>
          <cell r="D32">
            <v>22.2</v>
          </cell>
          <cell r="E32">
            <v>44.833333333333336</v>
          </cell>
          <cell r="F32">
            <v>63</v>
          </cell>
          <cell r="G32">
            <v>31</v>
          </cell>
          <cell r="H32">
            <v>23.040000000000003</v>
          </cell>
          <cell r="I32" t="str">
            <v>SO</v>
          </cell>
          <cell r="J32">
            <v>51.84</v>
          </cell>
          <cell r="K32">
            <v>0</v>
          </cell>
        </row>
        <row r="33">
          <cell r="B33">
            <v>30.166666666666661</v>
          </cell>
          <cell r="C33">
            <v>40.6</v>
          </cell>
          <cell r="D33">
            <v>21</v>
          </cell>
          <cell r="E33">
            <v>45.583333333333336</v>
          </cell>
          <cell r="F33">
            <v>77</v>
          </cell>
          <cell r="G33">
            <v>22</v>
          </cell>
          <cell r="H33">
            <v>15.840000000000002</v>
          </cell>
          <cell r="I33" t="str">
            <v>N</v>
          </cell>
          <cell r="J33">
            <v>33.840000000000003</v>
          </cell>
          <cell r="K33">
            <v>0</v>
          </cell>
        </row>
        <row r="34">
          <cell r="B34">
            <v>34.345833333333339</v>
          </cell>
          <cell r="C34">
            <v>42.7</v>
          </cell>
          <cell r="D34">
            <v>24.8</v>
          </cell>
          <cell r="E34">
            <v>32.958333333333336</v>
          </cell>
          <cell r="F34">
            <v>70</v>
          </cell>
          <cell r="G34">
            <v>12</v>
          </cell>
          <cell r="H34">
            <v>29.880000000000003</v>
          </cell>
          <cell r="I34" t="str">
            <v>L</v>
          </cell>
          <cell r="J34">
            <v>55.800000000000004</v>
          </cell>
          <cell r="K34">
            <v>0</v>
          </cell>
        </row>
        <row r="35">
          <cell r="I35" t="str">
            <v>L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28.262499999999999</v>
          </cell>
          <cell r="C5">
            <v>36.1</v>
          </cell>
          <cell r="D5">
            <v>19.600000000000001</v>
          </cell>
          <cell r="E5">
            <v>25.208333333333332</v>
          </cell>
          <cell r="F5">
            <v>43</v>
          </cell>
          <cell r="G5">
            <v>12</v>
          </cell>
          <cell r="H5">
            <v>27</v>
          </cell>
          <cell r="I5" t="str">
            <v>NE</v>
          </cell>
          <cell r="J5">
            <v>45</v>
          </cell>
          <cell r="K5">
            <v>0</v>
          </cell>
        </row>
        <row r="6">
          <cell r="B6">
            <v>27.012499999999999</v>
          </cell>
          <cell r="C6">
            <v>35</v>
          </cell>
          <cell r="D6">
            <v>19.899999999999999</v>
          </cell>
          <cell r="E6">
            <v>28.583333333333332</v>
          </cell>
          <cell r="F6">
            <v>48</v>
          </cell>
          <cell r="G6">
            <v>13</v>
          </cell>
          <cell r="H6">
            <v>24.12</v>
          </cell>
          <cell r="I6" t="str">
            <v>NE</v>
          </cell>
          <cell r="J6">
            <v>42.480000000000004</v>
          </cell>
          <cell r="K6">
            <v>0</v>
          </cell>
        </row>
        <row r="7">
          <cell r="B7">
            <v>26.299999999999997</v>
          </cell>
          <cell r="C7">
            <v>35</v>
          </cell>
          <cell r="D7">
            <v>18.2</v>
          </cell>
          <cell r="E7">
            <v>27.083333333333332</v>
          </cell>
          <cell r="F7">
            <v>47</v>
          </cell>
          <cell r="G7">
            <v>13</v>
          </cell>
          <cell r="H7">
            <v>20.16</v>
          </cell>
          <cell r="I7" t="str">
            <v>NE</v>
          </cell>
          <cell r="J7">
            <v>39.24</v>
          </cell>
          <cell r="K7">
            <v>0</v>
          </cell>
        </row>
        <row r="8">
          <cell r="B8">
            <v>25.987499999999994</v>
          </cell>
          <cell r="C8">
            <v>34.799999999999997</v>
          </cell>
          <cell r="D8">
            <v>17.399999999999999</v>
          </cell>
          <cell r="E8">
            <v>33.625</v>
          </cell>
          <cell r="F8">
            <v>55</v>
          </cell>
          <cell r="G8">
            <v>16</v>
          </cell>
          <cell r="H8">
            <v>15.840000000000002</v>
          </cell>
          <cell r="I8" t="str">
            <v>NE</v>
          </cell>
          <cell r="J8">
            <v>24.48</v>
          </cell>
          <cell r="K8">
            <v>0</v>
          </cell>
        </row>
        <row r="9">
          <cell r="B9">
            <v>26.833333333333329</v>
          </cell>
          <cell r="C9">
            <v>35.700000000000003</v>
          </cell>
          <cell r="D9">
            <v>19.2</v>
          </cell>
          <cell r="E9">
            <v>28.375</v>
          </cell>
          <cell r="F9">
            <v>47</v>
          </cell>
          <cell r="G9">
            <v>13</v>
          </cell>
          <cell r="H9">
            <v>23.040000000000003</v>
          </cell>
          <cell r="I9" t="str">
            <v>NE</v>
          </cell>
          <cell r="J9">
            <v>49.680000000000007</v>
          </cell>
          <cell r="K9">
            <v>0</v>
          </cell>
        </row>
        <row r="10">
          <cell r="B10">
            <v>26.487499999999997</v>
          </cell>
          <cell r="C10">
            <v>35.9</v>
          </cell>
          <cell r="D10">
            <v>17.899999999999999</v>
          </cell>
          <cell r="E10">
            <v>23.666666666666668</v>
          </cell>
          <cell r="F10">
            <v>41</v>
          </cell>
          <cell r="G10">
            <v>11</v>
          </cell>
          <cell r="H10">
            <v>18</v>
          </cell>
          <cell r="I10" t="str">
            <v>NE</v>
          </cell>
          <cell r="J10">
            <v>26.64</v>
          </cell>
          <cell r="K10">
            <v>0</v>
          </cell>
        </row>
        <row r="11">
          <cell r="B11">
            <v>27.108333333333334</v>
          </cell>
          <cell r="C11">
            <v>36.200000000000003</v>
          </cell>
          <cell r="D11">
            <v>18.5</v>
          </cell>
          <cell r="E11">
            <v>23.416666666666668</v>
          </cell>
          <cell r="F11">
            <v>40</v>
          </cell>
          <cell r="G11">
            <v>11</v>
          </cell>
          <cell r="H11">
            <v>20.88</v>
          </cell>
          <cell r="I11" t="str">
            <v>NE</v>
          </cell>
          <cell r="J11">
            <v>31.680000000000003</v>
          </cell>
          <cell r="K11">
            <v>0</v>
          </cell>
        </row>
        <row r="12">
          <cell r="B12">
            <v>27.412499999999998</v>
          </cell>
          <cell r="C12">
            <v>37.6</v>
          </cell>
          <cell r="D12">
            <v>15.9</v>
          </cell>
          <cell r="E12">
            <v>24.208333333333332</v>
          </cell>
          <cell r="F12">
            <v>50</v>
          </cell>
          <cell r="G12">
            <v>11</v>
          </cell>
          <cell r="H12">
            <v>13.68</v>
          </cell>
          <cell r="I12" t="str">
            <v>L</v>
          </cell>
          <cell r="J12">
            <v>32.4</v>
          </cell>
          <cell r="K12">
            <v>0</v>
          </cell>
        </row>
        <row r="13">
          <cell r="B13">
            <v>28.0625</v>
          </cell>
          <cell r="C13">
            <v>37.299999999999997</v>
          </cell>
          <cell r="D13">
            <v>19.100000000000001</v>
          </cell>
          <cell r="E13">
            <v>25</v>
          </cell>
          <cell r="F13">
            <v>43</v>
          </cell>
          <cell r="G13">
            <v>12</v>
          </cell>
          <cell r="H13">
            <v>19.440000000000001</v>
          </cell>
          <cell r="I13" t="str">
            <v>NE</v>
          </cell>
          <cell r="J13">
            <v>36</v>
          </cell>
          <cell r="K13">
            <v>0</v>
          </cell>
        </row>
        <row r="14">
          <cell r="B14">
            <v>28.570833333333329</v>
          </cell>
          <cell r="C14">
            <v>37.9</v>
          </cell>
          <cell r="D14">
            <v>18</v>
          </cell>
          <cell r="E14">
            <v>25.083333333333332</v>
          </cell>
          <cell r="F14">
            <v>49</v>
          </cell>
          <cell r="G14">
            <v>11</v>
          </cell>
          <cell r="H14">
            <v>18.36</v>
          </cell>
          <cell r="I14" t="str">
            <v>NE</v>
          </cell>
          <cell r="J14">
            <v>35.28</v>
          </cell>
          <cell r="K14">
            <v>0</v>
          </cell>
        </row>
        <row r="15">
          <cell r="B15">
            <v>28.237499999999994</v>
          </cell>
          <cell r="C15">
            <v>37.1</v>
          </cell>
          <cell r="D15">
            <v>20.5</v>
          </cell>
          <cell r="E15">
            <v>23.625</v>
          </cell>
          <cell r="F15">
            <v>40</v>
          </cell>
          <cell r="G15">
            <v>10</v>
          </cell>
          <cell r="H15">
            <v>27</v>
          </cell>
          <cell r="I15" t="str">
            <v>NE</v>
          </cell>
          <cell r="J15">
            <v>43.2</v>
          </cell>
          <cell r="K15">
            <v>0</v>
          </cell>
        </row>
        <row r="16">
          <cell r="B16">
            <v>27.441666666666663</v>
          </cell>
          <cell r="C16">
            <v>36.6</v>
          </cell>
          <cell r="D16">
            <v>18.399999999999999</v>
          </cell>
          <cell r="E16">
            <v>21.083333333333332</v>
          </cell>
          <cell r="F16">
            <v>37</v>
          </cell>
          <cell r="G16">
            <v>9</v>
          </cell>
          <cell r="H16">
            <v>25.92</v>
          </cell>
          <cell r="I16" t="str">
            <v>NE</v>
          </cell>
          <cell r="J16">
            <v>39.96</v>
          </cell>
          <cell r="K16">
            <v>0</v>
          </cell>
        </row>
        <row r="17">
          <cell r="B17">
            <v>27.004166666666666</v>
          </cell>
          <cell r="C17">
            <v>35.9</v>
          </cell>
          <cell r="D17">
            <v>18.8</v>
          </cell>
          <cell r="E17">
            <v>21.916666666666668</v>
          </cell>
          <cell r="F17">
            <v>35</v>
          </cell>
          <cell r="G17">
            <v>10</v>
          </cell>
          <cell r="H17">
            <v>26.64</v>
          </cell>
          <cell r="I17" t="str">
            <v>NE</v>
          </cell>
          <cell r="J17">
            <v>42.84</v>
          </cell>
          <cell r="K17">
            <v>0</v>
          </cell>
        </row>
        <row r="18">
          <cell r="B18">
            <v>27.316666666666666</v>
          </cell>
          <cell r="C18">
            <v>36.4</v>
          </cell>
          <cell r="D18">
            <v>18.7</v>
          </cell>
          <cell r="E18">
            <v>23.291666666666668</v>
          </cell>
          <cell r="F18">
            <v>40</v>
          </cell>
          <cell r="G18">
            <v>11</v>
          </cell>
          <cell r="H18">
            <v>19.440000000000001</v>
          </cell>
          <cell r="I18" t="str">
            <v>NE</v>
          </cell>
          <cell r="J18">
            <v>28.44</v>
          </cell>
          <cell r="K18">
            <v>0</v>
          </cell>
        </row>
        <row r="19">
          <cell r="B19">
            <v>27.966666666666669</v>
          </cell>
          <cell r="C19">
            <v>36.1</v>
          </cell>
          <cell r="D19">
            <v>18.8</v>
          </cell>
          <cell r="E19">
            <v>22.333333333333332</v>
          </cell>
          <cell r="F19">
            <v>40</v>
          </cell>
          <cell r="G19">
            <v>12</v>
          </cell>
          <cell r="H19">
            <v>22.68</v>
          </cell>
          <cell r="I19" t="str">
            <v>NE</v>
          </cell>
          <cell r="J19">
            <v>38.519999999999996</v>
          </cell>
          <cell r="K19">
            <v>0</v>
          </cell>
        </row>
        <row r="20">
          <cell r="B20">
            <v>27.320833333333336</v>
          </cell>
          <cell r="C20">
            <v>36.200000000000003</v>
          </cell>
          <cell r="D20">
            <v>19.100000000000001</v>
          </cell>
          <cell r="E20">
            <v>24.791666666666668</v>
          </cell>
          <cell r="F20">
            <v>41</v>
          </cell>
          <cell r="G20">
            <v>11</v>
          </cell>
          <cell r="H20">
            <v>20.88</v>
          </cell>
          <cell r="I20" t="str">
            <v>NE</v>
          </cell>
          <cell r="J20">
            <v>40.32</v>
          </cell>
          <cell r="K20">
            <v>0</v>
          </cell>
        </row>
        <row r="21">
          <cell r="B21">
            <v>28.779166666666669</v>
          </cell>
          <cell r="C21">
            <v>36.299999999999997</v>
          </cell>
          <cell r="D21">
            <v>21.8</v>
          </cell>
          <cell r="E21">
            <v>24.416666666666668</v>
          </cell>
          <cell r="F21">
            <v>39</v>
          </cell>
          <cell r="G21">
            <v>13</v>
          </cell>
          <cell r="H21">
            <v>18</v>
          </cell>
          <cell r="I21" t="str">
            <v>N</v>
          </cell>
          <cell r="J21">
            <v>40.32</v>
          </cell>
          <cell r="K21">
            <v>0</v>
          </cell>
        </row>
        <row r="22">
          <cell r="B22">
            <v>26.970833333333331</v>
          </cell>
          <cell r="C22">
            <v>35.200000000000003</v>
          </cell>
          <cell r="D22">
            <v>18</v>
          </cell>
          <cell r="E22">
            <v>41</v>
          </cell>
          <cell r="F22">
            <v>75</v>
          </cell>
          <cell r="G22">
            <v>16</v>
          </cell>
          <cell r="H22">
            <v>18.36</v>
          </cell>
          <cell r="I22" t="str">
            <v>NE</v>
          </cell>
          <cell r="J22">
            <v>31.680000000000003</v>
          </cell>
          <cell r="K22">
            <v>0</v>
          </cell>
        </row>
        <row r="23">
          <cell r="B23">
            <v>26.483333333333334</v>
          </cell>
          <cell r="C23">
            <v>36.1</v>
          </cell>
          <cell r="D23">
            <v>20</v>
          </cell>
          <cell r="E23">
            <v>39.5</v>
          </cell>
          <cell r="F23">
            <v>64</v>
          </cell>
          <cell r="G23">
            <v>17</v>
          </cell>
          <cell r="H23">
            <v>23.400000000000002</v>
          </cell>
          <cell r="I23" t="str">
            <v>NE</v>
          </cell>
          <cell r="J23">
            <v>44.28</v>
          </cell>
          <cell r="K23">
            <v>0.2</v>
          </cell>
        </row>
        <row r="24">
          <cell r="B24">
            <v>21.779166666666669</v>
          </cell>
          <cell r="C24">
            <v>24.2</v>
          </cell>
          <cell r="D24">
            <v>19</v>
          </cell>
          <cell r="E24">
            <v>65.666666666666671</v>
          </cell>
          <cell r="F24">
            <v>81</v>
          </cell>
          <cell r="G24">
            <v>46</v>
          </cell>
          <cell r="H24">
            <v>23.400000000000002</v>
          </cell>
          <cell r="I24" t="str">
            <v>SE</v>
          </cell>
          <cell r="J24">
            <v>34.200000000000003</v>
          </cell>
          <cell r="K24">
            <v>0.60000000000000009</v>
          </cell>
        </row>
        <row r="25">
          <cell r="B25">
            <v>24.074999999999999</v>
          </cell>
          <cell r="C25">
            <v>31.6</v>
          </cell>
          <cell r="D25">
            <v>17.2</v>
          </cell>
          <cell r="E25">
            <v>57.583333333333336</v>
          </cell>
          <cell r="F25">
            <v>90</v>
          </cell>
          <cell r="G25">
            <v>31</v>
          </cell>
          <cell r="H25">
            <v>19.079999999999998</v>
          </cell>
          <cell r="I25" t="str">
            <v>L</v>
          </cell>
          <cell r="J25">
            <v>32.4</v>
          </cell>
          <cell r="K25">
            <v>0</v>
          </cell>
        </row>
        <row r="26">
          <cell r="B26">
            <v>22.066666666666666</v>
          </cell>
          <cell r="C26">
            <v>30.4</v>
          </cell>
          <cell r="D26">
            <v>17.5</v>
          </cell>
          <cell r="E26">
            <v>63.833333333333336</v>
          </cell>
          <cell r="F26">
            <v>80</v>
          </cell>
          <cell r="G26">
            <v>38</v>
          </cell>
          <cell r="H26">
            <v>30.240000000000002</v>
          </cell>
          <cell r="I26" t="str">
            <v>L</v>
          </cell>
          <cell r="J26">
            <v>46.800000000000004</v>
          </cell>
          <cell r="K26">
            <v>0</v>
          </cell>
        </row>
        <row r="27">
          <cell r="B27">
            <v>24.012500000000003</v>
          </cell>
          <cell r="C27">
            <v>33.700000000000003</v>
          </cell>
          <cell r="D27">
            <v>17.2</v>
          </cell>
          <cell r="E27">
            <v>63.5</v>
          </cell>
          <cell r="F27">
            <v>92</v>
          </cell>
          <cell r="G27">
            <v>26</v>
          </cell>
          <cell r="H27">
            <v>20.16</v>
          </cell>
          <cell r="I27" t="str">
            <v>L</v>
          </cell>
          <cell r="J27">
            <v>29.16</v>
          </cell>
          <cell r="K27">
            <v>0</v>
          </cell>
        </row>
        <row r="28">
          <cell r="B28">
            <v>26.375</v>
          </cell>
          <cell r="C28">
            <v>34.5</v>
          </cell>
          <cell r="D28">
            <v>18.600000000000001</v>
          </cell>
          <cell r="E28">
            <v>50.583333333333336</v>
          </cell>
          <cell r="F28">
            <v>86</v>
          </cell>
          <cell r="G28">
            <v>20</v>
          </cell>
          <cell r="H28">
            <v>26.28</v>
          </cell>
          <cell r="I28" t="str">
            <v>L</v>
          </cell>
          <cell r="J28">
            <v>36.72</v>
          </cell>
          <cell r="K28">
            <v>0</v>
          </cell>
        </row>
        <row r="29">
          <cell r="B29">
            <v>27.833333333333329</v>
          </cell>
          <cell r="C29">
            <v>36.5</v>
          </cell>
          <cell r="D29">
            <v>18.600000000000001</v>
          </cell>
          <cell r="E29">
            <v>32.916666666666664</v>
          </cell>
          <cell r="F29">
            <v>56</v>
          </cell>
          <cell r="G29">
            <v>14</v>
          </cell>
          <cell r="H29">
            <v>23.040000000000003</v>
          </cell>
          <cell r="I29" t="str">
            <v>L</v>
          </cell>
          <cell r="J29">
            <v>34.56</v>
          </cell>
          <cell r="K29">
            <v>0</v>
          </cell>
        </row>
        <row r="30">
          <cell r="B30">
            <v>28.808333333333337</v>
          </cell>
          <cell r="C30">
            <v>37.5</v>
          </cell>
          <cell r="D30">
            <v>21.3</v>
          </cell>
          <cell r="E30">
            <v>30.916666666666668</v>
          </cell>
          <cell r="F30">
            <v>47</v>
          </cell>
          <cell r="G30">
            <v>16</v>
          </cell>
          <cell r="H30">
            <v>30.240000000000002</v>
          </cell>
          <cell r="I30" t="str">
            <v>NE</v>
          </cell>
          <cell r="J30">
            <v>54.72</v>
          </cell>
          <cell r="K30">
            <v>0</v>
          </cell>
        </row>
        <row r="31">
          <cell r="B31">
            <v>29.270833333333339</v>
          </cell>
          <cell r="C31">
            <v>37</v>
          </cell>
          <cell r="D31">
            <v>22.9</v>
          </cell>
          <cell r="E31">
            <v>38.416666666666664</v>
          </cell>
          <cell r="F31">
            <v>62</v>
          </cell>
          <cell r="G31">
            <v>18</v>
          </cell>
          <cell r="H31">
            <v>24.12</v>
          </cell>
          <cell r="I31" t="str">
            <v>N</v>
          </cell>
          <cell r="J31">
            <v>43.92</v>
          </cell>
          <cell r="K31">
            <v>0</v>
          </cell>
        </row>
        <row r="32">
          <cell r="B32">
            <v>29.041666666666668</v>
          </cell>
          <cell r="C32">
            <v>38.299999999999997</v>
          </cell>
          <cell r="D32">
            <v>21</v>
          </cell>
          <cell r="E32">
            <v>33.208333333333336</v>
          </cell>
          <cell r="F32">
            <v>56</v>
          </cell>
          <cell r="G32">
            <v>15</v>
          </cell>
          <cell r="H32">
            <v>21.240000000000002</v>
          </cell>
          <cell r="I32" t="str">
            <v>N</v>
          </cell>
          <cell r="J32">
            <v>37.440000000000005</v>
          </cell>
          <cell r="K32">
            <v>0</v>
          </cell>
        </row>
        <row r="33">
          <cell r="B33">
            <v>29.787500000000005</v>
          </cell>
          <cell r="C33">
            <v>38.9</v>
          </cell>
          <cell r="D33">
            <v>21.4</v>
          </cell>
          <cell r="E33">
            <v>37.208333333333336</v>
          </cell>
          <cell r="F33">
            <v>69</v>
          </cell>
          <cell r="G33">
            <v>13</v>
          </cell>
          <cell r="H33">
            <v>20.16</v>
          </cell>
          <cell r="I33" t="str">
            <v>NE</v>
          </cell>
          <cell r="J33">
            <v>45</v>
          </cell>
          <cell r="K33">
            <v>0</v>
          </cell>
        </row>
        <row r="34">
          <cell r="B34">
            <v>30.745833333333334</v>
          </cell>
          <cell r="C34">
            <v>40.200000000000003</v>
          </cell>
          <cell r="D34">
            <v>20.3</v>
          </cell>
          <cell r="E34">
            <v>21.333333333333332</v>
          </cell>
          <cell r="F34">
            <v>46</v>
          </cell>
          <cell r="G34">
            <v>9</v>
          </cell>
          <cell r="H34">
            <v>27.36</v>
          </cell>
          <cell r="I34" t="str">
            <v>NE</v>
          </cell>
          <cell r="J34">
            <v>66.600000000000009</v>
          </cell>
          <cell r="K34">
            <v>0</v>
          </cell>
        </row>
        <row r="35">
          <cell r="I35" t="str">
            <v>NE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28.412499999999994</v>
          </cell>
          <cell r="C5">
            <v>38.1</v>
          </cell>
          <cell r="D5">
            <v>18.2</v>
          </cell>
          <cell r="E5">
            <v>48.916666666666664</v>
          </cell>
          <cell r="F5">
            <v>93</v>
          </cell>
          <cell r="G5">
            <v>15</v>
          </cell>
          <cell r="H5">
            <v>13.32</v>
          </cell>
          <cell r="I5" t="str">
            <v>N</v>
          </cell>
          <cell r="J5">
            <v>34.56</v>
          </cell>
          <cell r="K5">
            <v>0</v>
          </cell>
        </row>
        <row r="6">
          <cell r="B6">
            <v>27.787499999999998</v>
          </cell>
          <cell r="C6">
            <v>35.9</v>
          </cell>
          <cell r="D6">
            <v>20.399999999999999</v>
          </cell>
          <cell r="E6">
            <v>48.708333333333336</v>
          </cell>
          <cell r="F6">
            <v>78</v>
          </cell>
          <cell r="G6">
            <v>23</v>
          </cell>
          <cell r="H6">
            <v>18</v>
          </cell>
          <cell r="I6" t="str">
            <v>NO</v>
          </cell>
          <cell r="J6">
            <v>36.36</v>
          </cell>
          <cell r="K6">
            <v>0</v>
          </cell>
        </row>
        <row r="7">
          <cell r="B7">
            <v>27.179166666666664</v>
          </cell>
          <cell r="C7">
            <v>37.1</v>
          </cell>
          <cell r="D7">
            <v>19</v>
          </cell>
          <cell r="E7">
            <v>49.833333333333336</v>
          </cell>
          <cell r="F7">
            <v>83</v>
          </cell>
          <cell r="G7">
            <v>20</v>
          </cell>
          <cell r="H7">
            <v>13.68</v>
          </cell>
          <cell r="I7" t="str">
            <v>O</v>
          </cell>
          <cell r="J7">
            <v>25.2</v>
          </cell>
          <cell r="K7">
            <v>0</v>
          </cell>
        </row>
        <row r="8">
          <cell r="B8">
            <v>28.087500000000002</v>
          </cell>
          <cell r="C8">
            <v>39.1</v>
          </cell>
          <cell r="D8">
            <v>17.600000000000001</v>
          </cell>
          <cell r="E8">
            <v>43.75</v>
          </cell>
          <cell r="F8">
            <v>83</v>
          </cell>
          <cell r="G8">
            <v>13</v>
          </cell>
          <cell r="H8">
            <v>9.7200000000000006</v>
          </cell>
          <cell r="I8" t="str">
            <v>L</v>
          </cell>
          <cell r="J8">
            <v>26.64</v>
          </cell>
          <cell r="K8">
            <v>0</v>
          </cell>
        </row>
        <row r="9">
          <cell r="B9">
            <v>28.133333333333329</v>
          </cell>
          <cell r="C9">
            <v>39.5</v>
          </cell>
          <cell r="D9">
            <v>17.5</v>
          </cell>
          <cell r="E9">
            <v>38</v>
          </cell>
          <cell r="F9">
            <v>76</v>
          </cell>
          <cell r="G9">
            <v>12</v>
          </cell>
          <cell r="H9">
            <v>16.2</v>
          </cell>
          <cell r="I9" t="str">
            <v>NE</v>
          </cell>
          <cell r="J9">
            <v>30.240000000000002</v>
          </cell>
          <cell r="K9">
            <v>0</v>
          </cell>
        </row>
        <row r="10">
          <cell r="B10">
            <v>28.224999999999994</v>
          </cell>
          <cell r="C10">
            <v>39.200000000000003</v>
          </cell>
          <cell r="D10">
            <v>16.399999999999999</v>
          </cell>
          <cell r="E10">
            <v>33.125</v>
          </cell>
          <cell r="F10">
            <v>68</v>
          </cell>
          <cell r="G10">
            <v>12</v>
          </cell>
          <cell r="H10">
            <v>8.2799999999999994</v>
          </cell>
          <cell r="I10" t="str">
            <v>L</v>
          </cell>
          <cell r="J10">
            <v>25.2</v>
          </cell>
          <cell r="K10">
            <v>0</v>
          </cell>
        </row>
        <row r="11">
          <cell r="B11">
            <v>27.966666666666672</v>
          </cell>
          <cell r="C11">
            <v>39.9</v>
          </cell>
          <cell r="D11">
            <v>16.8</v>
          </cell>
          <cell r="E11">
            <v>34</v>
          </cell>
          <cell r="F11">
            <v>72</v>
          </cell>
          <cell r="G11">
            <v>10</v>
          </cell>
          <cell r="H11">
            <v>8.2799999999999994</v>
          </cell>
          <cell r="I11" t="str">
            <v>O</v>
          </cell>
          <cell r="J11">
            <v>28.08</v>
          </cell>
          <cell r="K11">
            <v>0</v>
          </cell>
        </row>
        <row r="12">
          <cell r="B12">
            <v>27.695833333333326</v>
          </cell>
          <cell r="C12">
            <v>37.200000000000003</v>
          </cell>
          <cell r="D12">
            <v>18.100000000000001</v>
          </cell>
          <cell r="E12">
            <v>52.208333333333336</v>
          </cell>
          <cell r="F12">
            <v>92</v>
          </cell>
          <cell r="G12">
            <v>18</v>
          </cell>
          <cell r="H12">
            <v>14.04</v>
          </cell>
          <cell r="I12" t="str">
            <v>O</v>
          </cell>
          <cell r="J12">
            <v>29.52</v>
          </cell>
          <cell r="K12">
            <v>0</v>
          </cell>
        </row>
        <row r="13">
          <cell r="B13">
            <v>29.320833333333329</v>
          </cell>
          <cell r="C13">
            <v>41</v>
          </cell>
          <cell r="D13">
            <v>18.2</v>
          </cell>
          <cell r="E13">
            <v>43.791666666666664</v>
          </cell>
          <cell r="F13">
            <v>86</v>
          </cell>
          <cell r="G13">
            <v>12</v>
          </cell>
          <cell r="H13">
            <v>9</v>
          </cell>
          <cell r="I13" t="str">
            <v>SE</v>
          </cell>
          <cell r="J13">
            <v>30.96</v>
          </cell>
          <cell r="K13">
            <v>0</v>
          </cell>
        </row>
        <row r="14">
          <cell r="B14">
            <v>29.612500000000008</v>
          </cell>
          <cell r="C14">
            <v>40.4</v>
          </cell>
          <cell r="D14">
            <v>18.7</v>
          </cell>
          <cell r="E14">
            <v>34.333333333333336</v>
          </cell>
          <cell r="F14">
            <v>71</v>
          </cell>
          <cell r="G14">
            <v>12</v>
          </cell>
          <cell r="H14">
            <v>8.64</v>
          </cell>
          <cell r="I14" t="str">
            <v>O</v>
          </cell>
          <cell r="J14">
            <v>20.52</v>
          </cell>
          <cell r="K14">
            <v>0</v>
          </cell>
        </row>
        <row r="15">
          <cell r="B15">
            <v>29.770833333333332</v>
          </cell>
          <cell r="C15">
            <v>41.8</v>
          </cell>
          <cell r="D15">
            <v>18</v>
          </cell>
          <cell r="E15">
            <v>31.375</v>
          </cell>
          <cell r="F15">
            <v>69</v>
          </cell>
          <cell r="G15">
            <v>9</v>
          </cell>
          <cell r="H15">
            <v>12.96</v>
          </cell>
          <cell r="I15" t="str">
            <v>O</v>
          </cell>
          <cell r="J15">
            <v>33.840000000000003</v>
          </cell>
          <cell r="K15">
            <v>0</v>
          </cell>
        </row>
        <row r="16">
          <cell r="B16">
            <v>29.00833333333334</v>
          </cell>
          <cell r="C16">
            <v>40.9</v>
          </cell>
          <cell r="D16">
            <v>16.399999999999999</v>
          </cell>
          <cell r="E16">
            <v>29.25</v>
          </cell>
          <cell r="F16">
            <v>63</v>
          </cell>
          <cell r="G16">
            <v>8</v>
          </cell>
          <cell r="H16">
            <v>14.76</v>
          </cell>
          <cell r="I16" t="str">
            <v>NE</v>
          </cell>
          <cell r="J16">
            <v>27.36</v>
          </cell>
          <cell r="K16">
            <v>0</v>
          </cell>
        </row>
        <row r="17">
          <cell r="B17">
            <v>28.391666666666662</v>
          </cell>
          <cell r="C17">
            <v>40.200000000000003</v>
          </cell>
          <cell r="D17">
            <v>15.9</v>
          </cell>
          <cell r="E17">
            <v>28.541666666666668</v>
          </cell>
          <cell r="F17">
            <v>60</v>
          </cell>
          <cell r="G17">
            <v>9</v>
          </cell>
          <cell r="H17">
            <v>12.96</v>
          </cell>
          <cell r="I17" t="str">
            <v>NE</v>
          </cell>
          <cell r="J17">
            <v>36.36</v>
          </cell>
          <cell r="K17">
            <v>0</v>
          </cell>
        </row>
        <row r="18">
          <cell r="B18">
            <v>27.812499999999996</v>
          </cell>
          <cell r="C18">
            <v>39.1</v>
          </cell>
          <cell r="D18">
            <v>17.7</v>
          </cell>
          <cell r="E18">
            <v>31.75</v>
          </cell>
          <cell r="F18">
            <v>56</v>
          </cell>
          <cell r="G18">
            <v>13</v>
          </cell>
          <cell r="H18">
            <v>9</v>
          </cell>
          <cell r="I18" t="str">
            <v>O</v>
          </cell>
          <cell r="J18">
            <v>20.88</v>
          </cell>
          <cell r="K18">
            <v>0</v>
          </cell>
        </row>
        <row r="19">
          <cell r="B19">
            <v>29.212500000000002</v>
          </cell>
          <cell r="C19">
            <v>38.5</v>
          </cell>
          <cell r="D19">
            <v>19.600000000000001</v>
          </cell>
          <cell r="E19">
            <v>35.25</v>
          </cell>
          <cell r="F19">
            <v>72</v>
          </cell>
          <cell r="G19">
            <v>16</v>
          </cell>
          <cell r="H19">
            <v>14.76</v>
          </cell>
          <cell r="I19" t="str">
            <v>NO</v>
          </cell>
          <cell r="J19">
            <v>30.240000000000002</v>
          </cell>
          <cell r="K19">
            <v>0</v>
          </cell>
        </row>
        <row r="20">
          <cell r="B20">
            <v>29.066666666666674</v>
          </cell>
          <cell r="C20">
            <v>40.4</v>
          </cell>
          <cell r="D20">
            <v>18.399999999999999</v>
          </cell>
          <cell r="E20">
            <v>39.083333333333336</v>
          </cell>
          <cell r="F20">
            <v>81</v>
          </cell>
          <cell r="G20">
            <v>13</v>
          </cell>
          <cell r="H20">
            <v>14.4</v>
          </cell>
          <cell r="I20" t="str">
            <v>NO</v>
          </cell>
          <cell r="J20">
            <v>32.76</v>
          </cell>
          <cell r="K20">
            <v>0</v>
          </cell>
        </row>
        <row r="21">
          <cell r="B21">
            <v>30.837499999999995</v>
          </cell>
          <cell r="C21">
            <v>39.1</v>
          </cell>
          <cell r="D21">
            <v>24</v>
          </cell>
          <cell r="E21">
            <v>31.875</v>
          </cell>
          <cell r="F21">
            <v>55</v>
          </cell>
          <cell r="G21">
            <v>14</v>
          </cell>
          <cell r="H21">
            <v>15.48</v>
          </cell>
          <cell r="I21" t="str">
            <v>O</v>
          </cell>
          <cell r="J21">
            <v>25.92</v>
          </cell>
          <cell r="K21">
            <v>0</v>
          </cell>
        </row>
        <row r="22">
          <cell r="B22">
            <v>29.658333333333328</v>
          </cell>
          <cell r="C22">
            <v>37.200000000000003</v>
          </cell>
          <cell r="D22">
            <v>21.5</v>
          </cell>
          <cell r="E22">
            <v>39.041666666666664</v>
          </cell>
          <cell r="F22">
            <v>67</v>
          </cell>
          <cell r="G22">
            <v>21</v>
          </cell>
          <cell r="H22">
            <v>6.84</v>
          </cell>
          <cell r="I22" t="str">
            <v>SE</v>
          </cell>
          <cell r="J22">
            <v>19.079999999999998</v>
          </cell>
          <cell r="K22">
            <v>0</v>
          </cell>
        </row>
        <row r="23">
          <cell r="B23">
            <v>28.425000000000008</v>
          </cell>
          <cell r="C23">
            <v>35.6</v>
          </cell>
          <cell r="D23">
            <v>20.3</v>
          </cell>
          <cell r="E23">
            <v>42.291666666666664</v>
          </cell>
          <cell r="F23">
            <v>74</v>
          </cell>
          <cell r="G23">
            <v>25</v>
          </cell>
          <cell r="H23">
            <v>7.9200000000000008</v>
          </cell>
          <cell r="I23" t="str">
            <v>S</v>
          </cell>
          <cell r="J23">
            <v>17.64</v>
          </cell>
          <cell r="K23">
            <v>0</v>
          </cell>
        </row>
        <row r="24">
          <cell r="B24">
            <v>27.241666666666671</v>
          </cell>
          <cell r="C24">
            <v>32.799999999999997</v>
          </cell>
          <cell r="D24">
            <v>23.4</v>
          </cell>
          <cell r="E24">
            <v>48.458333333333336</v>
          </cell>
          <cell r="F24">
            <v>74</v>
          </cell>
          <cell r="G24">
            <v>29</v>
          </cell>
          <cell r="H24">
            <v>10.08</v>
          </cell>
          <cell r="I24" t="str">
            <v>SE</v>
          </cell>
          <cell r="J24">
            <v>22.32</v>
          </cell>
          <cell r="K24">
            <v>0</v>
          </cell>
        </row>
        <row r="25">
          <cell r="B25">
            <v>26.220833333333331</v>
          </cell>
          <cell r="C25">
            <v>35.1</v>
          </cell>
          <cell r="D25">
            <v>19</v>
          </cell>
          <cell r="E25">
            <v>50.708333333333336</v>
          </cell>
          <cell r="F25">
            <v>82</v>
          </cell>
          <cell r="G25">
            <v>26</v>
          </cell>
          <cell r="H25">
            <v>18.720000000000002</v>
          </cell>
          <cell r="I25" t="str">
            <v>SE</v>
          </cell>
          <cell r="J25">
            <v>40.32</v>
          </cell>
          <cell r="K25">
            <v>0</v>
          </cell>
        </row>
        <row r="26">
          <cell r="B26">
            <v>25.033333333333335</v>
          </cell>
          <cell r="C26">
            <v>31.8</v>
          </cell>
          <cell r="D26">
            <v>20</v>
          </cell>
          <cell r="E26">
            <v>58.291666666666664</v>
          </cell>
          <cell r="F26">
            <v>78</v>
          </cell>
          <cell r="G26">
            <v>31</v>
          </cell>
          <cell r="H26">
            <v>13.32</v>
          </cell>
          <cell r="I26" t="str">
            <v>SE</v>
          </cell>
          <cell r="J26">
            <v>40.680000000000007</v>
          </cell>
          <cell r="K26">
            <v>0</v>
          </cell>
        </row>
        <row r="27">
          <cell r="B27">
            <v>27.474999999999998</v>
          </cell>
          <cell r="C27">
            <v>36.6</v>
          </cell>
          <cell r="D27">
            <v>20.100000000000001</v>
          </cell>
          <cell r="E27">
            <v>55.541666666666664</v>
          </cell>
          <cell r="F27">
            <v>83</v>
          </cell>
          <cell r="G27">
            <v>22</v>
          </cell>
          <cell r="H27">
            <v>6.84</v>
          </cell>
          <cell r="I27" t="str">
            <v>SE</v>
          </cell>
          <cell r="J27">
            <v>32.04</v>
          </cell>
          <cell r="K27">
            <v>0</v>
          </cell>
        </row>
        <row r="28">
          <cell r="B28">
            <v>29.933333333333341</v>
          </cell>
          <cell r="C28">
            <v>38.4</v>
          </cell>
          <cell r="D28">
            <v>22</v>
          </cell>
          <cell r="E28">
            <v>39.791666666666664</v>
          </cell>
          <cell r="F28">
            <v>67</v>
          </cell>
          <cell r="G28">
            <v>16</v>
          </cell>
          <cell r="H28">
            <v>10.08</v>
          </cell>
          <cell r="I28" t="str">
            <v>SE</v>
          </cell>
          <cell r="J28">
            <v>26.28</v>
          </cell>
          <cell r="K28">
            <v>0</v>
          </cell>
        </row>
        <row r="29">
          <cell r="B29">
            <v>30.491666666666664</v>
          </cell>
          <cell r="C29">
            <v>40.5</v>
          </cell>
          <cell r="D29">
            <v>20</v>
          </cell>
          <cell r="E29">
            <v>31.833333333333332</v>
          </cell>
          <cell r="F29">
            <v>64</v>
          </cell>
          <cell r="G29">
            <v>11</v>
          </cell>
          <cell r="H29">
            <v>10.8</v>
          </cell>
          <cell r="I29" t="str">
            <v>SE</v>
          </cell>
          <cell r="J29">
            <v>29.880000000000003</v>
          </cell>
          <cell r="K29">
            <v>0</v>
          </cell>
        </row>
        <row r="30">
          <cell r="B30">
            <v>30.841666666666672</v>
          </cell>
          <cell r="C30">
            <v>41.2</v>
          </cell>
          <cell r="D30">
            <v>20.6</v>
          </cell>
          <cell r="E30">
            <v>31.958333333333332</v>
          </cell>
          <cell r="F30">
            <v>53</v>
          </cell>
          <cell r="G30">
            <v>16</v>
          </cell>
          <cell r="H30">
            <v>16.2</v>
          </cell>
          <cell r="I30" t="str">
            <v>NO</v>
          </cell>
          <cell r="J30">
            <v>43.56</v>
          </cell>
          <cell r="K30">
            <v>0</v>
          </cell>
        </row>
        <row r="31">
          <cell r="B31">
            <v>32.9375</v>
          </cell>
          <cell r="C31">
            <v>39.799999999999997</v>
          </cell>
          <cell r="D31">
            <v>26.3</v>
          </cell>
          <cell r="E31">
            <v>35.416666666666664</v>
          </cell>
          <cell r="F31">
            <v>56</v>
          </cell>
          <cell r="G31">
            <v>19</v>
          </cell>
          <cell r="H31">
            <v>20.16</v>
          </cell>
          <cell r="I31" t="str">
            <v>NO</v>
          </cell>
          <cell r="J31">
            <v>40.32</v>
          </cell>
          <cell r="K31">
            <v>0</v>
          </cell>
        </row>
        <row r="32">
          <cell r="B32">
            <v>30.30869565217392</v>
          </cell>
          <cell r="C32">
            <v>38.4</v>
          </cell>
          <cell r="D32">
            <v>21.6</v>
          </cell>
          <cell r="E32">
            <v>41.869565217391305</v>
          </cell>
          <cell r="F32">
            <v>69</v>
          </cell>
          <cell r="G32">
            <v>25</v>
          </cell>
          <cell r="H32">
            <v>16.559999999999999</v>
          </cell>
          <cell r="I32" t="str">
            <v>O</v>
          </cell>
          <cell r="J32">
            <v>30.240000000000002</v>
          </cell>
          <cell r="K32">
            <v>0</v>
          </cell>
        </row>
        <row r="33">
          <cell r="B33">
            <v>32.279166666666661</v>
          </cell>
          <cell r="C33">
            <v>42.6</v>
          </cell>
          <cell r="D33">
            <v>23.1</v>
          </cell>
          <cell r="E33">
            <v>40.25</v>
          </cell>
          <cell r="F33">
            <v>73</v>
          </cell>
          <cell r="G33">
            <v>12</v>
          </cell>
          <cell r="H33">
            <v>14.4</v>
          </cell>
          <cell r="I33" t="str">
            <v>SE</v>
          </cell>
          <cell r="J33">
            <v>38.159999999999997</v>
          </cell>
          <cell r="K33">
            <v>0</v>
          </cell>
        </row>
        <row r="34">
          <cell r="B34">
            <v>31.366666666666671</v>
          </cell>
          <cell r="C34">
            <v>44.1</v>
          </cell>
          <cell r="D34">
            <v>20</v>
          </cell>
          <cell r="E34">
            <v>33.333333333333336</v>
          </cell>
          <cell r="F34">
            <v>68</v>
          </cell>
          <cell r="G34">
            <v>9</v>
          </cell>
          <cell r="H34">
            <v>14.4</v>
          </cell>
          <cell r="I34" t="str">
            <v>O</v>
          </cell>
          <cell r="J34">
            <v>34.200000000000003</v>
          </cell>
          <cell r="K34">
            <v>0</v>
          </cell>
        </row>
        <row r="35">
          <cell r="I35" t="str">
            <v>O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22.595833333333335</v>
          </cell>
          <cell r="C5">
            <v>33.200000000000003</v>
          </cell>
          <cell r="D5">
            <v>14</v>
          </cell>
          <cell r="E5">
            <v>65.5</v>
          </cell>
          <cell r="F5">
            <v>95</v>
          </cell>
          <cell r="G5">
            <v>26</v>
          </cell>
          <cell r="H5">
            <v>16.920000000000002</v>
          </cell>
          <cell r="I5" t="str">
            <v>SO</v>
          </cell>
          <cell r="J5">
            <v>31.680000000000003</v>
          </cell>
          <cell r="K5">
            <v>0</v>
          </cell>
        </row>
        <row r="6">
          <cell r="B6">
            <v>22.483333333333338</v>
          </cell>
          <cell r="C6">
            <v>32</v>
          </cell>
          <cell r="D6">
            <v>16.5</v>
          </cell>
          <cell r="E6">
            <v>66.5</v>
          </cell>
          <cell r="F6">
            <v>91</v>
          </cell>
          <cell r="G6">
            <v>30</v>
          </cell>
          <cell r="H6">
            <v>16.559999999999999</v>
          </cell>
          <cell r="I6" t="str">
            <v>SO</v>
          </cell>
          <cell r="J6">
            <v>30.96</v>
          </cell>
          <cell r="K6">
            <v>0</v>
          </cell>
        </row>
        <row r="7">
          <cell r="B7">
            <v>20.383333333333336</v>
          </cell>
          <cell r="C7">
            <v>31.4</v>
          </cell>
          <cell r="D7">
            <v>13.8</v>
          </cell>
          <cell r="E7">
            <v>65.833333333333329</v>
          </cell>
          <cell r="F7">
            <v>89</v>
          </cell>
          <cell r="G7">
            <v>29</v>
          </cell>
          <cell r="H7">
            <v>7.9200000000000008</v>
          </cell>
          <cell r="I7" t="str">
            <v>SO</v>
          </cell>
          <cell r="J7">
            <v>22.68</v>
          </cell>
          <cell r="K7">
            <v>0</v>
          </cell>
        </row>
        <row r="8">
          <cell r="B8">
            <v>20.620833333333337</v>
          </cell>
          <cell r="C8">
            <v>30.5</v>
          </cell>
          <cell r="D8">
            <v>13.4</v>
          </cell>
          <cell r="E8">
            <v>62.75</v>
          </cell>
          <cell r="F8">
            <v>90</v>
          </cell>
          <cell r="G8">
            <v>30</v>
          </cell>
          <cell r="H8">
            <v>10.8</v>
          </cell>
          <cell r="I8" t="str">
            <v>SO</v>
          </cell>
          <cell r="J8">
            <v>24.12</v>
          </cell>
          <cell r="K8">
            <v>0</v>
          </cell>
        </row>
        <row r="9">
          <cell r="B9">
            <v>25.129166666666666</v>
          </cell>
          <cell r="C9">
            <v>36.700000000000003</v>
          </cell>
          <cell r="D9">
            <v>15</v>
          </cell>
          <cell r="E9">
            <v>52.291666666666664</v>
          </cell>
          <cell r="F9">
            <v>90</v>
          </cell>
          <cell r="G9">
            <v>13</v>
          </cell>
          <cell r="H9">
            <v>13.68</v>
          </cell>
          <cell r="I9" t="str">
            <v>SO</v>
          </cell>
          <cell r="J9">
            <v>34.56</v>
          </cell>
          <cell r="K9">
            <v>0</v>
          </cell>
        </row>
        <row r="10">
          <cell r="B10">
            <v>25.212500000000002</v>
          </cell>
          <cell r="C10">
            <v>36</v>
          </cell>
          <cell r="D10">
            <v>15.3</v>
          </cell>
          <cell r="E10">
            <v>46.416666666666664</v>
          </cell>
          <cell r="F10">
            <v>82</v>
          </cell>
          <cell r="G10">
            <v>14</v>
          </cell>
          <cell r="H10">
            <v>12.96</v>
          </cell>
          <cell r="I10" t="str">
            <v>SO</v>
          </cell>
          <cell r="J10">
            <v>31.680000000000003</v>
          </cell>
          <cell r="K10">
            <v>0</v>
          </cell>
        </row>
        <row r="11">
          <cell r="B11">
            <v>21.4375</v>
          </cell>
          <cell r="C11">
            <v>27.2</v>
          </cell>
          <cell r="D11">
            <v>15.7</v>
          </cell>
          <cell r="E11">
            <v>70.333333333333329</v>
          </cell>
          <cell r="F11">
            <v>90</v>
          </cell>
          <cell r="G11">
            <v>47</v>
          </cell>
          <cell r="H11">
            <v>10.08</v>
          </cell>
          <cell r="I11" t="str">
            <v>SO</v>
          </cell>
          <cell r="J11">
            <v>26.64</v>
          </cell>
          <cell r="K11">
            <v>0</v>
          </cell>
        </row>
        <row r="12">
          <cell r="B12">
            <v>20.225000000000001</v>
          </cell>
          <cell r="C12">
            <v>28.7</v>
          </cell>
          <cell r="D12">
            <v>15.5</v>
          </cell>
          <cell r="E12">
            <v>74.083333333333329</v>
          </cell>
          <cell r="F12">
            <v>93</v>
          </cell>
          <cell r="G12">
            <v>39</v>
          </cell>
          <cell r="H12">
            <v>6.12</v>
          </cell>
          <cell r="I12" t="str">
            <v>SO</v>
          </cell>
          <cell r="J12">
            <v>18.36</v>
          </cell>
          <cell r="K12">
            <v>0</v>
          </cell>
        </row>
        <row r="13">
          <cell r="B13">
            <v>24.025000000000002</v>
          </cell>
          <cell r="C13">
            <v>36.299999999999997</v>
          </cell>
          <cell r="D13">
            <v>13.8</v>
          </cell>
          <cell r="E13">
            <v>60.75</v>
          </cell>
          <cell r="F13">
            <v>100</v>
          </cell>
          <cell r="G13">
            <v>13</v>
          </cell>
          <cell r="H13">
            <v>16.920000000000002</v>
          </cell>
          <cell r="I13" t="str">
            <v>SO</v>
          </cell>
          <cell r="J13">
            <v>31.680000000000003</v>
          </cell>
          <cell r="K13">
            <v>0</v>
          </cell>
        </row>
        <row r="14">
          <cell r="B14">
            <v>25.737500000000001</v>
          </cell>
          <cell r="C14">
            <v>37.4</v>
          </cell>
          <cell r="D14">
            <v>15.9</v>
          </cell>
          <cell r="E14">
            <v>47.541666666666664</v>
          </cell>
          <cell r="F14">
            <v>84</v>
          </cell>
          <cell r="G14">
            <v>13</v>
          </cell>
          <cell r="H14">
            <v>14.4</v>
          </cell>
          <cell r="I14" t="str">
            <v>SO</v>
          </cell>
          <cell r="J14">
            <v>24.12</v>
          </cell>
          <cell r="K14">
            <v>0</v>
          </cell>
        </row>
        <row r="15">
          <cell r="B15">
            <v>26.354166666666668</v>
          </cell>
          <cell r="C15">
            <v>38</v>
          </cell>
          <cell r="D15">
            <v>15.1</v>
          </cell>
          <cell r="E15">
            <v>46.75</v>
          </cell>
          <cell r="F15">
            <v>89</v>
          </cell>
          <cell r="G15">
            <v>10</v>
          </cell>
          <cell r="H15">
            <v>11.520000000000001</v>
          </cell>
          <cell r="I15" t="str">
            <v>SO</v>
          </cell>
          <cell r="J15">
            <v>41.04</v>
          </cell>
          <cell r="K15">
            <v>0</v>
          </cell>
        </row>
        <row r="16">
          <cell r="B16">
            <v>25.395833333333332</v>
          </cell>
          <cell r="C16">
            <v>37.299999999999997</v>
          </cell>
          <cell r="D16">
            <v>15.2</v>
          </cell>
          <cell r="E16">
            <v>39.75</v>
          </cell>
          <cell r="F16">
            <v>79</v>
          </cell>
          <cell r="G16">
            <v>9</v>
          </cell>
          <cell r="H16">
            <v>20.52</v>
          </cell>
          <cell r="I16" t="str">
            <v>SO</v>
          </cell>
          <cell r="J16">
            <v>48.6</v>
          </cell>
          <cell r="K16">
            <v>0</v>
          </cell>
        </row>
        <row r="17">
          <cell r="B17">
            <v>25.999999999999996</v>
          </cell>
          <cell r="C17">
            <v>38</v>
          </cell>
          <cell r="D17">
            <v>14</v>
          </cell>
          <cell r="E17">
            <v>35.541666666666664</v>
          </cell>
          <cell r="F17">
            <v>79</v>
          </cell>
          <cell r="G17">
            <v>7</v>
          </cell>
          <cell r="H17">
            <v>20.52</v>
          </cell>
          <cell r="I17" t="str">
            <v>SO</v>
          </cell>
          <cell r="J17">
            <v>45</v>
          </cell>
          <cell r="K17">
            <v>0</v>
          </cell>
        </row>
        <row r="18">
          <cell r="B18">
            <v>22.983333333333334</v>
          </cell>
          <cell r="C18">
            <v>30.9</v>
          </cell>
          <cell r="D18">
            <v>14.1</v>
          </cell>
          <cell r="E18">
            <v>50.916666666666664</v>
          </cell>
          <cell r="F18">
            <v>81</v>
          </cell>
          <cell r="G18">
            <v>21</v>
          </cell>
          <cell r="H18">
            <v>12.6</v>
          </cell>
          <cell r="I18" t="str">
            <v>SO</v>
          </cell>
          <cell r="J18">
            <v>39.6</v>
          </cell>
          <cell r="K18">
            <v>0</v>
          </cell>
        </row>
        <row r="19">
          <cell r="B19">
            <v>21.404166666666669</v>
          </cell>
          <cell r="C19">
            <v>31.5</v>
          </cell>
          <cell r="D19">
            <v>15.2</v>
          </cell>
          <cell r="E19">
            <v>68.875</v>
          </cell>
          <cell r="F19">
            <v>93</v>
          </cell>
          <cell r="G19">
            <v>26</v>
          </cell>
          <cell r="H19">
            <v>16.2</v>
          </cell>
          <cell r="I19" t="str">
            <v>SO</v>
          </cell>
          <cell r="J19">
            <v>28.08</v>
          </cell>
          <cell r="K19">
            <v>0</v>
          </cell>
        </row>
        <row r="20">
          <cell r="B20">
            <v>24.791666666666671</v>
          </cell>
          <cell r="C20">
            <v>37.200000000000003</v>
          </cell>
          <cell r="D20">
            <v>14.7</v>
          </cell>
          <cell r="E20">
            <v>53.916666666666664</v>
          </cell>
          <cell r="F20">
            <v>91</v>
          </cell>
          <cell r="G20">
            <v>13</v>
          </cell>
          <cell r="H20">
            <v>12.6</v>
          </cell>
          <cell r="I20" t="str">
            <v>SO</v>
          </cell>
          <cell r="J20">
            <v>32.04</v>
          </cell>
          <cell r="K20">
            <v>0</v>
          </cell>
        </row>
        <row r="21">
          <cell r="B21">
            <v>20.749999999999996</v>
          </cell>
          <cell r="C21">
            <v>25.6</v>
          </cell>
          <cell r="D21">
            <v>18.100000000000001</v>
          </cell>
          <cell r="E21">
            <v>73.25</v>
          </cell>
          <cell r="F21">
            <v>91</v>
          </cell>
          <cell r="G21">
            <v>46</v>
          </cell>
          <cell r="H21">
            <v>10.44</v>
          </cell>
          <cell r="I21" t="str">
            <v>SO</v>
          </cell>
          <cell r="J21">
            <v>34.92</v>
          </cell>
          <cell r="K21">
            <v>1.2</v>
          </cell>
        </row>
        <row r="22">
          <cell r="B22">
            <v>21.391666666666666</v>
          </cell>
          <cell r="C22">
            <v>31.2</v>
          </cell>
          <cell r="D22">
            <v>15.1</v>
          </cell>
          <cell r="E22">
            <v>74.291666666666671</v>
          </cell>
          <cell r="F22">
            <v>100</v>
          </cell>
          <cell r="G22">
            <v>30</v>
          </cell>
          <cell r="H22">
            <v>7.2</v>
          </cell>
          <cell r="I22" t="str">
            <v>SO</v>
          </cell>
          <cell r="J22">
            <v>19.440000000000001</v>
          </cell>
          <cell r="K22">
            <v>0.2</v>
          </cell>
        </row>
        <row r="23">
          <cell r="B23">
            <v>22.929166666666671</v>
          </cell>
          <cell r="C23">
            <v>33.1</v>
          </cell>
          <cell r="D23">
            <v>14.7</v>
          </cell>
          <cell r="E23">
            <v>63.375</v>
          </cell>
          <cell r="F23">
            <v>92</v>
          </cell>
          <cell r="G23">
            <v>24</v>
          </cell>
          <cell r="H23">
            <v>5.4</v>
          </cell>
          <cell r="I23" t="str">
            <v>SO</v>
          </cell>
          <cell r="J23">
            <v>16.2</v>
          </cell>
          <cell r="K23">
            <v>0</v>
          </cell>
        </row>
        <row r="24">
          <cell r="B24">
            <v>22.158333333333331</v>
          </cell>
          <cell r="C24">
            <v>31.1</v>
          </cell>
          <cell r="D24">
            <v>16.100000000000001</v>
          </cell>
          <cell r="E24">
            <v>59.208333333333336</v>
          </cell>
          <cell r="F24">
            <v>91</v>
          </cell>
          <cell r="G24">
            <v>22</v>
          </cell>
          <cell r="H24">
            <v>18.36</v>
          </cell>
          <cell r="I24" t="str">
            <v>SO</v>
          </cell>
          <cell r="J24">
            <v>40.32</v>
          </cell>
          <cell r="K24">
            <v>0</v>
          </cell>
        </row>
        <row r="25">
          <cell r="B25">
            <v>17.283333333333328</v>
          </cell>
          <cell r="C25">
            <v>22.1</v>
          </cell>
          <cell r="D25">
            <v>12.8</v>
          </cell>
          <cell r="E25">
            <v>67.833333333333329</v>
          </cell>
          <cell r="F25">
            <v>93</v>
          </cell>
          <cell r="G25">
            <v>30</v>
          </cell>
          <cell r="H25">
            <v>9</v>
          </cell>
          <cell r="I25" t="str">
            <v>SO</v>
          </cell>
          <cell r="J25">
            <v>36</v>
          </cell>
          <cell r="K25">
            <v>5.6</v>
          </cell>
        </row>
        <row r="26">
          <cell r="B26">
            <v>17.037499999999998</v>
          </cell>
          <cell r="C26">
            <v>25.2</v>
          </cell>
          <cell r="D26">
            <v>10.9</v>
          </cell>
          <cell r="E26">
            <v>76.458333333333329</v>
          </cell>
          <cell r="F26">
            <v>94</v>
          </cell>
          <cell r="G26">
            <v>51</v>
          </cell>
          <cell r="H26">
            <v>17.64</v>
          </cell>
          <cell r="I26" t="str">
            <v>SO</v>
          </cell>
          <cell r="J26">
            <v>28.8</v>
          </cell>
          <cell r="K26">
            <v>0.2</v>
          </cell>
        </row>
        <row r="27">
          <cell r="B27">
            <v>20.133333333333333</v>
          </cell>
          <cell r="C27">
            <v>30</v>
          </cell>
          <cell r="D27">
            <v>12.6</v>
          </cell>
          <cell r="E27">
            <v>71.041666666666671</v>
          </cell>
          <cell r="F27">
            <v>100</v>
          </cell>
          <cell r="G27">
            <v>32</v>
          </cell>
          <cell r="H27">
            <v>18.720000000000002</v>
          </cell>
          <cell r="I27" t="str">
            <v>SO</v>
          </cell>
          <cell r="J27">
            <v>35.28</v>
          </cell>
          <cell r="K27">
            <v>0</v>
          </cell>
        </row>
        <row r="28">
          <cell r="B28">
            <v>22.954166666666662</v>
          </cell>
          <cell r="C28">
            <v>33.200000000000003</v>
          </cell>
          <cell r="D28">
            <v>12.9</v>
          </cell>
          <cell r="E28">
            <v>60.875</v>
          </cell>
          <cell r="F28">
            <v>97</v>
          </cell>
          <cell r="G28">
            <v>23</v>
          </cell>
          <cell r="H28">
            <v>15.48</v>
          </cell>
          <cell r="I28" t="str">
            <v>SO</v>
          </cell>
          <cell r="J28">
            <v>42.480000000000004</v>
          </cell>
          <cell r="K28">
            <v>0</v>
          </cell>
        </row>
        <row r="29">
          <cell r="B29">
            <v>25.429166666666664</v>
          </cell>
          <cell r="C29">
            <v>37</v>
          </cell>
          <cell r="D29">
            <v>14.4</v>
          </cell>
          <cell r="E29">
            <v>49.458333333333336</v>
          </cell>
          <cell r="F29">
            <v>89</v>
          </cell>
          <cell r="G29">
            <v>12</v>
          </cell>
          <cell r="H29">
            <v>17.28</v>
          </cell>
          <cell r="I29" t="str">
            <v>SO</v>
          </cell>
          <cell r="J29">
            <v>33.480000000000004</v>
          </cell>
          <cell r="K29">
            <v>0</v>
          </cell>
        </row>
        <row r="30">
          <cell r="B30">
            <v>27.633333333333336</v>
          </cell>
          <cell r="C30">
            <v>39.5</v>
          </cell>
          <cell r="D30">
            <v>17.7</v>
          </cell>
          <cell r="E30">
            <v>36.791666666666664</v>
          </cell>
          <cell r="F30">
            <v>68</v>
          </cell>
          <cell r="G30">
            <v>10</v>
          </cell>
          <cell r="H30">
            <v>16.2</v>
          </cell>
          <cell r="I30" t="str">
            <v>SO</v>
          </cell>
          <cell r="J30">
            <v>41.4</v>
          </cell>
          <cell r="K30">
            <v>0</v>
          </cell>
        </row>
        <row r="31">
          <cell r="B31">
            <v>29.566666666666666</v>
          </cell>
          <cell r="C31">
            <v>37.9</v>
          </cell>
          <cell r="D31">
            <v>22.8</v>
          </cell>
          <cell r="E31">
            <v>37.583333333333336</v>
          </cell>
          <cell r="F31">
            <v>64</v>
          </cell>
          <cell r="G31">
            <v>22</v>
          </cell>
          <cell r="H31">
            <v>20.88</v>
          </cell>
          <cell r="I31" t="str">
            <v>SO</v>
          </cell>
          <cell r="J31">
            <v>51.480000000000004</v>
          </cell>
          <cell r="K31">
            <v>0</v>
          </cell>
        </row>
        <row r="32">
          <cell r="B32">
            <v>21.649999999999995</v>
          </cell>
          <cell r="C32">
            <v>28</v>
          </cell>
          <cell r="D32">
            <v>17.8</v>
          </cell>
          <cell r="E32">
            <v>75.625</v>
          </cell>
          <cell r="F32">
            <v>99</v>
          </cell>
          <cell r="G32">
            <v>49</v>
          </cell>
          <cell r="H32">
            <v>9</v>
          </cell>
          <cell r="I32" t="str">
            <v>SO</v>
          </cell>
          <cell r="J32">
            <v>31.319999999999997</v>
          </cell>
          <cell r="K32">
            <v>0</v>
          </cell>
        </row>
        <row r="33">
          <cell r="B33">
            <v>23.958333333333339</v>
          </cell>
          <cell r="C33">
            <v>37.1</v>
          </cell>
          <cell r="D33">
            <v>13.7</v>
          </cell>
          <cell r="E33">
            <v>61.541666666666664</v>
          </cell>
          <cell r="F33">
            <v>93</v>
          </cell>
          <cell r="G33">
            <v>23</v>
          </cell>
          <cell r="H33">
            <v>12.6</v>
          </cell>
          <cell r="I33" t="str">
            <v>SO</v>
          </cell>
          <cell r="J33">
            <v>32.76</v>
          </cell>
          <cell r="K33">
            <v>0</v>
          </cell>
        </row>
        <row r="34">
          <cell r="B34">
            <v>29.016666666666666</v>
          </cell>
          <cell r="C34">
            <v>40.5</v>
          </cell>
          <cell r="D34">
            <v>19.3</v>
          </cell>
          <cell r="E34">
            <v>45.625</v>
          </cell>
          <cell r="F34">
            <v>83</v>
          </cell>
          <cell r="G34">
            <v>11</v>
          </cell>
          <cell r="H34">
            <v>16.559999999999999</v>
          </cell>
          <cell r="I34" t="str">
            <v>SO</v>
          </cell>
          <cell r="J34">
            <v>42.84</v>
          </cell>
          <cell r="K34">
            <v>0</v>
          </cell>
        </row>
        <row r="35">
          <cell r="I35" t="str">
            <v>SO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24.395833333333332</v>
          </cell>
          <cell r="C5">
            <v>32.799999999999997</v>
          </cell>
          <cell r="D5">
            <v>15.7</v>
          </cell>
          <cell r="E5">
            <v>61.5</v>
          </cell>
          <cell r="F5">
            <v>92</v>
          </cell>
          <cell r="G5">
            <v>36</v>
          </cell>
          <cell r="H5">
            <v>25.92</v>
          </cell>
          <cell r="I5" t="str">
            <v>NE</v>
          </cell>
          <cell r="J5">
            <v>40.680000000000007</v>
          </cell>
          <cell r="K5">
            <v>0</v>
          </cell>
        </row>
        <row r="6">
          <cell r="B6">
            <v>23.862500000000001</v>
          </cell>
          <cell r="C6">
            <v>31.8</v>
          </cell>
          <cell r="D6">
            <v>16.7</v>
          </cell>
          <cell r="E6">
            <v>64.875</v>
          </cell>
          <cell r="F6">
            <v>93</v>
          </cell>
          <cell r="G6">
            <v>38</v>
          </cell>
          <cell r="H6">
            <v>23.400000000000002</v>
          </cell>
          <cell r="I6" t="str">
            <v>NE</v>
          </cell>
          <cell r="J6">
            <v>47.16</v>
          </cell>
          <cell r="K6">
            <v>0</v>
          </cell>
        </row>
        <row r="7">
          <cell r="B7">
            <v>21.31666666666667</v>
          </cell>
          <cell r="C7">
            <v>29.2</v>
          </cell>
          <cell r="D7">
            <v>15</v>
          </cell>
          <cell r="E7">
            <v>70.291666666666671</v>
          </cell>
          <cell r="F7">
            <v>94</v>
          </cell>
          <cell r="G7">
            <v>46</v>
          </cell>
          <cell r="H7">
            <v>10.8</v>
          </cell>
          <cell r="I7" t="str">
            <v>SO</v>
          </cell>
          <cell r="J7">
            <v>21.240000000000002</v>
          </cell>
          <cell r="K7">
            <v>0</v>
          </cell>
        </row>
        <row r="8">
          <cell r="B8">
            <v>21.724999999999998</v>
          </cell>
          <cell r="C8">
            <v>31.2</v>
          </cell>
          <cell r="D8">
            <v>15.6</v>
          </cell>
          <cell r="E8">
            <v>64.333333333333329</v>
          </cell>
          <cell r="F8">
            <v>89</v>
          </cell>
          <cell r="G8">
            <v>39</v>
          </cell>
          <cell r="H8">
            <v>12.24</v>
          </cell>
          <cell r="I8" t="str">
            <v>S</v>
          </cell>
          <cell r="J8">
            <v>19.440000000000001</v>
          </cell>
          <cell r="K8">
            <v>0</v>
          </cell>
        </row>
        <row r="9">
          <cell r="B9">
            <v>25.508333333333336</v>
          </cell>
          <cell r="C9">
            <v>36.799999999999997</v>
          </cell>
          <cell r="D9">
            <v>16.8</v>
          </cell>
          <cell r="E9">
            <v>59.166666666666664</v>
          </cell>
          <cell r="F9">
            <v>91</v>
          </cell>
          <cell r="G9">
            <v>22</v>
          </cell>
          <cell r="H9">
            <v>25.92</v>
          </cell>
          <cell r="I9" t="str">
            <v>NE</v>
          </cell>
          <cell r="J9">
            <v>43.56</v>
          </cell>
          <cell r="K9">
            <v>0</v>
          </cell>
        </row>
        <row r="10">
          <cell r="B10">
            <v>27.529166666666665</v>
          </cell>
          <cell r="C10">
            <v>36.799999999999997</v>
          </cell>
          <cell r="D10">
            <v>18.600000000000001</v>
          </cell>
          <cell r="E10">
            <v>44.083333333333336</v>
          </cell>
          <cell r="F10">
            <v>73</v>
          </cell>
          <cell r="G10">
            <v>20</v>
          </cell>
          <cell r="H10">
            <v>20.16</v>
          </cell>
          <cell r="I10" t="str">
            <v>NE</v>
          </cell>
          <cell r="J10">
            <v>32.76</v>
          </cell>
          <cell r="K10">
            <v>0</v>
          </cell>
        </row>
        <row r="11">
          <cell r="B11">
            <v>22.379166666666666</v>
          </cell>
          <cell r="C11">
            <v>28.1</v>
          </cell>
          <cell r="D11">
            <v>17.2</v>
          </cell>
          <cell r="E11">
            <v>72.416666666666671</v>
          </cell>
          <cell r="F11">
            <v>93</v>
          </cell>
          <cell r="G11">
            <v>50</v>
          </cell>
          <cell r="H11">
            <v>12.96</v>
          </cell>
          <cell r="I11" t="str">
            <v>SO</v>
          </cell>
          <cell r="J11">
            <v>25.56</v>
          </cell>
          <cell r="K11">
            <v>0</v>
          </cell>
        </row>
        <row r="12">
          <cell r="B12">
            <v>20.412499999999998</v>
          </cell>
          <cell r="C12">
            <v>26.9</v>
          </cell>
          <cell r="D12">
            <v>16.899999999999999</v>
          </cell>
          <cell r="E12">
            <v>80.166666666666671</v>
          </cell>
          <cell r="F12">
            <v>93</v>
          </cell>
          <cell r="G12">
            <v>57</v>
          </cell>
          <cell r="H12">
            <v>13.68</v>
          </cell>
          <cell r="I12" t="str">
            <v>SO</v>
          </cell>
          <cell r="J12">
            <v>25.92</v>
          </cell>
          <cell r="K12">
            <v>0</v>
          </cell>
        </row>
        <row r="13">
          <cell r="B13">
            <v>24.083333333333332</v>
          </cell>
          <cell r="C13">
            <v>36</v>
          </cell>
          <cell r="D13">
            <v>13.7</v>
          </cell>
          <cell r="E13">
            <v>67.791666666666671</v>
          </cell>
          <cell r="F13">
            <v>99</v>
          </cell>
          <cell r="G13">
            <v>28</v>
          </cell>
          <cell r="H13">
            <v>24.48</v>
          </cell>
          <cell r="I13" t="str">
            <v>NE</v>
          </cell>
          <cell r="J13">
            <v>40.32</v>
          </cell>
          <cell r="K13">
            <v>0</v>
          </cell>
        </row>
        <row r="14">
          <cell r="B14">
            <v>26.904166666666665</v>
          </cell>
          <cell r="C14">
            <v>37.4</v>
          </cell>
          <cell r="D14">
            <v>16.899999999999999</v>
          </cell>
          <cell r="E14">
            <v>53.541666666666664</v>
          </cell>
          <cell r="F14">
            <v>87</v>
          </cell>
          <cell r="G14">
            <v>22</v>
          </cell>
          <cell r="H14">
            <v>13.68</v>
          </cell>
          <cell r="I14" t="str">
            <v>L</v>
          </cell>
          <cell r="J14">
            <v>28.44</v>
          </cell>
          <cell r="K14">
            <v>0</v>
          </cell>
        </row>
        <row r="15">
          <cell r="B15">
            <v>27.208333333333339</v>
          </cell>
          <cell r="C15">
            <v>37.9</v>
          </cell>
          <cell r="D15">
            <v>17</v>
          </cell>
          <cell r="E15">
            <v>51.791666666666664</v>
          </cell>
          <cell r="F15">
            <v>85</v>
          </cell>
          <cell r="G15">
            <v>21</v>
          </cell>
          <cell r="H15">
            <v>17.64</v>
          </cell>
          <cell r="I15" t="str">
            <v>NE</v>
          </cell>
          <cell r="J15">
            <v>29.52</v>
          </cell>
          <cell r="K15">
            <v>0</v>
          </cell>
        </row>
        <row r="16">
          <cell r="B16">
            <v>26.849999999999994</v>
          </cell>
          <cell r="C16">
            <v>37</v>
          </cell>
          <cell r="D16">
            <v>17.600000000000001</v>
          </cell>
          <cell r="E16">
            <v>43.916666666666664</v>
          </cell>
          <cell r="F16">
            <v>72</v>
          </cell>
          <cell r="G16">
            <v>18</v>
          </cell>
          <cell r="H16">
            <v>25.2</v>
          </cell>
          <cell r="I16" t="str">
            <v>N</v>
          </cell>
          <cell r="J16">
            <v>38.880000000000003</v>
          </cell>
          <cell r="K16">
            <v>0</v>
          </cell>
        </row>
        <row r="17">
          <cell r="B17">
            <v>26.762499999999999</v>
          </cell>
          <cell r="C17">
            <v>38</v>
          </cell>
          <cell r="D17">
            <v>15.8</v>
          </cell>
          <cell r="E17">
            <v>38.458333333333336</v>
          </cell>
          <cell r="F17">
            <v>67</v>
          </cell>
          <cell r="G17">
            <v>16</v>
          </cell>
          <cell r="H17">
            <v>32.76</v>
          </cell>
          <cell r="I17" t="str">
            <v>NE</v>
          </cell>
          <cell r="J17">
            <v>48.6</v>
          </cell>
          <cell r="K17">
            <v>0</v>
          </cell>
        </row>
        <row r="18">
          <cell r="B18">
            <v>24.112499999999997</v>
          </cell>
          <cell r="C18">
            <v>31</v>
          </cell>
          <cell r="D18">
            <v>16.3</v>
          </cell>
          <cell r="E18">
            <v>54.541666666666664</v>
          </cell>
          <cell r="F18">
            <v>69</v>
          </cell>
          <cell r="G18">
            <v>37</v>
          </cell>
          <cell r="H18">
            <v>28.08</v>
          </cell>
          <cell r="I18" t="str">
            <v>S</v>
          </cell>
          <cell r="J18">
            <v>48.96</v>
          </cell>
          <cell r="K18">
            <v>0</v>
          </cell>
        </row>
        <row r="19">
          <cell r="B19">
            <v>21.8125</v>
          </cell>
          <cell r="C19">
            <v>30.7</v>
          </cell>
          <cell r="D19">
            <v>15.8</v>
          </cell>
          <cell r="E19">
            <v>74.166666666666671</v>
          </cell>
          <cell r="F19">
            <v>96</v>
          </cell>
          <cell r="G19">
            <v>44</v>
          </cell>
          <cell r="H19">
            <v>15.48</v>
          </cell>
          <cell r="I19" t="str">
            <v>SO</v>
          </cell>
          <cell r="J19">
            <v>35.64</v>
          </cell>
          <cell r="K19">
            <v>0</v>
          </cell>
        </row>
        <row r="20">
          <cell r="B20">
            <v>26.045833333333334</v>
          </cell>
          <cell r="C20">
            <v>36.299999999999997</v>
          </cell>
          <cell r="D20">
            <v>16.600000000000001</v>
          </cell>
          <cell r="E20">
            <v>53.083333333333336</v>
          </cell>
          <cell r="F20">
            <v>84</v>
          </cell>
          <cell r="G20">
            <v>25</v>
          </cell>
          <cell r="H20">
            <v>29.16</v>
          </cell>
          <cell r="I20" t="str">
            <v>NE</v>
          </cell>
          <cell r="J20">
            <v>49.680000000000007</v>
          </cell>
          <cell r="K20">
            <v>0</v>
          </cell>
        </row>
        <row r="21">
          <cell r="B21">
            <v>21.104166666666664</v>
          </cell>
          <cell r="C21">
            <v>27.8</v>
          </cell>
          <cell r="D21">
            <v>18.7</v>
          </cell>
          <cell r="F21">
            <v>95</v>
          </cell>
          <cell r="G21">
            <v>48</v>
          </cell>
          <cell r="H21">
            <v>24.48</v>
          </cell>
          <cell r="I21" t="str">
            <v>SO</v>
          </cell>
          <cell r="J21">
            <v>47.519999999999996</v>
          </cell>
          <cell r="K21">
            <v>0</v>
          </cell>
        </row>
        <row r="22">
          <cell r="B22">
            <v>20.520833333333332</v>
          </cell>
          <cell r="C22">
            <v>28.6</v>
          </cell>
          <cell r="D22">
            <v>14.8</v>
          </cell>
          <cell r="E22">
            <v>84.833333333333329</v>
          </cell>
          <cell r="F22">
            <v>98</v>
          </cell>
          <cell r="G22">
            <v>52</v>
          </cell>
          <cell r="H22">
            <v>10.08</v>
          </cell>
          <cell r="I22" t="str">
            <v>S</v>
          </cell>
          <cell r="J22">
            <v>19.8</v>
          </cell>
          <cell r="K22">
            <v>0</v>
          </cell>
        </row>
        <row r="23">
          <cell r="B23">
            <v>22.891666666666666</v>
          </cell>
          <cell r="C23">
            <v>31.6</v>
          </cell>
          <cell r="D23">
            <v>15.2</v>
          </cell>
          <cell r="E23">
            <v>72.875</v>
          </cell>
          <cell r="F23">
            <v>98</v>
          </cell>
          <cell r="G23">
            <v>36</v>
          </cell>
          <cell r="H23">
            <v>12.6</v>
          </cell>
          <cell r="J23">
            <v>19.440000000000001</v>
          </cell>
          <cell r="K23">
            <v>0</v>
          </cell>
        </row>
        <row r="24">
          <cell r="B24">
            <v>23.070833333333329</v>
          </cell>
          <cell r="C24">
            <v>29.7</v>
          </cell>
          <cell r="D24">
            <v>15.6</v>
          </cell>
          <cell r="E24">
            <v>53.666666666666664</v>
          </cell>
          <cell r="F24">
            <v>85</v>
          </cell>
          <cell r="G24">
            <v>32</v>
          </cell>
          <cell r="H24">
            <v>18.720000000000002</v>
          </cell>
          <cell r="I24" t="str">
            <v>S</v>
          </cell>
          <cell r="J24">
            <v>35.28</v>
          </cell>
          <cell r="K24">
            <v>0</v>
          </cell>
        </row>
        <row r="25">
          <cell r="B25">
            <v>20.658333333333335</v>
          </cell>
          <cell r="C25">
            <v>25.9</v>
          </cell>
          <cell r="D25">
            <v>15.8</v>
          </cell>
          <cell r="E25">
            <v>59.75</v>
          </cell>
          <cell r="F25">
            <v>83</v>
          </cell>
          <cell r="G25">
            <v>37</v>
          </cell>
          <cell r="H25">
            <v>15.840000000000002</v>
          </cell>
          <cell r="I25" t="str">
            <v>S</v>
          </cell>
          <cell r="J25">
            <v>28.8</v>
          </cell>
          <cell r="K25">
            <v>0</v>
          </cell>
        </row>
        <row r="26">
          <cell r="B26">
            <v>20.104166666666668</v>
          </cell>
          <cell r="C26">
            <v>27.7</v>
          </cell>
          <cell r="D26">
            <v>12.7</v>
          </cell>
          <cell r="E26">
            <v>66.458333333333329</v>
          </cell>
          <cell r="F26">
            <v>95</v>
          </cell>
          <cell r="G26">
            <v>47</v>
          </cell>
          <cell r="H26">
            <v>17.28</v>
          </cell>
          <cell r="I26" t="str">
            <v>NE</v>
          </cell>
          <cell r="J26">
            <v>32.04</v>
          </cell>
          <cell r="K26">
            <v>0</v>
          </cell>
        </row>
        <row r="27">
          <cell r="B27">
            <v>21.491666666666664</v>
          </cell>
          <cell r="C27">
            <v>30.4</v>
          </cell>
          <cell r="D27">
            <v>14.8</v>
          </cell>
          <cell r="E27">
            <v>65.458333333333329</v>
          </cell>
          <cell r="F27">
            <v>93</v>
          </cell>
          <cell r="G27">
            <v>36</v>
          </cell>
          <cell r="H27">
            <v>19.8</v>
          </cell>
          <cell r="I27" t="str">
            <v>NE</v>
          </cell>
          <cell r="J27">
            <v>38.519999999999996</v>
          </cell>
          <cell r="K27">
            <v>0</v>
          </cell>
        </row>
        <row r="28">
          <cell r="B28">
            <v>23.921739130434784</v>
          </cell>
          <cell r="C28">
            <v>33.200000000000003</v>
          </cell>
          <cell r="D28">
            <v>14</v>
          </cell>
          <cell r="E28">
            <v>58.782608695652172</v>
          </cell>
          <cell r="F28">
            <v>92</v>
          </cell>
          <cell r="G28">
            <v>29</v>
          </cell>
          <cell r="H28">
            <v>21.240000000000002</v>
          </cell>
          <cell r="I28" t="str">
            <v>NE</v>
          </cell>
          <cell r="J28">
            <v>36.36</v>
          </cell>
          <cell r="K28">
            <v>0</v>
          </cell>
        </row>
        <row r="29">
          <cell r="B29">
            <v>27.320833333333336</v>
          </cell>
          <cell r="C29">
            <v>37.1</v>
          </cell>
          <cell r="D29">
            <v>15.8</v>
          </cell>
          <cell r="E29">
            <v>47.5</v>
          </cell>
          <cell r="F29">
            <v>86</v>
          </cell>
          <cell r="G29">
            <v>20</v>
          </cell>
          <cell r="H29">
            <v>23.400000000000002</v>
          </cell>
          <cell r="I29" t="str">
            <v>NE</v>
          </cell>
          <cell r="J29">
            <v>38.159999999999997</v>
          </cell>
          <cell r="K29">
            <v>0</v>
          </cell>
        </row>
        <row r="30">
          <cell r="B30">
            <v>28.304166666666664</v>
          </cell>
          <cell r="C30">
            <v>40</v>
          </cell>
          <cell r="D30">
            <v>15.8</v>
          </cell>
          <cell r="E30">
            <v>43.208333333333336</v>
          </cell>
          <cell r="F30">
            <v>79</v>
          </cell>
          <cell r="G30">
            <v>16</v>
          </cell>
          <cell r="H30">
            <v>33.480000000000004</v>
          </cell>
          <cell r="I30" t="str">
            <v>NE</v>
          </cell>
          <cell r="J30">
            <v>50.04</v>
          </cell>
          <cell r="K30">
            <v>0</v>
          </cell>
        </row>
        <row r="31">
          <cell r="B31">
            <v>29.574999999999999</v>
          </cell>
          <cell r="C31">
            <v>38.1</v>
          </cell>
          <cell r="D31">
            <v>21.5</v>
          </cell>
          <cell r="E31">
            <v>45.5</v>
          </cell>
          <cell r="F31">
            <v>65</v>
          </cell>
          <cell r="G31">
            <v>28</v>
          </cell>
          <cell r="H31">
            <v>31.680000000000003</v>
          </cell>
          <cell r="I31" t="str">
            <v>NO</v>
          </cell>
          <cell r="J31">
            <v>60.12</v>
          </cell>
          <cell r="K31">
            <v>0</v>
          </cell>
        </row>
        <row r="32">
          <cell r="B32">
            <v>22.008333333333336</v>
          </cell>
          <cell r="C32">
            <v>31.2</v>
          </cell>
          <cell r="D32">
            <v>18.3</v>
          </cell>
          <cell r="E32">
            <v>76.916666666666671</v>
          </cell>
          <cell r="F32">
            <v>91</v>
          </cell>
          <cell r="G32">
            <v>45</v>
          </cell>
          <cell r="H32">
            <v>18.36</v>
          </cell>
          <cell r="I32" t="str">
            <v>S</v>
          </cell>
          <cell r="J32">
            <v>38.159999999999997</v>
          </cell>
          <cell r="K32">
            <v>0</v>
          </cell>
        </row>
        <row r="33">
          <cell r="B33">
            <v>24.862500000000001</v>
          </cell>
          <cell r="C33">
            <v>37.700000000000003</v>
          </cell>
          <cell r="D33">
            <v>14.2</v>
          </cell>
          <cell r="E33">
            <v>67</v>
          </cell>
          <cell r="F33">
            <v>97</v>
          </cell>
          <cell r="G33">
            <v>31</v>
          </cell>
          <cell r="H33">
            <v>20.52</v>
          </cell>
          <cell r="I33" t="str">
            <v>N</v>
          </cell>
          <cell r="J33">
            <v>36.72</v>
          </cell>
          <cell r="K33">
            <v>0</v>
          </cell>
        </row>
        <row r="34">
          <cell r="B34">
            <v>30.899999999999995</v>
          </cell>
          <cell r="C34">
            <v>41.1</v>
          </cell>
          <cell r="D34">
            <v>20.5</v>
          </cell>
          <cell r="E34">
            <v>48.791666666666664</v>
          </cell>
          <cell r="F34">
            <v>84</v>
          </cell>
          <cell r="G34">
            <v>16</v>
          </cell>
          <cell r="H34">
            <v>32.76</v>
          </cell>
          <cell r="I34" t="str">
            <v>NE</v>
          </cell>
          <cell r="J34">
            <v>47.519999999999996</v>
          </cell>
          <cell r="K34">
            <v>0</v>
          </cell>
        </row>
        <row r="35">
          <cell r="I35" t="str">
            <v>NE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26.470833333333331</v>
          </cell>
          <cell r="C5">
            <v>34.9</v>
          </cell>
          <cell r="D5">
            <v>17.5</v>
          </cell>
          <cell r="E5">
            <v>54.291666666666664</v>
          </cell>
          <cell r="F5">
            <v>86</v>
          </cell>
          <cell r="G5">
            <v>31</v>
          </cell>
          <cell r="H5">
            <v>16.559999999999999</v>
          </cell>
          <cell r="I5" t="str">
            <v>SE</v>
          </cell>
          <cell r="J5">
            <v>37.440000000000005</v>
          </cell>
          <cell r="K5">
            <v>0</v>
          </cell>
        </row>
        <row r="6">
          <cell r="B6">
            <v>25.775000000000002</v>
          </cell>
          <cell r="C6">
            <v>34.1</v>
          </cell>
          <cell r="D6">
            <v>19.8</v>
          </cell>
          <cell r="E6">
            <v>57.541666666666664</v>
          </cell>
          <cell r="F6">
            <v>83</v>
          </cell>
          <cell r="G6">
            <v>32</v>
          </cell>
          <cell r="H6">
            <v>16.559999999999999</v>
          </cell>
          <cell r="I6" t="str">
            <v>L</v>
          </cell>
          <cell r="J6">
            <v>35.64</v>
          </cell>
          <cell r="K6">
            <v>0</v>
          </cell>
        </row>
        <row r="7">
          <cell r="B7">
            <v>23.720833333333331</v>
          </cell>
          <cell r="C7">
            <v>32.299999999999997</v>
          </cell>
          <cell r="D7">
            <v>15.7</v>
          </cell>
          <cell r="E7">
            <v>63.083333333333336</v>
          </cell>
          <cell r="F7">
            <v>89</v>
          </cell>
          <cell r="G7">
            <v>37</v>
          </cell>
          <cell r="H7">
            <v>13.32</v>
          </cell>
          <cell r="I7" t="str">
            <v>S</v>
          </cell>
          <cell r="J7">
            <v>30.240000000000002</v>
          </cell>
          <cell r="K7">
            <v>0</v>
          </cell>
        </row>
        <row r="8">
          <cell r="B8">
            <v>24.070833333333329</v>
          </cell>
          <cell r="C8">
            <v>32.9</v>
          </cell>
          <cell r="D8">
            <v>16.2</v>
          </cell>
          <cell r="E8">
            <v>60.416666666666664</v>
          </cell>
          <cell r="F8">
            <v>87</v>
          </cell>
          <cell r="G8">
            <v>34</v>
          </cell>
          <cell r="H8">
            <v>12.96</v>
          </cell>
          <cell r="I8" t="str">
            <v>S</v>
          </cell>
          <cell r="J8">
            <v>27.720000000000002</v>
          </cell>
          <cell r="K8">
            <v>0</v>
          </cell>
        </row>
        <row r="9">
          <cell r="B9">
            <v>27.245833333333334</v>
          </cell>
          <cell r="C9">
            <v>37</v>
          </cell>
          <cell r="D9">
            <v>17.899999999999999</v>
          </cell>
          <cell r="E9">
            <v>53.083333333333336</v>
          </cell>
          <cell r="F9">
            <v>88</v>
          </cell>
          <cell r="G9">
            <v>22</v>
          </cell>
          <cell r="H9">
            <v>10.44</v>
          </cell>
          <cell r="I9" t="str">
            <v>SE</v>
          </cell>
          <cell r="J9">
            <v>24.48</v>
          </cell>
          <cell r="K9">
            <v>0</v>
          </cell>
        </row>
        <row r="10">
          <cell r="B10">
            <v>27.904166666666665</v>
          </cell>
          <cell r="C10">
            <v>37</v>
          </cell>
          <cell r="D10">
            <v>17.7</v>
          </cell>
          <cell r="E10">
            <v>42.041666666666664</v>
          </cell>
          <cell r="F10">
            <v>74</v>
          </cell>
          <cell r="G10">
            <v>19</v>
          </cell>
          <cell r="H10">
            <v>16.920000000000002</v>
          </cell>
          <cell r="I10" t="str">
            <v>SE</v>
          </cell>
          <cell r="J10">
            <v>29.880000000000003</v>
          </cell>
          <cell r="K10">
            <v>0</v>
          </cell>
        </row>
        <row r="11">
          <cell r="B11">
            <v>26.7</v>
          </cell>
          <cell r="C11">
            <v>36.799999999999997</v>
          </cell>
          <cell r="D11">
            <v>17.3</v>
          </cell>
          <cell r="E11">
            <v>48</v>
          </cell>
          <cell r="F11">
            <v>84</v>
          </cell>
          <cell r="G11">
            <v>19</v>
          </cell>
          <cell r="H11">
            <v>20.52</v>
          </cell>
          <cell r="I11" t="str">
            <v>S</v>
          </cell>
          <cell r="J11">
            <v>46.080000000000005</v>
          </cell>
          <cell r="K11">
            <v>0</v>
          </cell>
        </row>
        <row r="12">
          <cell r="B12">
            <v>23.38333333333334</v>
          </cell>
          <cell r="C12">
            <v>33.5</v>
          </cell>
          <cell r="D12">
            <v>16.8</v>
          </cell>
          <cell r="E12">
            <v>68.458333333333329</v>
          </cell>
          <cell r="F12">
            <v>94</v>
          </cell>
          <cell r="G12">
            <v>30</v>
          </cell>
          <cell r="H12">
            <v>15.48</v>
          </cell>
          <cell r="I12" t="str">
            <v>S</v>
          </cell>
          <cell r="J12">
            <v>34.56</v>
          </cell>
          <cell r="K12">
            <v>0</v>
          </cell>
        </row>
        <row r="13">
          <cell r="B13">
            <v>27.266666666666669</v>
          </cell>
          <cell r="C13">
            <v>38.4</v>
          </cell>
          <cell r="D13">
            <v>16.2</v>
          </cell>
          <cell r="E13">
            <v>54.791666666666664</v>
          </cell>
          <cell r="F13">
            <v>96</v>
          </cell>
          <cell r="G13">
            <v>17</v>
          </cell>
          <cell r="H13">
            <v>15.48</v>
          </cell>
          <cell r="I13" t="str">
            <v>NE</v>
          </cell>
          <cell r="J13">
            <v>32.4</v>
          </cell>
          <cell r="K13">
            <v>0</v>
          </cell>
        </row>
        <row r="14">
          <cell r="B14">
            <v>29.195833333333344</v>
          </cell>
          <cell r="C14">
            <v>38.200000000000003</v>
          </cell>
          <cell r="D14">
            <v>19.3</v>
          </cell>
          <cell r="E14">
            <v>42.541666666666664</v>
          </cell>
          <cell r="F14">
            <v>79</v>
          </cell>
          <cell r="G14">
            <v>18</v>
          </cell>
          <cell r="H14">
            <v>15.48</v>
          </cell>
          <cell r="I14" t="str">
            <v>SE</v>
          </cell>
          <cell r="J14">
            <v>35.28</v>
          </cell>
          <cell r="K14">
            <v>0</v>
          </cell>
        </row>
        <row r="15">
          <cell r="B15">
            <v>29.120833333333326</v>
          </cell>
          <cell r="C15">
            <v>38.9</v>
          </cell>
          <cell r="D15">
            <v>19.5</v>
          </cell>
          <cell r="E15">
            <v>41.166666666666664</v>
          </cell>
          <cell r="F15">
            <v>76</v>
          </cell>
          <cell r="G15">
            <v>17</v>
          </cell>
          <cell r="H15">
            <v>23.040000000000003</v>
          </cell>
          <cell r="I15" t="str">
            <v>N</v>
          </cell>
          <cell r="J15">
            <v>37.800000000000004</v>
          </cell>
          <cell r="K15">
            <v>0</v>
          </cell>
        </row>
        <row r="16">
          <cell r="B16">
            <v>28.512499999999999</v>
          </cell>
          <cell r="C16">
            <v>38.299999999999997</v>
          </cell>
          <cell r="D16">
            <v>19.100000000000001</v>
          </cell>
          <cell r="E16">
            <v>36.708333333333336</v>
          </cell>
          <cell r="F16">
            <v>73</v>
          </cell>
          <cell r="G16">
            <v>15</v>
          </cell>
          <cell r="H16">
            <v>20.88</v>
          </cell>
          <cell r="I16" t="str">
            <v>SE</v>
          </cell>
          <cell r="J16">
            <v>34.200000000000003</v>
          </cell>
          <cell r="K16">
            <v>0</v>
          </cell>
        </row>
        <row r="17">
          <cell r="B17">
            <v>28.533333333333335</v>
          </cell>
          <cell r="C17">
            <v>38.5</v>
          </cell>
          <cell r="D17">
            <v>17.899999999999999</v>
          </cell>
          <cell r="E17">
            <v>31.708333333333332</v>
          </cell>
          <cell r="F17">
            <v>69</v>
          </cell>
          <cell r="G17">
            <v>14</v>
          </cell>
          <cell r="H17">
            <v>18</v>
          </cell>
          <cell r="I17" t="str">
            <v>SE</v>
          </cell>
          <cell r="J17">
            <v>38.159999999999997</v>
          </cell>
          <cell r="K17">
            <v>0</v>
          </cell>
        </row>
        <row r="18">
          <cell r="B18">
            <v>27.525000000000006</v>
          </cell>
          <cell r="C18">
            <v>35.700000000000003</v>
          </cell>
          <cell r="D18">
            <v>18.600000000000001</v>
          </cell>
          <cell r="E18">
            <v>38.5</v>
          </cell>
          <cell r="F18">
            <v>69</v>
          </cell>
          <cell r="G18">
            <v>21</v>
          </cell>
          <cell r="H18">
            <v>21.6</v>
          </cell>
          <cell r="I18" t="str">
            <v>S</v>
          </cell>
          <cell r="J18">
            <v>38.159999999999997</v>
          </cell>
          <cell r="K18">
            <v>0</v>
          </cell>
        </row>
        <row r="19">
          <cell r="B19">
            <v>24.887500000000003</v>
          </cell>
          <cell r="C19">
            <v>34.200000000000003</v>
          </cell>
          <cell r="D19">
            <v>18.3</v>
          </cell>
          <cell r="E19">
            <v>59.333333333333336</v>
          </cell>
          <cell r="F19">
            <v>85</v>
          </cell>
          <cell r="G19">
            <v>29</v>
          </cell>
          <cell r="H19">
            <v>13.68</v>
          </cell>
          <cell r="I19" t="str">
            <v>S</v>
          </cell>
          <cell r="J19">
            <v>31.319999999999997</v>
          </cell>
          <cell r="K19">
            <v>0</v>
          </cell>
        </row>
        <row r="20">
          <cell r="B20">
            <v>27.529166666666669</v>
          </cell>
          <cell r="C20">
            <v>37.700000000000003</v>
          </cell>
          <cell r="D20">
            <v>20.100000000000001</v>
          </cell>
          <cell r="E20">
            <v>47.25</v>
          </cell>
          <cell r="F20">
            <v>74</v>
          </cell>
          <cell r="G20">
            <v>18</v>
          </cell>
          <cell r="H20">
            <v>18.720000000000002</v>
          </cell>
          <cell r="I20" t="str">
            <v>SE</v>
          </cell>
          <cell r="J20">
            <v>36.72</v>
          </cell>
          <cell r="K20">
            <v>0</v>
          </cell>
        </row>
        <row r="21">
          <cell r="B21">
            <v>24.966666666666669</v>
          </cell>
          <cell r="C21">
            <v>29.7</v>
          </cell>
          <cell r="D21">
            <v>16.5</v>
          </cell>
          <cell r="E21">
            <v>55.041666666666664</v>
          </cell>
          <cell r="F21">
            <v>87</v>
          </cell>
          <cell r="G21">
            <v>32</v>
          </cell>
          <cell r="H21">
            <v>20.16</v>
          </cell>
          <cell r="I21" t="str">
            <v>S</v>
          </cell>
          <cell r="J21">
            <v>45.36</v>
          </cell>
          <cell r="K21">
            <v>0</v>
          </cell>
        </row>
        <row r="22">
          <cell r="B22">
            <v>22.583333333333332</v>
          </cell>
          <cell r="C22">
            <v>28.3</v>
          </cell>
          <cell r="D22">
            <v>19.399999999999999</v>
          </cell>
          <cell r="E22">
            <v>68.041666666666671</v>
          </cell>
          <cell r="F22">
            <v>87</v>
          </cell>
          <cell r="G22">
            <v>46</v>
          </cell>
          <cell r="H22">
            <v>10.8</v>
          </cell>
          <cell r="I22" t="str">
            <v>SE</v>
          </cell>
          <cell r="J22">
            <v>24.840000000000003</v>
          </cell>
          <cell r="K22">
            <v>0.2</v>
          </cell>
        </row>
        <row r="23">
          <cell r="B23">
            <v>23.775000000000002</v>
          </cell>
          <cell r="C23">
            <v>32</v>
          </cell>
          <cell r="D23">
            <v>17</v>
          </cell>
          <cell r="E23">
            <v>66.208333333333329</v>
          </cell>
          <cell r="F23">
            <v>92</v>
          </cell>
          <cell r="G23">
            <v>37</v>
          </cell>
          <cell r="H23">
            <v>18</v>
          </cell>
          <cell r="I23" t="str">
            <v>N</v>
          </cell>
          <cell r="J23">
            <v>40.32</v>
          </cell>
          <cell r="K23">
            <v>2.6</v>
          </cell>
        </row>
        <row r="24">
          <cell r="B24">
            <v>22.970833333333335</v>
          </cell>
          <cell r="C24">
            <v>30.6</v>
          </cell>
          <cell r="D24">
            <v>18.3</v>
          </cell>
          <cell r="E24">
            <v>69.833333333333329</v>
          </cell>
          <cell r="F24">
            <v>94</v>
          </cell>
          <cell r="G24">
            <v>32</v>
          </cell>
          <cell r="H24">
            <v>15.840000000000002</v>
          </cell>
          <cell r="I24" t="str">
            <v>SE</v>
          </cell>
          <cell r="J24">
            <v>38.159999999999997</v>
          </cell>
          <cell r="K24">
            <v>15.799999999999999</v>
          </cell>
        </row>
        <row r="25">
          <cell r="B25">
            <v>18.962500000000002</v>
          </cell>
          <cell r="C25">
            <v>26.1</v>
          </cell>
          <cell r="D25">
            <v>14.6</v>
          </cell>
          <cell r="E25">
            <v>76.916666666666671</v>
          </cell>
          <cell r="F25">
            <v>96</v>
          </cell>
          <cell r="G25">
            <v>44</v>
          </cell>
          <cell r="H25">
            <v>18.36</v>
          </cell>
          <cell r="I25" t="str">
            <v>S</v>
          </cell>
          <cell r="J25">
            <v>40.680000000000007</v>
          </cell>
          <cell r="K25">
            <v>21.200000000000003</v>
          </cell>
        </row>
        <row r="26">
          <cell r="B26">
            <v>18.662500000000001</v>
          </cell>
          <cell r="C26">
            <v>24.9</v>
          </cell>
          <cell r="D26">
            <v>13.7</v>
          </cell>
          <cell r="E26">
            <v>83.333333333333329</v>
          </cell>
          <cell r="F26">
            <v>97</v>
          </cell>
          <cell r="G26">
            <v>59</v>
          </cell>
          <cell r="H26">
            <v>10.44</v>
          </cell>
          <cell r="I26" t="str">
            <v>S</v>
          </cell>
          <cell r="J26">
            <v>23.759999999999998</v>
          </cell>
          <cell r="K26">
            <v>0</v>
          </cell>
        </row>
        <row r="27">
          <cell r="B27">
            <v>21.529166666666665</v>
          </cell>
          <cell r="C27">
            <v>29.9</v>
          </cell>
          <cell r="D27">
            <v>15.3</v>
          </cell>
          <cell r="E27">
            <v>72.875</v>
          </cell>
          <cell r="F27">
            <v>91</v>
          </cell>
          <cell r="G27">
            <v>47</v>
          </cell>
          <cell r="H27">
            <v>11.520000000000001</v>
          </cell>
          <cell r="I27" t="str">
            <v>L</v>
          </cell>
          <cell r="J27">
            <v>26.64</v>
          </cell>
          <cell r="K27">
            <v>0.2</v>
          </cell>
        </row>
        <row r="28">
          <cell r="B28">
            <v>25.024999999999995</v>
          </cell>
          <cell r="C28">
            <v>33.700000000000003</v>
          </cell>
          <cell r="D28">
            <v>18.600000000000001</v>
          </cell>
          <cell r="E28">
            <v>61.208333333333336</v>
          </cell>
          <cell r="F28">
            <v>82</v>
          </cell>
          <cell r="G28">
            <v>32</v>
          </cell>
          <cell r="H28">
            <v>14.76</v>
          </cell>
          <cell r="I28" t="str">
            <v>SE</v>
          </cell>
          <cell r="J28">
            <v>33.840000000000003</v>
          </cell>
          <cell r="K28">
            <v>0</v>
          </cell>
        </row>
        <row r="29">
          <cell r="B29">
            <v>27.299999999999997</v>
          </cell>
          <cell r="C29">
            <v>36.799999999999997</v>
          </cell>
          <cell r="D29">
            <v>19</v>
          </cell>
          <cell r="E29">
            <v>50.208333333333336</v>
          </cell>
          <cell r="F29">
            <v>78</v>
          </cell>
          <cell r="G29">
            <v>22</v>
          </cell>
          <cell r="H29">
            <v>14.04</v>
          </cell>
          <cell r="I29" t="str">
            <v>L</v>
          </cell>
          <cell r="J29">
            <v>34.56</v>
          </cell>
          <cell r="K29">
            <v>0</v>
          </cell>
        </row>
        <row r="30">
          <cell r="B30">
            <v>28.891666666666669</v>
          </cell>
          <cell r="C30">
            <v>39.200000000000003</v>
          </cell>
          <cell r="D30">
            <v>19.399999999999999</v>
          </cell>
          <cell r="E30">
            <v>41.916666666666664</v>
          </cell>
          <cell r="F30">
            <v>69</v>
          </cell>
          <cell r="G30">
            <v>18</v>
          </cell>
          <cell r="H30">
            <v>22.68</v>
          </cell>
          <cell r="I30" t="str">
            <v>L</v>
          </cell>
          <cell r="J30">
            <v>42.84</v>
          </cell>
          <cell r="K30">
            <v>0</v>
          </cell>
        </row>
        <row r="31">
          <cell r="B31">
            <v>29.241666666666664</v>
          </cell>
          <cell r="C31">
            <v>37.1</v>
          </cell>
          <cell r="D31">
            <v>23.2</v>
          </cell>
          <cell r="E31">
            <v>48.375</v>
          </cell>
          <cell r="F31">
            <v>68</v>
          </cell>
          <cell r="G31">
            <v>31</v>
          </cell>
          <cell r="H31">
            <v>34.56</v>
          </cell>
          <cell r="I31" t="str">
            <v>NO</v>
          </cell>
          <cell r="J31">
            <v>62.28</v>
          </cell>
          <cell r="K31">
            <v>0</v>
          </cell>
        </row>
        <row r="32">
          <cell r="B32">
            <v>25.500000000000004</v>
          </cell>
          <cell r="C32">
            <v>30.4</v>
          </cell>
          <cell r="D32">
            <v>21.3</v>
          </cell>
          <cell r="E32">
            <v>67.166666666666671</v>
          </cell>
          <cell r="F32">
            <v>87</v>
          </cell>
          <cell r="G32">
            <v>50</v>
          </cell>
          <cell r="H32">
            <v>18</v>
          </cell>
          <cell r="I32" t="str">
            <v>S</v>
          </cell>
          <cell r="J32">
            <v>39.96</v>
          </cell>
          <cell r="K32">
            <v>0</v>
          </cell>
        </row>
        <row r="33">
          <cell r="B33">
            <v>26.645833333333329</v>
          </cell>
          <cell r="C33">
            <v>37.200000000000003</v>
          </cell>
          <cell r="D33">
            <v>17.899999999999999</v>
          </cell>
          <cell r="E33">
            <v>62.833333333333336</v>
          </cell>
          <cell r="F33">
            <v>94</v>
          </cell>
          <cell r="G33">
            <v>31</v>
          </cell>
          <cell r="H33">
            <v>16.2</v>
          </cell>
          <cell r="I33" t="str">
            <v>SE</v>
          </cell>
          <cell r="J33">
            <v>29.880000000000003</v>
          </cell>
          <cell r="K33">
            <v>0</v>
          </cell>
        </row>
        <row r="34">
          <cell r="B34">
            <v>30.879166666666666</v>
          </cell>
          <cell r="C34">
            <v>39.9</v>
          </cell>
          <cell r="D34">
            <v>21.9</v>
          </cell>
          <cell r="E34">
            <v>45.208333333333336</v>
          </cell>
          <cell r="F34">
            <v>80</v>
          </cell>
          <cell r="G34">
            <v>16</v>
          </cell>
          <cell r="H34">
            <v>21.240000000000002</v>
          </cell>
          <cell r="I34" t="str">
            <v>SE</v>
          </cell>
          <cell r="J34">
            <v>40.680000000000007</v>
          </cell>
          <cell r="K34">
            <v>0</v>
          </cell>
        </row>
        <row r="35">
          <cell r="I35" t="str">
            <v>SE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24.779166666666669</v>
          </cell>
          <cell r="C5">
            <v>32.200000000000003</v>
          </cell>
          <cell r="D5">
            <v>17.3</v>
          </cell>
          <cell r="E5">
            <v>59.708333333333336</v>
          </cell>
          <cell r="F5">
            <v>89</v>
          </cell>
          <cell r="G5">
            <v>35</v>
          </cell>
          <cell r="H5">
            <v>25.92</v>
          </cell>
          <cell r="I5" t="str">
            <v>SE</v>
          </cell>
          <cell r="J5">
            <v>42.12</v>
          </cell>
          <cell r="K5">
            <v>0</v>
          </cell>
        </row>
        <row r="6">
          <cell r="B6">
            <v>24.150000000000006</v>
          </cell>
          <cell r="C6">
            <v>30.6</v>
          </cell>
          <cell r="D6">
            <v>18</v>
          </cell>
          <cell r="E6">
            <v>63.583333333333336</v>
          </cell>
          <cell r="F6">
            <v>88</v>
          </cell>
          <cell r="G6">
            <v>39</v>
          </cell>
          <cell r="H6">
            <v>19.440000000000001</v>
          </cell>
          <cell r="I6" t="str">
            <v>S</v>
          </cell>
          <cell r="J6">
            <v>45</v>
          </cell>
          <cell r="K6">
            <v>0</v>
          </cell>
        </row>
        <row r="7">
          <cell r="B7">
            <v>22.425000000000001</v>
          </cell>
          <cell r="C7">
            <v>30.2</v>
          </cell>
          <cell r="D7">
            <v>16.100000000000001</v>
          </cell>
          <cell r="E7">
            <v>69.416666666666671</v>
          </cell>
          <cell r="F7">
            <v>88</v>
          </cell>
          <cell r="G7">
            <v>45</v>
          </cell>
          <cell r="H7">
            <v>10.8</v>
          </cell>
          <cell r="I7" t="str">
            <v>NO</v>
          </cell>
          <cell r="J7">
            <v>46.080000000000005</v>
          </cell>
          <cell r="K7">
            <v>0.2</v>
          </cell>
        </row>
        <row r="8">
          <cell r="B8">
            <v>22.958333333333332</v>
          </cell>
          <cell r="C8">
            <v>30.9</v>
          </cell>
          <cell r="D8">
            <v>16.600000000000001</v>
          </cell>
          <cell r="E8">
            <v>60.958333333333336</v>
          </cell>
          <cell r="F8">
            <v>79</v>
          </cell>
          <cell r="G8">
            <v>38</v>
          </cell>
          <cell r="H8">
            <v>13.32</v>
          </cell>
          <cell r="I8" t="str">
            <v>O</v>
          </cell>
          <cell r="J8">
            <v>24.48</v>
          </cell>
          <cell r="K8">
            <v>0</v>
          </cell>
        </row>
        <row r="9">
          <cell r="B9">
            <v>26.475000000000005</v>
          </cell>
          <cell r="C9">
            <v>36</v>
          </cell>
          <cell r="D9">
            <v>18.399999999999999</v>
          </cell>
          <cell r="E9">
            <v>54.75</v>
          </cell>
          <cell r="F9">
            <v>88</v>
          </cell>
          <cell r="G9">
            <v>21</v>
          </cell>
          <cell r="H9">
            <v>18</v>
          </cell>
          <cell r="I9" t="str">
            <v>SE</v>
          </cell>
          <cell r="J9">
            <v>38.519999999999996</v>
          </cell>
          <cell r="K9">
            <v>0</v>
          </cell>
        </row>
        <row r="10">
          <cell r="B10">
            <v>27.774999999999991</v>
          </cell>
          <cell r="C10">
            <v>36.299999999999997</v>
          </cell>
          <cell r="D10">
            <v>19.8</v>
          </cell>
          <cell r="E10">
            <v>39.583333333333336</v>
          </cell>
          <cell r="F10">
            <v>61</v>
          </cell>
          <cell r="G10">
            <v>17</v>
          </cell>
          <cell r="H10">
            <v>11.520000000000001</v>
          </cell>
          <cell r="I10" t="str">
            <v>SE</v>
          </cell>
          <cell r="J10">
            <v>30.240000000000002</v>
          </cell>
          <cell r="K10">
            <v>0</v>
          </cell>
        </row>
        <row r="11">
          <cell r="B11">
            <v>23.908333333333335</v>
          </cell>
          <cell r="C11">
            <v>31.1</v>
          </cell>
          <cell r="D11">
            <v>17.600000000000001</v>
          </cell>
          <cell r="E11">
            <v>65.791666666666671</v>
          </cell>
          <cell r="F11">
            <v>90</v>
          </cell>
          <cell r="G11">
            <v>38</v>
          </cell>
          <cell r="H11">
            <v>11.520000000000001</v>
          </cell>
          <cell r="I11" t="str">
            <v>NO</v>
          </cell>
          <cell r="J11">
            <v>25.92</v>
          </cell>
          <cell r="K11">
            <v>0</v>
          </cell>
        </row>
        <row r="12">
          <cell r="B12">
            <v>21.258333333333329</v>
          </cell>
          <cell r="C12">
            <v>28.6</v>
          </cell>
          <cell r="D12">
            <v>16.8</v>
          </cell>
          <cell r="E12">
            <v>78.708333333333329</v>
          </cell>
          <cell r="F12">
            <v>96</v>
          </cell>
          <cell r="G12">
            <v>49</v>
          </cell>
          <cell r="H12">
            <v>10.44</v>
          </cell>
          <cell r="I12" t="str">
            <v>NO</v>
          </cell>
          <cell r="J12">
            <v>26.28</v>
          </cell>
          <cell r="K12">
            <v>0</v>
          </cell>
        </row>
        <row r="13">
          <cell r="B13">
            <v>24.8125</v>
          </cell>
          <cell r="C13">
            <v>34.6</v>
          </cell>
          <cell r="D13">
            <v>16.399999999999999</v>
          </cell>
          <cell r="E13">
            <v>65.333333333333329</v>
          </cell>
          <cell r="F13">
            <v>98</v>
          </cell>
          <cell r="G13">
            <v>29</v>
          </cell>
          <cell r="H13">
            <v>17.64</v>
          </cell>
          <cell r="I13" t="str">
            <v>SE</v>
          </cell>
          <cell r="J13">
            <v>32.04</v>
          </cell>
          <cell r="K13">
            <v>0</v>
          </cell>
        </row>
        <row r="14">
          <cell r="B14">
            <v>27.787499999999998</v>
          </cell>
          <cell r="C14">
            <v>37.299999999999997</v>
          </cell>
          <cell r="D14">
            <v>18.8</v>
          </cell>
          <cell r="E14">
            <v>50.125</v>
          </cell>
          <cell r="F14">
            <v>83</v>
          </cell>
          <cell r="G14">
            <v>19</v>
          </cell>
          <cell r="H14">
            <v>9.7200000000000006</v>
          </cell>
          <cell r="I14" t="str">
            <v>S</v>
          </cell>
          <cell r="J14">
            <v>24.840000000000003</v>
          </cell>
          <cell r="K14">
            <v>0</v>
          </cell>
        </row>
        <row r="15">
          <cell r="B15">
            <v>28.566666666666666</v>
          </cell>
          <cell r="C15">
            <v>37.9</v>
          </cell>
          <cell r="D15">
            <v>19.600000000000001</v>
          </cell>
          <cell r="E15">
            <v>42.75</v>
          </cell>
          <cell r="F15">
            <v>76</v>
          </cell>
          <cell r="G15">
            <v>18</v>
          </cell>
          <cell r="H15">
            <v>14.76</v>
          </cell>
          <cell r="I15" t="str">
            <v>S</v>
          </cell>
          <cell r="J15">
            <v>31.680000000000003</v>
          </cell>
          <cell r="K15">
            <v>0</v>
          </cell>
        </row>
        <row r="16">
          <cell r="B16">
            <v>28.712500000000002</v>
          </cell>
          <cell r="C16">
            <v>36.799999999999997</v>
          </cell>
          <cell r="D16">
            <v>20.8</v>
          </cell>
          <cell r="E16">
            <v>36.541666666666664</v>
          </cell>
          <cell r="F16">
            <v>61</v>
          </cell>
          <cell r="G16">
            <v>15</v>
          </cell>
          <cell r="H16">
            <v>16.559999999999999</v>
          </cell>
          <cell r="I16" t="str">
            <v>SE</v>
          </cell>
          <cell r="J16">
            <v>44.64</v>
          </cell>
          <cell r="K16">
            <v>0</v>
          </cell>
        </row>
        <row r="17">
          <cell r="B17">
            <v>28.370833333333337</v>
          </cell>
          <cell r="C17">
            <v>37.1</v>
          </cell>
          <cell r="D17">
            <v>20.8</v>
          </cell>
          <cell r="E17">
            <v>31.916666666666668</v>
          </cell>
          <cell r="F17">
            <v>52</v>
          </cell>
          <cell r="G17">
            <v>15</v>
          </cell>
          <cell r="H17">
            <v>18.36</v>
          </cell>
          <cell r="I17" t="str">
            <v>SE</v>
          </cell>
          <cell r="J17">
            <v>39.6</v>
          </cell>
          <cell r="K17">
            <v>0</v>
          </cell>
        </row>
        <row r="18">
          <cell r="B18">
            <v>26.841666666666669</v>
          </cell>
          <cell r="C18">
            <v>32.4</v>
          </cell>
          <cell r="D18">
            <v>21.6</v>
          </cell>
          <cell r="E18">
            <v>40.666666666666664</v>
          </cell>
          <cell r="F18">
            <v>63</v>
          </cell>
          <cell r="G18">
            <v>28</v>
          </cell>
          <cell r="H18">
            <v>14.76</v>
          </cell>
          <cell r="I18" t="str">
            <v>O</v>
          </cell>
          <cell r="J18">
            <v>32.76</v>
          </cell>
          <cell r="K18">
            <v>0</v>
          </cell>
        </row>
        <row r="19">
          <cell r="B19">
            <v>22.116666666666671</v>
          </cell>
          <cell r="C19">
            <v>29.8</v>
          </cell>
          <cell r="D19">
            <v>15.8</v>
          </cell>
          <cell r="E19">
            <v>73.833333333333329</v>
          </cell>
          <cell r="F19">
            <v>100</v>
          </cell>
          <cell r="G19">
            <v>45</v>
          </cell>
          <cell r="H19">
            <v>12.24</v>
          </cell>
          <cell r="I19" t="str">
            <v>NO</v>
          </cell>
          <cell r="J19">
            <v>27.720000000000002</v>
          </cell>
          <cell r="K19">
            <v>0</v>
          </cell>
        </row>
        <row r="20">
          <cell r="B20">
            <v>25.483333333333334</v>
          </cell>
          <cell r="C20">
            <v>36.1</v>
          </cell>
          <cell r="D20">
            <v>18.100000000000001</v>
          </cell>
          <cell r="E20">
            <v>54.458333333333336</v>
          </cell>
          <cell r="F20">
            <v>77</v>
          </cell>
          <cell r="G20">
            <v>19</v>
          </cell>
          <cell r="H20">
            <v>21.240000000000002</v>
          </cell>
          <cell r="I20" t="str">
            <v>SE</v>
          </cell>
          <cell r="J20">
            <v>36</v>
          </cell>
          <cell r="K20">
            <v>0</v>
          </cell>
        </row>
        <row r="21">
          <cell r="B21">
            <v>22.879166666666666</v>
          </cell>
          <cell r="C21">
            <v>28.5</v>
          </cell>
          <cell r="D21">
            <v>18.8</v>
          </cell>
          <cell r="E21">
            <v>68.75</v>
          </cell>
          <cell r="F21">
            <v>89</v>
          </cell>
          <cell r="G21">
            <v>45</v>
          </cell>
          <cell r="H21">
            <v>21.240000000000002</v>
          </cell>
          <cell r="I21" t="str">
            <v>O</v>
          </cell>
          <cell r="J21">
            <v>40.680000000000007</v>
          </cell>
          <cell r="K21">
            <v>0</v>
          </cell>
        </row>
        <row r="22">
          <cell r="B22">
            <v>22.533333333333331</v>
          </cell>
          <cell r="C22">
            <v>30.6</v>
          </cell>
          <cell r="D22">
            <v>17.2</v>
          </cell>
          <cell r="E22">
            <v>74.083333333333329</v>
          </cell>
          <cell r="F22">
            <v>95</v>
          </cell>
          <cell r="G22">
            <v>41</v>
          </cell>
          <cell r="H22">
            <v>11.879999999999999</v>
          </cell>
          <cell r="I22" t="str">
            <v>N</v>
          </cell>
          <cell r="J22">
            <v>24.48</v>
          </cell>
          <cell r="K22">
            <v>0</v>
          </cell>
        </row>
        <row r="23">
          <cell r="B23">
            <v>23.8125</v>
          </cell>
          <cell r="C23">
            <v>32.299999999999997</v>
          </cell>
          <cell r="D23">
            <v>16.600000000000001</v>
          </cell>
          <cell r="E23">
            <v>69.458333333333329</v>
          </cell>
          <cell r="F23">
            <v>100</v>
          </cell>
          <cell r="G23">
            <v>28</v>
          </cell>
          <cell r="H23">
            <v>9</v>
          </cell>
          <cell r="I23" t="str">
            <v>O</v>
          </cell>
          <cell r="J23">
            <v>20.88</v>
          </cell>
          <cell r="K23">
            <v>0</v>
          </cell>
        </row>
        <row r="24">
          <cell r="B24">
            <v>23.866666666666664</v>
          </cell>
          <cell r="C24">
            <v>29.7</v>
          </cell>
          <cell r="D24">
            <v>17.600000000000001</v>
          </cell>
          <cell r="E24">
            <v>52.458333333333336</v>
          </cell>
          <cell r="F24">
            <v>80</v>
          </cell>
          <cell r="G24">
            <v>29</v>
          </cell>
          <cell r="H24">
            <v>12.6</v>
          </cell>
          <cell r="I24" t="str">
            <v>O</v>
          </cell>
          <cell r="J24">
            <v>29.16</v>
          </cell>
          <cell r="K24">
            <v>0</v>
          </cell>
        </row>
        <row r="25">
          <cell r="B25">
            <v>19.95</v>
          </cell>
          <cell r="C25">
            <v>24.1</v>
          </cell>
          <cell r="D25">
            <v>14.6</v>
          </cell>
          <cell r="E25">
            <v>70.833333333333329</v>
          </cell>
          <cell r="F25">
            <v>94</v>
          </cell>
          <cell r="G25">
            <v>37</v>
          </cell>
          <cell r="H25">
            <v>12.96</v>
          </cell>
          <cell r="I25" t="str">
            <v>O</v>
          </cell>
          <cell r="J25">
            <v>31.319999999999997</v>
          </cell>
          <cell r="K25">
            <v>4</v>
          </cell>
        </row>
        <row r="26">
          <cell r="B26">
            <v>20.208333333333332</v>
          </cell>
          <cell r="C26">
            <v>26.5</v>
          </cell>
          <cell r="D26">
            <v>15.4</v>
          </cell>
          <cell r="E26">
            <v>75.10526315789474</v>
          </cell>
          <cell r="F26">
            <v>100</v>
          </cell>
          <cell r="G26">
            <v>49</v>
          </cell>
          <cell r="H26">
            <v>14.76</v>
          </cell>
          <cell r="I26" t="str">
            <v>SE</v>
          </cell>
          <cell r="J26">
            <v>29.16</v>
          </cell>
          <cell r="K26">
            <v>0</v>
          </cell>
        </row>
        <row r="27">
          <cell r="B27">
            <v>21.266666666666666</v>
          </cell>
          <cell r="C27">
            <v>29.1</v>
          </cell>
          <cell r="D27">
            <v>13.9</v>
          </cell>
          <cell r="E27">
            <v>66.791666666666671</v>
          </cell>
          <cell r="F27">
            <v>89</v>
          </cell>
          <cell r="G27">
            <v>38</v>
          </cell>
          <cell r="H27">
            <v>15.840000000000002</v>
          </cell>
          <cell r="I27" t="str">
            <v>S</v>
          </cell>
          <cell r="J27">
            <v>29.880000000000003</v>
          </cell>
          <cell r="K27">
            <v>0</v>
          </cell>
        </row>
        <row r="28">
          <cell r="B28">
            <v>23.912499999999998</v>
          </cell>
          <cell r="C28">
            <v>32.4</v>
          </cell>
          <cell r="D28">
            <v>16.899999999999999</v>
          </cell>
          <cell r="E28">
            <v>58.791666666666664</v>
          </cell>
          <cell r="F28">
            <v>82</v>
          </cell>
          <cell r="G28">
            <v>30</v>
          </cell>
          <cell r="H28">
            <v>20.16</v>
          </cell>
          <cell r="I28" t="str">
            <v>S</v>
          </cell>
          <cell r="J28">
            <v>36</v>
          </cell>
          <cell r="K28">
            <v>0</v>
          </cell>
        </row>
        <row r="29">
          <cell r="B29">
            <v>26.637499999999999</v>
          </cell>
          <cell r="C29">
            <v>35.799999999999997</v>
          </cell>
          <cell r="D29">
            <v>19.100000000000001</v>
          </cell>
          <cell r="E29">
            <v>48.458333333333336</v>
          </cell>
          <cell r="F29">
            <v>77</v>
          </cell>
          <cell r="G29">
            <v>24</v>
          </cell>
          <cell r="H29">
            <v>19.079999999999998</v>
          </cell>
          <cell r="I29" t="str">
            <v>SE</v>
          </cell>
          <cell r="J29">
            <v>32.76</v>
          </cell>
          <cell r="K29">
            <v>0</v>
          </cell>
        </row>
        <row r="30">
          <cell r="B30">
            <v>28.508333333333336</v>
          </cell>
          <cell r="C30">
            <v>38.700000000000003</v>
          </cell>
          <cell r="D30">
            <v>20.3</v>
          </cell>
          <cell r="E30">
            <v>40.541666666666664</v>
          </cell>
          <cell r="F30">
            <v>64</v>
          </cell>
          <cell r="G30">
            <v>14</v>
          </cell>
          <cell r="H30">
            <v>18.36</v>
          </cell>
          <cell r="I30" t="str">
            <v>SE</v>
          </cell>
          <cell r="J30">
            <v>41.04</v>
          </cell>
          <cell r="K30">
            <v>0</v>
          </cell>
        </row>
        <row r="31">
          <cell r="B31">
            <v>30.566666666666663</v>
          </cell>
          <cell r="C31">
            <v>37.9</v>
          </cell>
          <cell r="D31">
            <v>24.3</v>
          </cell>
          <cell r="E31">
            <v>39.208333333333336</v>
          </cell>
          <cell r="F31">
            <v>50</v>
          </cell>
          <cell r="G31">
            <v>26</v>
          </cell>
          <cell r="H31">
            <v>26.64</v>
          </cell>
          <cell r="I31" t="str">
            <v>SE</v>
          </cell>
          <cell r="J31">
            <v>54</v>
          </cell>
          <cell r="K31">
            <v>0</v>
          </cell>
        </row>
        <row r="32">
          <cell r="B32">
            <v>22.604166666666668</v>
          </cell>
          <cell r="C32">
            <v>30.8</v>
          </cell>
          <cell r="D32">
            <v>19.600000000000001</v>
          </cell>
          <cell r="E32">
            <v>76.833333333333329</v>
          </cell>
          <cell r="F32">
            <v>89</v>
          </cell>
          <cell r="G32">
            <v>42</v>
          </cell>
          <cell r="H32">
            <v>16.920000000000002</v>
          </cell>
          <cell r="I32" t="str">
            <v>NO</v>
          </cell>
          <cell r="J32">
            <v>32.4</v>
          </cell>
          <cell r="K32">
            <v>0</v>
          </cell>
        </row>
        <row r="33">
          <cell r="B33">
            <v>25.400000000000002</v>
          </cell>
          <cell r="C33">
            <v>37.1</v>
          </cell>
          <cell r="D33">
            <v>15.1</v>
          </cell>
          <cell r="E33">
            <v>62.85</v>
          </cell>
          <cell r="F33">
            <v>100</v>
          </cell>
          <cell r="G33">
            <v>29</v>
          </cell>
          <cell r="H33">
            <v>15.120000000000001</v>
          </cell>
          <cell r="I33" t="str">
            <v>SE</v>
          </cell>
          <cell r="J33">
            <v>33.480000000000004</v>
          </cell>
          <cell r="K33">
            <v>0</v>
          </cell>
        </row>
        <row r="34">
          <cell r="B34">
            <v>31.104166666666661</v>
          </cell>
          <cell r="C34">
            <v>40.5</v>
          </cell>
          <cell r="D34">
            <v>24</v>
          </cell>
          <cell r="E34">
            <v>45.625</v>
          </cell>
          <cell r="F34">
            <v>70</v>
          </cell>
          <cell r="G34">
            <v>14</v>
          </cell>
          <cell r="H34">
            <v>17.64</v>
          </cell>
          <cell r="I34" t="str">
            <v>SE</v>
          </cell>
          <cell r="J34">
            <v>41.04</v>
          </cell>
          <cell r="K34">
            <v>0</v>
          </cell>
        </row>
        <row r="35">
          <cell r="I35" t="str">
            <v>SE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25.966666666666669</v>
          </cell>
          <cell r="C5">
            <v>33.1</v>
          </cell>
          <cell r="D5">
            <v>18.8</v>
          </cell>
          <cell r="E5">
            <v>54.666666666666664</v>
          </cell>
          <cell r="F5">
            <v>84</v>
          </cell>
          <cell r="G5">
            <v>32</v>
          </cell>
          <cell r="H5">
            <v>15.120000000000001</v>
          </cell>
          <cell r="I5" t="str">
            <v>L</v>
          </cell>
          <cell r="J5">
            <v>34.200000000000003</v>
          </cell>
          <cell r="K5">
            <v>0</v>
          </cell>
        </row>
        <row r="6">
          <cell r="B6">
            <v>25.612499999999997</v>
          </cell>
          <cell r="C6">
            <v>32.9</v>
          </cell>
          <cell r="D6">
            <v>19.3</v>
          </cell>
          <cell r="E6">
            <v>56</v>
          </cell>
          <cell r="F6">
            <v>79</v>
          </cell>
          <cell r="G6">
            <v>30</v>
          </cell>
          <cell r="H6">
            <v>17.28</v>
          </cell>
          <cell r="I6" t="str">
            <v>L</v>
          </cell>
          <cell r="J6">
            <v>39.24</v>
          </cell>
          <cell r="K6">
            <v>0</v>
          </cell>
        </row>
        <row r="7">
          <cell r="B7">
            <v>26.633333333333336</v>
          </cell>
          <cell r="C7">
            <v>32.299999999999997</v>
          </cell>
          <cell r="D7">
            <v>20.100000000000001</v>
          </cell>
          <cell r="E7">
            <v>53.458333333333336</v>
          </cell>
          <cell r="F7">
            <v>83</v>
          </cell>
          <cell r="G7">
            <v>29</v>
          </cell>
          <cell r="H7">
            <v>16.920000000000002</v>
          </cell>
          <cell r="I7" t="str">
            <v>S</v>
          </cell>
          <cell r="J7">
            <v>34.200000000000003</v>
          </cell>
          <cell r="K7">
            <v>0</v>
          </cell>
        </row>
        <row r="8">
          <cell r="B8">
            <v>24.929166666666664</v>
          </cell>
          <cell r="C8">
            <v>32.799999999999997</v>
          </cell>
          <cell r="D8">
            <v>18.399999999999999</v>
          </cell>
          <cell r="E8">
            <v>58.916666666666664</v>
          </cell>
          <cell r="F8">
            <v>79</v>
          </cell>
          <cell r="G8">
            <v>30</v>
          </cell>
          <cell r="H8">
            <v>16.920000000000002</v>
          </cell>
          <cell r="I8" t="str">
            <v>S</v>
          </cell>
          <cell r="J8">
            <v>30.96</v>
          </cell>
          <cell r="K8">
            <v>0</v>
          </cell>
        </row>
        <row r="9">
          <cell r="B9">
            <v>28.412500000000009</v>
          </cell>
          <cell r="C9">
            <v>37</v>
          </cell>
          <cell r="D9">
            <v>21.7</v>
          </cell>
          <cell r="E9">
            <v>45.791666666666664</v>
          </cell>
          <cell r="F9">
            <v>71</v>
          </cell>
          <cell r="G9">
            <v>17</v>
          </cell>
          <cell r="H9">
            <v>22.68</v>
          </cell>
          <cell r="I9" t="str">
            <v>N</v>
          </cell>
          <cell r="J9">
            <v>41.76</v>
          </cell>
          <cell r="K9">
            <v>0</v>
          </cell>
        </row>
        <row r="10">
          <cell r="B10">
            <v>28.670833333333334</v>
          </cell>
          <cell r="C10">
            <v>36.799999999999997</v>
          </cell>
          <cell r="D10">
            <v>21.5</v>
          </cell>
          <cell r="E10">
            <v>31.875</v>
          </cell>
          <cell r="F10">
            <v>49</v>
          </cell>
          <cell r="G10">
            <v>15</v>
          </cell>
          <cell r="H10">
            <v>13.32</v>
          </cell>
          <cell r="I10" t="str">
            <v>L</v>
          </cell>
          <cell r="J10">
            <v>27.36</v>
          </cell>
          <cell r="K10">
            <v>0</v>
          </cell>
        </row>
        <row r="11">
          <cell r="B11">
            <v>28.704166666666669</v>
          </cell>
          <cell r="C11">
            <v>36.700000000000003</v>
          </cell>
          <cell r="D11">
            <v>20.7</v>
          </cell>
          <cell r="E11">
            <v>36.75</v>
          </cell>
          <cell r="F11">
            <v>62</v>
          </cell>
          <cell r="G11">
            <v>15</v>
          </cell>
          <cell r="H11">
            <v>21.96</v>
          </cell>
          <cell r="I11" t="str">
            <v>N</v>
          </cell>
          <cell r="J11">
            <v>41.76</v>
          </cell>
          <cell r="K11">
            <v>0</v>
          </cell>
        </row>
        <row r="12">
          <cell r="B12">
            <v>24.212500000000002</v>
          </cell>
          <cell r="C12">
            <v>33.4</v>
          </cell>
          <cell r="D12">
            <v>16.600000000000001</v>
          </cell>
          <cell r="E12">
            <v>65.208333333333329</v>
          </cell>
          <cell r="F12">
            <v>95</v>
          </cell>
          <cell r="G12">
            <v>27</v>
          </cell>
          <cell r="H12">
            <v>21.6</v>
          </cell>
          <cell r="I12" t="str">
            <v>S</v>
          </cell>
          <cell r="J12">
            <v>37.440000000000005</v>
          </cell>
          <cell r="K12">
            <v>0</v>
          </cell>
        </row>
        <row r="13">
          <cell r="B13">
            <v>27.583333333333332</v>
          </cell>
          <cell r="C13">
            <v>37.299999999999997</v>
          </cell>
          <cell r="D13">
            <v>18.8</v>
          </cell>
          <cell r="E13">
            <v>52.916666666666664</v>
          </cell>
          <cell r="F13">
            <v>89</v>
          </cell>
          <cell r="G13">
            <v>16</v>
          </cell>
          <cell r="H13">
            <v>14.76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29.691666666666666</v>
          </cell>
          <cell r="C14">
            <v>38.299999999999997</v>
          </cell>
          <cell r="D14">
            <v>24</v>
          </cell>
          <cell r="E14">
            <v>36.583333333333336</v>
          </cell>
          <cell r="F14">
            <v>58</v>
          </cell>
          <cell r="G14">
            <v>15</v>
          </cell>
          <cell r="H14">
            <v>14.04</v>
          </cell>
          <cell r="I14" t="str">
            <v>NO</v>
          </cell>
          <cell r="J14">
            <v>38.159999999999997</v>
          </cell>
          <cell r="K14">
            <v>0</v>
          </cell>
        </row>
        <row r="15">
          <cell r="B15">
            <v>30.245833333333334</v>
          </cell>
          <cell r="C15">
            <v>38</v>
          </cell>
          <cell r="D15">
            <v>23.1</v>
          </cell>
          <cell r="E15">
            <v>31.708333333333332</v>
          </cell>
          <cell r="F15">
            <v>47</v>
          </cell>
          <cell r="G15">
            <v>17</v>
          </cell>
          <cell r="H15">
            <v>16.559999999999999</v>
          </cell>
          <cell r="I15" t="str">
            <v>L</v>
          </cell>
          <cell r="J15">
            <v>28.08</v>
          </cell>
          <cell r="K15">
            <v>0</v>
          </cell>
        </row>
        <row r="16">
          <cell r="B16">
            <v>29.954166666666666</v>
          </cell>
          <cell r="C16">
            <v>38.299999999999997</v>
          </cell>
          <cell r="D16">
            <v>22.7</v>
          </cell>
          <cell r="E16">
            <v>25.875</v>
          </cell>
          <cell r="F16">
            <v>40</v>
          </cell>
          <cell r="G16">
            <v>11</v>
          </cell>
          <cell r="H16">
            <v>22.68</v>
          </cell>
          <cell r="I16" t="str">
            <v>N</v>
          </cell>
          <cell r="J16">
            <v>40.680000000000007</v>
          </cell>
          <cell r="K16">
            <v>0</v>
          </cell>
        </row>
        <row r="17">
          <cell r="B17">
            <v>29.345833333333331</v>
          </cell>
          <cell r="C17">
            <v>37.9</v>
          </cell>
          <cell r="D17">
            <v>21.8</v>
          </cell>
          <cell r="E17">
            <v>25.25</v>
          </cell>
          <cell r="F17">
            <v>41</v>
          </cell>
          <cell r="G17">
            <v>12</v>
          </cell>
          <cell r="H17">
            <v>17.28</v>
          </cell>
          <cell r="I17" t="str">
            <v>NE</v>
          </cell>
          <cell r="J17">
            <v>33.840000000000003</v>
          </cell>
          <cell r="K17">
            <v>0</v>
          </cell>
        </row>
        <row r="18">
          <cell r="B18">
            <v>29.012499999999999</v>
          </cell>
          <cell r="C18">
            <v>37.200000000000003</v>
          </cell>
          <cell r="D18">
            <v>21.6</v>
          </cell>
          <cell r="E18">
            <v>30.208333333333332</v>
          </cell>
          <cell r="F18">
            <v>44</v>
          </cell>
          <cell r="G18">
            <v>14</v>
          </cell>
          <cell r="H18">
            <v>18.36</v>
          </cell>
          <cell r="I18" t="str">
            <v>L</v>
          </cell>
          <cell r="J18">
            <v>37.440000000000005</v>
          </cell>
          <cell r="K18">
            <v>0</v>
          </cell>
        </row>
        <row r="19">
          <cell r="B19">
            <v>25.729166666666668</v>
          </cell>
          <cell r="C19">
            <v>34.4</v>
          </cell>
          <cell r="D19">
            <v>18.7</v>
          </cell>
          <cell r="E19">
            <v>55.833333333333336</v>
          </cell>
          <cell r="F19">
            <v>85</v>
          </cell>
          <cell r="G19">
            <v>23</v>
          </cell>
          <cell r="H19">
            <v>15.48</v>
          </cell>
          <cell r="I19" t="str">
            <v>S</v>
          </cell>
          <cell r="J19">
            <v>30.6</v>
          </cell>
          <cell r="K19">
            <v>0</v>
          </cell>
        </row>
        <row r="20">
          <cell r="B20">
            <v>27.100000000000005</v>
          </cell>
          <cell r="C20">
            <v>36.4</v>
          </cell>
          <cell r="D20">
            <v>18.7</v>
          </cell>
          <cell r="E20">
            <v>48.083333333333336</v>
          </cell>
          <cell r="F20">
            <v>81</v>
          </cell>
          <cell r="G20">
            <v>18</v>
          </cell>
          <cell r="H20">
            <v>18.720000000000002</v>
          </cell>
          <cell r="I20" t="str">
            <v>L</v>
          </cell>
          <cell r="J20">
            <v>37.440000000000005</v>
          </cell>
          <cell r="K20">
            <v>0</v>
          </cell>
        </row>
        <row r="21">
          <cell r="B21">
            <v>26.495833333333341</v>
          </cell>
          <cell r="C21">
            <v>31.1</v>
          </cell>
          <cell r="D21">
            <v>21.6</v>
          </cell>
          <cell r="E21">
            <v>43.5</v>
          </cell>
          <cell r="F21">
            <v>66</v>
          </cell>
          <cell r="G21">
            <v>27</v>
          </cell>
          <cell r="H21">
            <v>31.680000000000003</v>
          </cell>
          <cell r="I21" t="str">
            <v>S</v>
          </cell>
          <cell r="J21">
            <v>54.72</v>
          </cell>
          <cell r="K21">
            <v>0</v>
          </cell>
        </row>
        <row r="22">
          <cell r="B22">
            <v>22.291666666666671</v>
          </cell>
          <cell r="C22">
            <v>24.5</v>
          </cell>
          <cell r="D22">
            <v>20.2</v>
          </cell>
          <cell r="E22">
            <v>64.875</v>
          </cell>
          <cell r="F22">
            <v>75</v>
          </cell>
          <cell r="G22">
            <v>56</v>
          </cell>
          <cell r="H22">
            <v>10.44</v>
          </cell>
          <cell r="I22" t="str">
            <v>S</v>
          </cell>
          <cell r="J22">
            <v>22.68</v>
          </cell>
          <cell r="K22">
            <v>0</v>
          </cell>
        </row>
        <row r="23">
          <cell r="B23">
            <v>26.453333333333333</v>
          </cell>
          <cell r="C23">
            <v>31.7</v>
          </cell>
          <cell r="D23">
            <v>19.5</v>
          </cell>
          <cell r="E23">
            <v>51.8</v>
          </cell>
          <cell r="F23">
            <v>74</v>
          </cell>
          <cell r="G23">
            <v>33</v>
          </cell>
          <cell r="H23">
            <v>10.44</v>
          </cell>
          <cell r="I23" t="str">
            <v>N</v>
          </cell>
          <cell r="J23">
            <v>33.840000000000003</v>
          </cell>
          <cell r="K23">
            <v>0</v>
          </cell>
        </row>
        <row r="24">
          <cell r="B24">
            <v>24.727777777777778</v>
          </cell>
          <cell r="C24">
            <v>29.9</v>
          </cell>
          <cell r="D24">
            <v>19.399999999999999</v>
          </cell>
          <cell r="E24">
            <v>59.666666666666664</v>
          </cell>
          <cell r="F24">
            <v>90</v>
          </cell>
          <cell r="G24">
            <v>31</v>
          </cell>
          <cell r="H24">
            <v>23.040000000000003</v>
          </cell>
          <cell r="I24" t="str">
            <v>SO</v>
          </cell>
          <cell r="J24">
            <v>43.2</v>
          </cell>
          <cell r="K24">
            <v>4.4000000000000004</v>
          </cell>
        </row>
        <row r="25">
          <cell r="B25">
            <v>19.957142857142856</v>
          </cell>
          <cell r="C25">
            <v>26.3</v>
          </cell>
          <cell r="D25">
            <v>15.7</v>
          </cell>
          <cell r="E25">
            <v>74.857142857142861</v>
          </cell>
          <cell r="F25">
            <v>95</v>
          </cell>
          <cell r="G25">
            <v>39</v>
          </cell>
          <cell r="H25">
            <v>17.28</v>
          </cell>
          <cell r="I25" t="str">
            <v>N</v>
          </cell>
          <cell r="J25">
            <v>31.680000000000003</v>
          </cell>
          <cell r="K25">
            <v>4.4000000000000004</v>
          </cell>
        </row>
        <row r="26">
          <cell r="B26">
            <v>21.05</v>
          </cell>
          <cell r="C26">
            <v>24.9</v>
          </cell>
          <cell r="D26">
            <v>16.399999999999999</v>
          </cell>
          <cell r="E26">
            <v>73.454545454545453</v>
          </cell>
          <cell r="F26">
            <v>98</v>
          </cell>
          <cell r="G26">
            <v>59</v>
          </cell>
          <cell r="H26">
            <v>11.879999999999999</v>
          </cell>
          <cell r="I26" t="str">
            <v>N</v>
          </cell>
          <cell r="J26">
            <v>31.680000000000003</v>
          </cell>
          <cell r="K26">
            <v>0</v>
          </cell>
        </row>
        <row r="27">
          <cell r="B27">
            <v>23.176470588235293</v>
          </cell>
          <cell r="C27">
            <v>29.2</v>
          </cell>
          <cell r="D27">
            <v>14.9</v>
          </cell>
          <cell r="E27">
            <v>64.117647058823536</v>
          </cell>
          <cell r="F27">
            <v>88</v>
          </cell>
          <cell r="G27">
            <v>43</v>
          </cell>
          <cell r="H27">
            <v>13.32</v>
          </cell>
          <cell r="I27" t="str">
            <v>L</v>
          </cell>
          <cell r="J27">
            <v>27.36</v>
          </cell>
          <cell r="K27">
            <v>0</v>
          </cell>
        </row>
        <row r="28">
          <cell r="B28">
            <v>24.595652173913045</v>
          </cell>
          <cell r="C28">
            <v>33.1</v>
          </cell>
          <cell r="D28">
            <v>18.3</v>
          </cell>
          <cell r="E28">
            <v>61.521739130434781</v>
          </cell>
          <cell r="F28">
            <v>85</v>
          </cell>
          <cell r="G28">
            <v>32</v>
          </cell>
          <cell r="H28">
            <v>16.559999999999999</v>
          </cell>
          <cell r="I28" t="str">
            <v>L</v>
          </cell>
          <cell r="J28">
            <v>31.680000000000003</v>
          </cell>
          <cell r="K28">
            <v>0</v>
          </cell>
        </row>
        <row r="29">
          <cell r="B29">
            <v>27.870833333333341</v>
          </cell>
          <cell r="C29">
            <v>35.9</v>
          </cell>
          <cell r="D29">
            <v>21.6</v>
          </cell>
          <cell r="E29">
            <v>42.958333333333336</v>
          </cell>
          <cell r="F29">
            <v>63</v>
          </cell>
          <cell r="G29">
            <v>22</v>
          </cell>
          <cell r="H29">
            <v>13.32</v>
          </cell>
          <cell r="I29" t="str">
            <v>L</v>
          </cell>
          <cell r="J29">
            <v>29.16</v>
          </cell>
          <cell r="K29">
            <v>0</v>
          </cell>
        </row>
        <row r="30">
          <cell r="B30">
            <v>29.8</v>
          </cell>
          <cell r="C30">
            <v>38.299999999999997</v>
          </cell>
          <cell r="D30">
            <v>20.9</v>
          </cell>
          <cell r="E30">
            <v>35.863636363636367</v>
          </cell>
          <cell r="F30">
            <v>58</v>
          </cell>
          <cell r="G30">
            <v>17</v>
          </cell>
          <cell r="H30">
            <v>16.920000000000002</v>
          </cell>
          <cell r="I30" t="str">
            <v>NE</v>
          </cell>
          <cell r="J30">
            <v>33.119999999999997</v>
          </cell>
          <cell r="K30">
            <v>0</v>
          </cell>
        </row>
        <row r="31">
          <cell r="B31">
            <v>30.643478260869557</v>
          </cell>
          <cell r="C31">
            <v>36.9</v>
          </cell>
          <cell r="D31">
            <v>24.5</v>
          </cell>
          <cell r="E31">
            <v>39.173913043478258</v>
          </cell>
          <cell r="F31">
            <v>54</v>
          </cell>
          <cell r="G31">
            <v>28</v>
          </cell>
          <cell r="H31">
            <v>39.96</v>
          </cell>
          <cell r="I31" t="str">
            <v>NO</v>
          </cell>
          <cell r="J31">
            <v>65.88000000000001</v>
          </cell>
          <cell r="K31">
            <v>0</v>
          </cell>
        </row>
        <row r="32">
          <cell r="B32">
            <v>26.666666666666668</v>
          </cell>
          <cell r="C32">
            <v>31.3</v>
          </cell>
          <cell r="D32">
            <v>21.5</v>
          </cell>
          <cell r="E32">
            <v>60.666666666666664</v>
          </cell>
          <cell r="F32">
            <v>82</v>
          </cell>
          <cell r="G32">
            <v>46</v>
          </cell>
          <cell r="H32">
            <v>17.64</v>
          </cell>
          <cell r="I32" t="str">
            <v>S</v>
          </cell>
          <cell r="J32">
            <v>36</v>
          </cell>
          <cell r="K32">
            <v>0</v>
          </cell>
        </row>
        <row r="33">
          <cell r="B33">
            <v>28.5</v>
          </cell>
          <cell r="C33">
            <v>37.4</v>
          </cell>
          <cell r="D33">
            <v>20.3</v>
          </cell>
          <cell r="E33">
            <v>57.75</v>
          </cell>
          <cell r="F33">
            <v>91</v>
          </cell>
          <cell r="G33">
            <v>26</v>
          </cell>
          <cell r="H33">
            <v>12.96</v>
          </cell>
          <cell r="I33" t="str">
            <v>N</v>
          </cell>
          <cell r="J33">
            <v>27.36</v>
          </cell>
          <cell r="K33">
            <v>0</v>
          </cell>
        </row>
        <row r="34">
          <cell r="B34">
            <v>31.82083333333334</v>
          </cell>
          <cell r="C34">
            <v>39.9</v>
          </cell>
          <cell r="D34">
            <v>24.9</v>
          </cell>
          <cell r="E34">
            <v>40.416666666666664</v>
          </cell>
          <cell r="F34">
            <v>66</v>
          </cell>
          <cell r="G34">
            <v>15</v>
          </cell>
          <cell r="H34">
            <v>12.24</v>
          </cell>
          <cell r="I34" t="str">
            <v>SE</v>
          </cell>
          <cell r="J34">
            <v>29.880000000000003</v>
          </cell>
          <cell r="K34">
            <v>0</v>
          </cell>
        </row>
        <row r="35">
          <cell r="I35" t="str">
            <v>L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26.988888888888894</v>
          </cell>
          <cell r="C5">
            <v>31.8</v>
          </cell>
          <cell r="D5">
            <v>17.5</v>
          </cell>
          <cell r="E5">
            <v>55.555555555555557</v>
          </cell>
          <cell r="F5">
            <v>79</v>
          </cell>
          <cell r="G5">
            <v>39</v>
          </cell>
          <cell r="H5">
            <v>9.7200000000000006</v>
          </cell>
          <cell r="I5" t="str">
            <v>N</v>
          </cell>
          <cell r="J5">
            <v>20.88</v>
          </cell>
          <cell r="K5">
            <v>0</v>
          </cell>
        </row>
        <row r="6">
          <cell r="B6">
            <v>24.87777777777778</v>
          </cell>
          <cell r="C6">
            <v>29</v>
          </cell>
          <cell r="D6">
            <v>18.2</v>
          </cell>
          <cell r="E6">
            <v>53.111111111111114</v>
          </cell>
          <cell r="F6">
            <v>71</v>
          </cell>
          <cell r="G6">
            <v>43</v>
          </cell>
          <cell r="H6">
            <v>11.520000000000001</v>
          </cell>
          <cell r="I6" t="str">
            <v>N</v>
          </cell>
          <cell r="J6">
            <v>27.36</v>
          </cell>
          <cell r="K6">
            <v>0</v>
          </cell>
        </row>
        <row r="7">
          <cell r="B7">
            <v>26.43333333333333</v>
          </cell>
          <cell r="C7">
            <v>31</v>
          </cell>
          <cell r="D7">
            <v>16.8</v>
          </cell>
          <cell r="E7">
            <v>51</v>
          </cell>
          <cell r="F7">
            <v>70</v>
          </cell>
          <cell r="G7">
            <v>39</v>
          </cell>
          <cell r="H7">
            <v>7.9200000000000008</v>
          </cell>
          <cell r="I7" t="str">
            <v>N</v>
          </cell>
          <cell r="J7">
            <v>18</v>
          </cell>
          <cell r="K7">
            <v>0</v>
          </cell>
        </row>
        <row r="8">
          <cell r="B8">
            <v>28.588888888888889</v>
          </cell>
          <cell r="C8">
            <v>33.799999999999997</v>
          </cell>
          <cell r="D8">
            <v>17.8</v>
          </cell>
          <cell r="E8">
            <v>51.888888888888886</v>
          </cell>
          <cell r="F8">
            <v>79</v>
          </cell>
          <cell r="G8">
            <v>32</v>
          </cell>
          <cell r="H8">
            <v>7.2</v>
          </cell>
          <cell r="I8" t="str">
            <v>N</v>
          </cell>
          <cell r="J8">
            <v>16.2</v>
          </cell>
          <cell r="K8">
            <v>0</v>
          </cell>
        </row>
        <row r="9">
          <cell r="B9">
            <v>32.72</v>
          </cell>
          <cell r="C9">
            <v>36.6</v>
          </cell>
          <cell r="D9">
            <v>19.600000000000001</v>
          </cell>
          <cell r="E9">
            <v>36.5</v>
          </cell>
          <cell r="F9">
            <v>76</v>
          </cell>
          <cell r="G9">
            <v>19</v>
          </cell>
          <cell r="H9">
            <v>18.36</v>
          </cell>
          <cell r="I9" t="str">
            <v>N</v>
          </cell>
          <cell r="J9">
            <v>36.72</v>
          </cell>
          <cell r="K9">
            <v>0</v>
          </cell>
        </row>
        <row r="10">
          <cell r="B10">
            <v>29.911111111111111</v>
          </cell>
          <cell r="C10">
            <v>33.700000000000003</v>
          </cell>
          <cell r="D10">
            <v>19.100000000000001</v>
          </cell>
          <cell r="E10">
            <v>43.888888888888886</v>
          </cell>
          <cell r="F10">
            <v>70</v>
          </cell>
          <cell r="G10">
            <v>29</v>
          </cell>
          <cell r="H10">
            <v>10.8</v>
          </cell>
          <cell r="I10" t="str">
            <v>N</v>
          </cell>
          <cell r="J10">
            <v>23.400000000000002</v>
          </cell>
          <cell r="K10">
            <v>0</v>
          </cell>
        </row>
        <row r="11">
          <cell r="B11">
            <v>25.222222222222221</v>
          </cell>
          <cell r="C11">
            <v>27.4</v>
          </cell>
          <cell r="D11">
            <v>21</v>
          </cell>
          <cell r="E11">
            <v>60</v>
          </cell>
          <cell r="F11">
            <v>75</v>
          </cell>
          <cell r="G11">
            <v>54</v>
          </cell>
          <cell r="H11">
            <v>11.520000000000001</v>
          </cell>
          <cell r="I11" t="str">
            <v>N</v>
          </cell>
          <cell r="J11">
            <v>25.56</v>
          </cell>
          <cell r="K11">
            <v>0</v>
          </cell>
        </row>
        <row r="12">
          <cell r="B12">
            <v>26.212499999999999</v>
          </cell>
          <cell r="C12">
            <v>29.2</v>
          </cell>
          <cell r="D12">
            <v>19.7</v>
          </cell>
          <cell r="E12">
            <v>60.375</v>
          </cell>
          <cell r="F12">
            <v>77</v>
          </cell>
          <cell r="G12">
            <v>53</v>
          </cell>
          <cell r="H12">
            <v>6.12</v>
          </cell>
          <cell r="I12" t="str">
            <v>N</v>
          </cell>
          <cell r="J12">
            <v>13.32</v>
          </cell>
          <cell r="K12">
            <v>0</v>
          </cell>
        </row>
        <row r="13">
          <cell r="B13">
            <v>32.588888888888889</v>
          </cell>
          <cell r="C13">
            <v>37.799999999999997</v>
          </cell>
          <cell r="D13">
            <v>17.600000000000001</v>
          </cell>
          <cell r="E13">
            <v>41.444444444444443</v>
          </cell>
          <cell r="F13">
            <v>85</v>
          </cell>
          <cell r="G13">
            <v>18</v>
          </cell>
          <cell r="H13">
            <v>12.96</v>
          </cell>
          <cell r="I13" t="str">
            <v>N</v>
          </cell>
          <cell r="J13">
            <v>27</v>
          </cell>
          <cell r="K13">
            <v>0</v>
          </cell>
        </row>
        <row r="14">
          <cell r="B14">
            <v>32.300000000000004</v>
          </cell>
          <cell r="C14">
            <v>36.5</v>
          </cell>
          <cell r="D14">
            <v>19.8</v>
          </cell>
          <cell r="E14">
            <v>39.6</v>
          </cell>
          <cell r="F14">
            <v>69</v>
          </cell>
          <cell r="G14">
            <v>25</v>
          </cell>
          <cell r="H14">
            <v>7.2</v>
          </cell>
          <cell r="I14" t="str">
            <v>N</v>
          </cell>
          <cell r="J14">
            <v>16.559999999999999</v>
          </cell>
          <cell r="K14">
            <v>0</v>
          </cell>
        </row>
        <row r="15">
          <cell r="B15">
            <v>32.933333333333337</v>
          </cell>
          <cell r="C15">
            <v>37.799999999999997</v>
          </cell>
          <cell r="D15">
            <v>20</v>
          </cell>
          <cell r="E15">
            <v>37.444444444444443</v>
          </cell>
          <cell r="F15">
            <v>77</v>
          </cell>
          <cell r="G15">
            <v>18</v>
          </cell>
          <cell r="H15">
            <v>14.76</v>
          </cell>
          <cell r="I15" t="str">
            <v>N</v>
          </cell>
          <cell r="J15">
            <v>37.440000000000005</v>
          </cell>
          <cell r="K15">
            <v>0</v>
          </cell>
        </row>
        <row r="16">
          <cell r="B16">
            <v>33.6875</v>
          </cell>
          <cell r="C16">
            <v>36.9</v>
          </cell>
          <cell r="D16">
            <v>21.6</v>
          </cell>
          <cell r="E16">
            <v>26.5</v>
          </cell>
          <cell r="F16">
            <v>61</v>
          </cell>
          <cell r="G16">
            <v>16</v>
          </cell>
          <cell r="H16">
            <v>14.4</v>
          </cell>
          <cell r="I16" t="str">
            <v>N</v>
          </cell>
          <cell r="J16">
            <v>37.800000000000004</v>
          </cell>
          <cell r="K16">
            <v>0</v>
          </cell>
        </row>
        <row r="17">
          <cell r="B17">
            <v>33.177777777777777</v>
          </cell>
          <cell r="C17">
            <v>37.4</v>
          </cell>
          <cell r="D17">
            <v>18.600000000000001</v>
          </cell>
          <cell r="E17">
            <v>29.888888888888889</v>
          </cell>
          <cell r="F17">
            <v>70</v>
          </cell>
          <cell r="G17">
            <v>13</v>
          </cell>
          <cell r="H17">
            <v>19.079999999999998</v>
          </cell>
          <cell r="I17" t="str">
            <v>N</v>
          </cell>
          <cell r="J17">
            <v>42.12</v>
          </cell>
          <cell r="K17">
            <v>0</v>
          </cell>
        </row>
        <row r="18">
          <cell r="B18">
            <v>30.255555555555549</v>
          </cell>
          <cell r="C18">
            <v>33.1</v>
          </cell>
          <cell r="D18">
            <v>22.3</v>
          </cell>
          <cell r="E18">
            <v>42.333333333333336</v>
          </cell>
          <cell r="F18">
            <v>64</v>
          </cell>
          <cell r="G18">
            <v>36</v>
          </cell>
          <cell r="H18">
            <v>11.520000000000001</v>
          </cell>
          <cell r="I18" t="str">
            <v>N</v>
          </cell>
          <cell r="J18">
            <v>30.6</v>
          </cell>
          <cell r="K18">
            <v>0</v>
          </cell>
        </row>
        <row r="19">
          <cell r="B19">
            <v>28.150000000000002</v>
          </cell>
          <cell r="C19">
            <v>32.5</v>
          </cell>
          <cell r="D19">
            <v>19.7</v>
          </cell>
          <cell r="E19">
            <v>56.25</v>
          </cell>
          <cell r="F19">
            <v>77</v>
          </cell>
          <cell r="G19">
            <v>43</v>
          </cell>
          <cell r="H19">
            <v>6.84</v>
          </cell>
          <cell r="I19" t="str">
            <v>N</v>
          </cell>
          <cell r="J19">
            <v>17.28</v>
          </cell>
          <cell r="K19">
            <v>0</v>
          </cell>
        </row>
        <row r="20">
          <cell r="B20">
            <v>31.544444444444441</v>
          </cell>
          <cell r="C20">
            <v>36.200000000000003</v>
          </cell>
          <cell r="D20">
            <v>18.600000000000001</v>
          </cell>
          <cell r="E20">
            <v>42.222222222222221</v>
          </cell>
          <cell r="F20">
            <v>82</v>
          </cell>
          <cell r="G20">
            <v>22</v>
          </cell>
          <cell r="H20">
            <v>10.8</v>
          </cell>
          <cell r="I20" t="str">
            <v>N</v>
          </cell>
          <cell r="J20">
            <v>25.92</v>
          </cell>
          <cell r="K20">
            <v>0</v>
          </cell>
        </row>
        <row r="21">
          <cell r="B21">
            <v>27.733333333333334</v>
          </cell>
          <cell r="C21">
            <v>31.5</v>
          </cell>
          <cell r="D21">
            <v>20</v>
          </cell>
          <cell r="E21">
            <v>56.666666666666664</v>
          </cell>
          <cell r="F21">
            <v>78</v>
          </cell>
          <cell r="G21">
            <v>39</v>
          </cell>
          <cell r="H21">
            <v>10.8</v>
          </cell>
          <cell r="I21" t="str">
            <v>N</v>
          </cell>
          <cell r="J21">
            <v>27.720000000000002</v>
          </cell>
          <cell r="K21">
            <v>0</v>
          </cell>
        </row>
        <row r="22">
          <cell r="B22">
            <v>27.957142857142856</v>
          </cell>
          <cell r="C22">
            <v>30.6</v>
          </cell>
          <cell r="D22">
            <v>21.1</v>
          </cell>
          <cell r="E22">
            <v>59.571428571428569</v>
          </cell>
          <cell r="F22">
            <v>82</v>
          </cell>
          <cell r="G22">
            <v>49</v>
          </cell>
          <cell r="H22">
            <v>3.9600000000000004</v>
          </cell>
          <cell r="I22" t="str">
            <v>N</v>
          </cell>
          <cell r="J22">
            <v>11.520000000000001</v>
          </cell>
          <cell r="K22">
            <v>0</v>
          </cell>
        </row>
        <row r="23">
          <cell r="B23">
            <v>29.000000000000004</v>
          </cell>
          <cell r="C23">
            <v>31.5</v>
          </cell>
          <cell r="D23">
            <v>22.8</v>
          </cell>
          <cell r="E23">
            <v>58.428571428571431</v>
          </cell>
          <cell r="F23">
            <v>76</v>
          </cell>
          <cell r="G23">
            <v>50</v>
          </cell>
          <cell r="H23">
            <v>3.6</v>
          </cell>
          <cell r="I23" t="str">
            <v>N</v>
          </cell>
          <cell r="J23">
            <v>6.84</v>
          </cell>
          <cell r="K23">
            <v>0</v>
          </cell>
        </row>
        <row r="24">
          <cell r="B24">
            <v>25.75</v>
          </cell>
          <cell r="C24">
            <v>29.9</v>
          </cell>
          <cell r="D24">
            <v>20.2</v>
          </cell>
          <cell r="E24">
            <v>67</v>
          </cell>
          <cell r="F24">
            <v>85</v>
          </cell>
          <cell r="G24">
            <v>55</v>
          </cell>
          <cell r="H24">
            <v>11.520000000000001</v>
          </cell>
          <cell r="I24" t="str">
            <v>N</v>
          </cell>
          <cell r="J24">
            <v>23.040000000000003</v>
          </cell>
          <cell r="K24">
            <v>0</v>
          </cell>
        </row>
        <row r="25">
          <cell r="B25">
            <v>17.166666666666668</v>
          </cell>
          <cell r="C25">
            <v>18</v>
          </cell>
          <cell r="D25">
            <v>16.399999999999999</v>
          </cell>
          <cell r="E25">
            <v>79.666666666666671</v>
          </cell>
          <cell r="F25">
            <v>82</v>
          </cell>
          <cell r="G25">
            <v>76</v>
          </cell>
          <cell r="H25">
            <v>7.5600000000000005</v>
          </cell>
          <cell r="I25" t="str">
            <v>N</v>
          </cell>
          <cell r="J25">
            <v>30.240000000000002</v>
          </cell>
          <cell r="K25">
            <v>0</v>
          </cell>
        </row>
        <row r="26">
          <cell r="B26">
            <v>23.877777777777776</v>
          </cell>
          <cell r="C26">
            <v>27.4</v>
          </cell>
          <cell r="D26">
            <v>15.2</v>
          </cell>
          <cell r="E26">
            <v>71.555555555555557</v>
          </cell>
          <cell r="F26">
            <v>89</v>
          </cell>
          <cell r="G26">
            <v>62</v>
          </cell>
          <cell r="H26">
            <v>8.64</v>
          </cell>
          <cell r="I26" t="str">
            <v>N</v>
          </cell>
          <cell r="J26">
            <v>19.440000000000001</v>
          </cell>
          <cell r="K26">
            <v>0</v>
          </cell>
        </row>
        <row r="27">
          <cell r="B27">
            <v>28.49</v>
          </cell>
          <cell r="C27">
            <v>32.299999999999997</v>
          </cell>
          <cell r="D27">
            <v>20.5</v>
          </cell>
          <cell r="E27">
            <v>56.2</v>
          </cell>
          <cell r="F27">
            <v>78</v>
          </cell>
          <cell r="G27">
            <v>42</v>
          </cell>
          <cell r="H27">
            <v>8.2799999999999994</v>
          </cell>
          <cell r="I27" t="str">
            <v>N</v>
          </cell>
          <cell r="J27">
            <v>21.96</v>
          </cell>
          <cell r="K27">
            <v>0</v>
          </cell>
        </row>
        <row r="28">
          <cell r="B28">
            <v>31.09090909090909</v>
          </cell>
          <cell r="C28">
            <v>35.4</v>
          </cell>
          <cell r="D28">
            <v>19.8</v>
          </cell>
          <cell r="E28">
            <v>44.18181818181818</v>
          </cell>
          <cell r="F28">
            <v>75</v>
          </cell>
          <cell r="G28">
            <v>27</v>
          </cell>
          <cell r="H28">
            <v>12.24</v>
          </cell>
          <cell r="I28" t="str">
            <v>N</v>
          </cell>
          <cell r="J28">
            <v>22.68</v>
          </cell>
          <cell r="K28">
            <v>0</v>
          </cell>
        </row>
        <row r="29">
          <cell r="B29">
            <v>33.572727272727271</v>
          </cell>
          <cell r="C29">
            <v>37.4</v>
          </cell>
          <cell r="D29">
            <v>22.1</v>
          </cell>
          <cell r="E29">
            <v>32.909090909090907</v>
          </cell>
          <cell r="F29">
            <v>63</v>
          </cell>
          <cell r="G29">
            <v>20</v>
          </cell>
          <cell r="H29">
            <v>12.24</v>
          </cell>
          <cell r="I29" t="str">
            <v>N</v>
          </cell>
          <cell r="J29">
            <v>25.2</v>
          </cell>
          <cell r="K29">
            <v>0</v>
          </cell>
        </row>
        <row r="30">
          <cell r="B30">
            <v>34.300000000000004</v>
          </cell>
          <cell r="C30">
            <v>38.6</v>
          </cell>
          <cell r="D30">
            <v>23.8</v>
          </cell>
          <cell r="E30">
            <v>31</v>
          </cell>
          <cell r="F30">
            <v>52</v>
          </cell>
          <cell r="G30">
            <v>18</v>
          </cell>
          <cell r="H30">
            <v>14.76</v>
          </cell>
          <cell r="I30" t="str">
            <v>N</v>
          </cell>
          <cell r="J30">
            <v>35.28</v>
          </cell>
          <cell r="K30">
            <v>0</v>
          </cell>
        </row>
        <row r="31">
          <cell r="B31">
            <v>32.118181818181817</v>
          </cell>
          <cell r="C31">
            <v>36.799999999999997</v>
          </cell>
          <cell r="D31">
            <v>27.2</v>
          </cell>
          <cell r="E31">
            <v>45.272727272727273</v>
          </cell>
          <cell r="F31">
            <v>56</v>
          </cell>
          <cell r="G31">
            <v>29</v>
          </cell>
          <cell r="H31">
            <v>16.2</v>
          </cell>
          <cell r="I31" t="str">
            <v>N</v>
          </cell>
          <cell r="J31">
            <v>36.72</v>
          </cell>
          <cell r="K31">
            <v>0</v>
          </cell>
        </row>
        <row r="32">
          <cell r="B32">
            <v>26.01</v>
          </cell>
          <cell r="C32">
            <v>28.6</v>
          </cell>
          <cell r="D32">
            <v>21.5</v>
          </cell>
          <cell r="E32">
            <v>62.7</v>
          </cell>
          <cell r="F32">
            <v>74</v>
          </cell>
          <cell r="G32">
            <v>55</v>
          </cell>
          <cell r="H32">
            <v>9.3600000000000012</v>
          </cell>
          <cell r="I32" t="str">
            <v>N</v>
          </cell>
          <cell r="J32">
            <v>23.759999999999998</v>
          </cell>
          <cell r="K32">
            <v>0</v>
          </cell>
        </row>
        <row r="33">
          <cell r="B33">
            <v>32.61</v>
          </cell>
          <cell r="C33">
            <v>36.9</v>
          </cell>
          <cell r="D33">
            <v>21.4</v>
          </cell>
          <cell r="E33">
            <v>48.6</v>
          </cell>
          <cell r="F33">
            <v>82</v>
          </cell>
          <cell r="G33">
            <v>32</v>
          </cell>
          <cell r="H33">
            <v>11.16</v>
          </cell>
          <cell r="I33" t="str">
            <v>N</v>
          </cell>
          <cell r="J33">
            <v>24.840000000000003</v>
          </cell>
          <cell r="K33">
            <v>0</v>
          </cell>
        </row>
        <row r="34">
          <cell r="B34">
            <v>34.94</v>
          </cell>
          <cell r="C34">
            <v>39.200000000000003</v>
          </cell>
          <cell r="D34">
            <v>23.6</v>
          </cell>
          <cell r="E34">
            <v>39.6</v>
          </cell>
          <cell r="F34">
            <v>77</v>
          </cell>
          <cell r="G34">
            <v>17</v>
          </cell>
          <cell r="H34">
            <v>19.079999999999998</v>
          </cell>
          <cell r="I34" t="str">
            <v>N</v>
          </cell>
          <cell r="J34">
            <v>36.36</v>
          </cell>
          <cell r="K34">
            <v>0</v>
          </cell>
        </row>
        <row r="35">
          <cell r="I35" t="str">
            <v>N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27.7</v>
          </cell>
          <cell r="C5">
            <v>33.799999999999997</v>
          </cell>
          <cell r="D5">
            <v>17.100000000000001</v>
          </cell>
          <cell r="E5">
            <v>52.4</v>
          </cell>
          <cell r="F5">
            <v>91</v>
          </cell>
          <cell r="G5">
            <v>31</v>
          </cell>
          <cell r="H5">
            <v>25.92</v>
          </cell>
          <cell r="I5" t="str">
            <v>N</v>
          </cell>
          <cell r="J5">
            <v>42.84</v>
          </cell>
          <cell r="K5">
            <v>0</v>
          </cell>
        </row>
        <row r="6">
          <cell r="B6">
            <v>26.635714285714283</v>
          </cell>
          <cell r="C6">
            <v>31.7</v>
          </cell>
          <cell r="D6">
            <v>18.7</v>
          </cell>
          <cell r="E6">
            <v>54.785714285714285</v>
          </cell>
          <cell r="F6">
            <v>88</v>
          </cell>
          <cell r="G6">
            <v>39</v>
          </cell>
          <cell r="H6">
            <v>24.840000000000003</v>
          </cell>
          <cell r="I6" t="str">
            <v>N</v>
          </cell>
          <cell r="J6">
            <v>41.76</v>
          </cell>
          <cell r="K6">
            <v>0</v>
          </cell>
        </row>
        <row r="7">
          <cell r="B7">
            <v>25.214285714285715</v>
          </cell>
          <cell r="C7">
            <v>31.4</v>
          </cell>
          <cell r="D7">
            <v>15.4</v>
          </cell>
          <cell r="E7">
            <v>56.571428571428569</v>
          </cell>
          <cell r="F7">
            <v>85</v>
          </cell>
          <cell r="G7">
            <v>34</v>
          </cell>
          <cell r="H7">
            <v>18</v>
          </cell>
          <cell r="I7" t="str">
            <v>N</v>
          </cell>
          <cell r="J7">
            <v>30.96</v>
          </cell>
          <cell r="K7">
            <v>0</v>
          </cell>
        </row>
        <row r="8">
          <cell r="B8">
            <v>25.146666666666665</v>
          </cell>
          <cell r="C8">
            <v>31.8</v>
          </cell>
          <cell r="D8">
            <v>15.8</v>
          </cell>
          <cell r="E8">
            <v>53.6</v>
          </cell>
          <cell r="F8">
            <v>82</v>
          </cell>
          <cell r="G8">
            <v>32</v>
          </cell>
          <cell r="H8">
            <v>20.16</v>
          </cell>
          <cell r="I8" t="str">
            <v>N</v>
          </cell>
          <cell r="J8">
            <v>33.840000000000003</v>
          </cell>
          <cell r="K8">
            <v>0</v>
          </cell>
        </row>
        <row r="9">
          <cell r="B9">
            <v>29.906666666666673</v>
          </cell>
          <cell r="C9">
            <v>36.4</v>
          </cell>
          <cell r="D9">
            <v>20.5</v>
          </cell>
          <cell r="E9">
            <v>39.93333333333333</v>
          </cell>
          <cell r="F9">
            <v>80</v>
          </cell>
          <cell r="G9">
            <v>20</v>
          </cell>
          <cell r="H9">
            <v>22.32</v>
          </cell>
          <cell r="I9" t="str">
            <v>N</v>
          </cell>
          <cell r="J9">
            <v>39.6</v>
          </cell>
          <cell r="K9">
            <v>0</v>
          </cell>
        </row>
        <row r="10">
          <cell r="B10">
            <v>29.873333333333331</v>
          </cell>
          <cell r="C10">
            <v>36.4</v>
          </cell>
          <cell r="D10">
            <v>17.600000000000001</v>
          </cell>
          <cell r="E10">
            <v>35.866666666666667</v>
          </cell>
          <cell r="F10">
            <v>74</v>
          </cell>
          <cell r="G10">
            <v>19</v>
          </cell>
          <cell r="H10">
            <v>23.400000000000002</v>
          </cell>
          <cell r="I10" t="str">
            <v>N</v>
          </cell>
          <cell r="J10">
            <v>39.6</v>
          </cell>
          <cell r="K10">
            <v>0</v>
          </cell>
        </row>
        <row r="11">
          <cell r="B11">
            <v>25.786666666666665</v>
          </cell>
          <cell r="C11">
            <v>35.6</v>
          </cell>
          <cell r="D11">
            <v>18.899999999999999</v>
          </cell>
          <cell r="E11">
            <v>57.4</v>
          </cell>
          <cell r="F11">
            <v>83</v>
          </cell>
          <cell r="G11">
            <v>22</v>
          </cell>
          <cell r="H11">
            <v>25.56</v>
          </cell>
          <cell r="I11" t="str">
            <v>N</v>
          </cell>
          <cell r="J11">
            <v>41.4</v>
          </cell>
          <cell r="K11">
            <v>0</v>
          </cell>
        </row>
        <row r="12">
          <cell r="B12">
            <v>23.780000000000005</v>
          </cell>
          <cell r="C12">
            <v>30.9</v>
          </cell>
          <cell r="D12">
            <v>15.2</v>
          </cell>
          <cell r="E12">
            <v>65.533333333333331</v>
          </cell>
          <cell r="F12">
            <v>99</v>
          </cell>
          <cell r="G12">
            <v>39</v>
          </cell>
          <cell r="H12">
            <v>26.28</v>
          </cell>
          <cell r="I12" t="str">
            <v>N</v>
          </cell>
          <cell r="J12">
            <v>39.24</v>
          </cell>
          <cell r="K12">
            <v>0</v>
          </cell>
        </row>
        <row r="13">
          <cell r="B13">
            <v>29.773333333333333</v>
          </cell>
          <cell r="C13">
            <v>37</v>
          </cell>
          <cell r="D13">
            <v>16.8</v>
          </cell>
          <cell r="E13">
            <v>42.06666666666667</v>
          </cell>
          <cell r="F13">
            <v>93</v>
          </cell>
          <cell r="G13">
            <v>19</v>
          </cell>
          <cell r="H13">
            <v>25.92</v>
          </cell>
          <cell r="I13" t="str">
            <v>N</v>
          </cell>
          <cell r="J13">
            <v>41.4</v>
          </cell>
          <cell r="K13">
            <v>0</v>
          </cell>
        </row>
        <row r="14">
          <cell r="B14">
            <v>32.214285714285715</v>
          </cell>
          <cell r="C14">
            <v>38.1</v>
          </cell>
          <cell r="D14">
            <v>20</v>
          </cell>
          <cell r="E14">
            <v>31.857142857142858</v>
          </cell>
          <cell r="F14">
            <v>72</v>
          </cell>
          <cell r="G14">
            <v>18</v>
          </cell>
          <cell r="H14">
            <v>20.16</v>
          </cell>
          <cell r="I14" t="str">
            <v>N</v>
          </cell>
          <cell r="J14">
            <v>30.240000000000002</v>
          </cell>
          <cell r="K14">
            <v>0</v>
          </cell>
        </row>
        <row r="15">
          <cell r="B15">
            <v>33.963636363636368</v>
          </cell>
          <cell r="C15">
            <v>38.6</v>
          </cell>
          <cell r="D15">
            <v>19.600000000000001</v>
          </cell>
          <cell r="E15">
            <v>27.272727272727273</v>
          </cell>
          <cell r="F15">
            <v>72</v>
          </cell>
          <cell r="G15">
            <v>16</v>
          </cell>
          <cell r="H15">
            <v>28.8</v>
          </cell>
          <cell r="I15" t="str">
            <v>N</v>
          </cell>
          <cell r="J15">
            <v>42.84</v>
          </cell>
          <cell r="K15">
            <v>0</v>
          </cell>
        </row>
        <row r="16">
          <cell r="B16">
            <v>29.785714285714281</v>
          </cell>
          <cell r="C16">
            <v>38</v>
          </cell>
          <cell r="D16">
            <v>18.600000000000001</v>
          </cell>
          <cell r="E16">
            <v>33.357142857142854</v>
          </cell>
          <cell r="F16">
            <v>68</v>
          </cell>
          <cell r="G16">
            <v>14</v>
          </cell>
          <cell r="H16">
            <v>29.52</v>
          </cell>
          <cell r="I16" t="str">
            <v>N</v>
          </cell>
          <cell r="J16">
            <v>53.28</v>
          </cell>
          <cell r="K16">
            <v>0</v>
          </cell>
        </row>
        <row r="17">
          <cell r="B17">
            <v>30.793333333333333</v>
          </cell>
          <cell r="C17">
            <v>38.200000000000003</v>
          </cell>
          <cell r="D17">
            <v>17.7</v>
          </cell>
          <cell r="E17">
            <v>28.133333333333333</v>
          </cell>
          <cell r="F17">
            <v>66</v>
          </cell>
          <cell r="G17">
            <v>13</v>
          </cell>
          <cell r="H17">
            <v>31.319999999999997</v>
          </cell>
          <cell r="I17" t="str">
            <v>N</v>
          </cell>
          <cell r="J17">
            <v>49.680000000000007</v>
          </cell>
          <cell r="K17">
            <v>0</v>
          </cell>
        </row>
        <row r="18">
          <cell r="B18">
            <v>26.814285714285717</v>
          </cell>
          <cell r="C18">
            <v>30.7</v>
          </cell>
          <cell r="D18">
            <v>17.899999999999999</v>
          </cell>
          <cell r="E18">
            <v>48.357142857142854</v>
          </cell>
          <cell r="F18">
            <v>64</v>
          </cell>
          <cell r="G18">
            <v>25</v>
          </cell>
          <cell r="H18">
            <v>28.8</v>
          </cell>
          <cell r="I18" t="str">
            <v>N</v>
          </cell>
          <cell r="J18">
            <v>44.64</v>
          </cell>
          <cell r="K18">
            <v>0</v>
          </cell>
        </row>
        <row r="19">
          <cell r="B19">
            <v>25.63571428571429</v>
          </cell>
          <cell r="C19">
            <v>32.6</v>
          </cell>
          <cell r="D19">
            <v>16.3</v>
          </cell>
          <cell r="E19">
            <v>55.785714285714285</v>
          </cell>
          <cell r="F19">
            <v>99</v>
          </cell>
          <cell r="G19">
            <v>27</v>
          </cell>
          <cell r="H19">
            <v>19.440000000000001</v>
          </cell>
          <cell r="I19" t="str">
            <v>N</v>
          </cell>
          <cell r="J19">
            <v>34.56</v>
          </cell>
          <cell r="K19">
            <v>0</v>
          </cell>
        </row>
        <row r="20">
          <cell r="B20">
            <v>29.542857142857144</v>
          </cell>
          <cell r="C20">
            <v>36.299999999999997</v>
          </cell>
          <cell r="D20">
            <v>17</v>
          </cell>
          <cell r="E20">
            <v>38.928571428571431</v>
          </cell>
          <cell r="F20">
            <v>85</v>
          </cell>
          <cell r="G20">
            <v>20</v>
          </cell>
          <cell r="H20">
            <v>24.48</v>
          </cell>
          <cell r="I20" t="str">
            <v>N</v>
          </cell>
          <cell r="J20">
            <v>45</v>
          </cell>
          <cell r="K20">
            <v>0</v>
          </cell>
        </row>
        <row r="21">
          <cell r="B21">
            <v>23.774999999999995</v>
          </cell>
          <cell r="C21">
            <v>26.9</v>
          </cell>
          <cell r="D21">
            <v>18.2</v>
          </cell>
          <cell r="E21">
            <v>59.25</v>
          </cell>
          <cell r="F21">
            <v>84</v>
          </cell>
          <cell r="G21">
            <v>41</v>
          </cell>
          <cell r="H21">
            <v>36</v>
          </cell>
          <cell r="I21" t="str">
            <v>S</v>
          </cell>
          <cell r="J21">
            <v>58.680000000000007</v>
          </cell>
          <cell r="K21">
            <v>0</v>
          </cell>
        </row>
        <row r="22">
          <cell r="B22">
            <v>25.15333333333334</v>
          </cell>
          <cell r="C22">
            <v>30.5</v>
          </cell>
          <cell r="D22">
            <v>17.899999999999999</v>
          </cell>
          <cell r="E22">
            <v>55.93333333333333</v>
          </cell>
          <cell r="F22">
            <v>89</v>
          </cell>
          <cell r="G22">
            <v>37</v>
          </cell>
          <cell r="H22">
            <v>10.8</v>
          </cell>
          <cell r="I22" t="str">
            <v>N</v>
          </cell>
          <cell r="J22">
            <v>21.240000000000002</v>
          </cell>
          <cell r="K22">
            <v>0</v>
          </cell>
        </row>
        <row r="23">
          <cell r="B23">
            <v>25.193333333333335</v>
          </cell>
          <cell r="C23">
            <v>32.299999999999997</v>
          </cell>
          <cell r="D23">
            <v>17.2</v>
          </cell>
          <cell r="E23">
            <v>62</v>
          </cell>
          <cell r="F23">
            <v>88</v>
          </cell>
          <cell r="G23">
            <v>36</v>
          </cell>
          <cell r="H23">
            <v>39.96</v>
          </cell>
          <cell r="I23" t="str">
            <v>N</v>
          </cell>
          <cell r="J23">
            <v>79.2</v>
          </cell>
          <cell r="K23">
            <v>6</v>
          </cell>
        </row>
        <row r="24">
          <cell r="B24">
            <v>23.771428571428572</v>
          </cell>
          <cell r="C24">
            <v>28.8</v>
          </cell>
          <cell r="D24">
            <v>17.2</v>
          </cell>
          <cell r="E24">
            <v>59.285714285714285</v>
          </cell>
          <cell r="F24">
            <v>91</v>
          </cell>
          <cell r="G24">
            <v>34</v>
          </cell>
          <cell r="H24">
            <v>17.28</v>
          </cell>
          <cell r="I24" t="str">
            <v>N</v>
          </cell>
          <cell r="J24">
            <v>45</v>
          </cell>
          <cell r="K24">
            <v>3</v>
          </cell>
        </row>
        <row r="25">
          <cell r="B25">
            <v>17.7</v>
          </cell>
          <cell r="C25">
            <v>21.3</v>
          </cell>
          <cell r="D25">
            <v>13.5</v>
          </cell>
          <cell r="E25">
            <v>84.307692307692307</v>
          </cell>
          <cell r="F25">
            <v>96</v>
          </cell>
          <cell r="G25">
            <v>55</v>
          </cell>
          <cell r="H25">
            <v>18.36</v>
          </cell>
          <cell r="I25" t="str">
            <v>N</v>
          </cell>
          <cell r="J25">
            <v>30.6</v>
          </cell>
          <cell r="K25">
            <v>5.7999999999999989</v>
          </cell>
        </row>
        <row r="26">
          <cell r="B26">
            <v>20.314285714285717</v>
          </cell>
          <cell r="C26">
            <v>25.1</v>
          </cell>
          <cell r="D26">
            <v>13.1</v>
          </cell>
          <cell r="E26">
            <v>73.214285714285708</v>
          </cell>
          <cell r="F26">
            <v>88</v>
          </cell>
          <cell r="G26">
            <v>56</v>
          </cell>
          <cell r="H26">
            <v>16.559999999999999</v>
          </cell>
          <cell r="I26" t="str">
            <v>N</v>
          </cell>
          <cell r="J26">
            <v>28.8</v>
          </cell>
          <cell r="K26">
            <v>0</v>
          </cell>
        </row>
        <row r="27">
          <cell r="B27">
            <v>22.843749999999996</v>
          </cell>
          <cell r="C27">
            <v>29.2</v>
          </cell>
          <cell r="D27">
            <v>14.1</v>
          </cell>
          <cell r="E27">
            <v>67.25</v>
          </cell>
          <cell r="F27">
            <v>94</v>
          </cell>
          <cell r="G27">
            <v>45</v>
          </cell>
          <cell r="H27">
            <v>23.040000000000003</v>
          </cell>
          <cell r="I27" t="str">
            <v>NE</v>
          </cell>
          <cell r="J27">
            <v>34.200000000000003</v>
          </cell>
          <cell r="K27">
            <v>0</v>
          </cell>
        </row>
        <row r="28">
          <cell r="B28">
            <v>26.318750000000005</v>
          </cell>
          <cell r="C28">
            <v>32.700000000000003</v>
          </cell>
          <cell r="D28">
            <v>17</v>
          </cell>
          <cell r="E28">
            <v>55.6875</v>
          </cell>
          <cell r="F28">
            <v>87</v>
          </cell>
          <cell r="G28">
            <v>33</v>
          </cell>
          <cell r="H28">
            <v>22.68</v>
          </cell>
          <cell r="I28" t="str">
            <v>N</v>
          </cell>
          <cell r="J28">
            <v>37.800000000000004</v>
          </cell>
          <cell r="K28">
            <v>0</v>
          </cell>
        </row>
        <row r="29">
          <cell r="B29">
            <v>29.287499999999998</v>
          </cell>
          <cell r="C29">
            <v>36.200000000000003</v>
          </cell>
          <cell r="D29">
            <v>16.399999999999999</v>
          </cell>
          <cell r="E29">
            <v>41.125</v>
          </cell>
          <cell r="F29">
            <v>86</v>
          </cell>
          <cell r="G29">
            <v>21</v>
          </cell>
          <cell r="H29">
            <v>28.44</v>
          </cell>
          <cell r="I29" t="str">
            <v>N</v>
          </cell>
          <cell r="J29">
            <v>43.56</v>
          </cell>
          <cell r="K29">
            <v>0</v>
          </cell>
        </row>
        <row r="30">
          <cell r="B30">
            <v>31.493750000000002</v>
          </cell>
          <cell r="C30">
            <v>39.200000000000003</v>
          </cell>
          <cell r="D30">
            <v>16.899999999999999</v>
          </cell>
          <cell r="E30">
            <v>34.625</v>
          </cell>
          <cell r="F30">
            <v>80</v>
          </cell>
          <cell r="G30">
            <v>17</v>
          </cell>
          <cell r="H30">
            <v>30.240000000000002</v>
          </cell>
          <cell r="I30" t="str">
            <v>N</v>
          </cell>
          <cell r="J30">
            <v>53.64</v>
          </cell>
          <cell r="K30">
            <v>0</v>
          </cell>
        </row>
        <row r="31">
          <cell r="B31">
            <v>30.800000000000004</v>
          </cell>
          <cell r="C31">
            <v>36.200000000000003</v>
          </cell>
          <cell r="D31">
            <v>21.4</v>
          </cell>
          <cell r="E31">
            <v>47.571428571428569</v>
          </cell>
          <cell r="F31">
            <v>76</v>
          </cell>
          <cell r="G31">
            <v>33</v>
          </cell>
          <cell r="H31">
            <v>35.64</v>
          </cell>
          <cell r="I31" t="str">
            <v>N</v>
          </cell>
          <cell r="J31">
            <v>58.32</v>
          </cell>
          <cell r="K31">
            <v>0</v>
          </cell>
        </row>
        <row r="32">
          <cell r="B32">
            <v>23.392307692307693</v>
          </cell>
          <cell r="C32">
            <v>26.9</v>
          </cell>
          <cell r="D32">
            <v>18.5</v>
          </cell>
          <cell r="E32">
            <v>69.84615384615384</v>
          </cell>
          <cell r="F32">
            <v>96</v>
          </cell>
          <cell r="G32">
            <v>56</v>
          </cell>
          <cell r="H32">
            <v>18.36</v>
          </cell>
          <cell r="I32" t="str">
            <v>N</v>
          </cell>
          <cell r="J32">
            <v>32.4</v>
          </cell>
          <cell r="K32">
            <v>0</v>
          </cell>
        </row>
        <row r="33">
          <cell r="B33">
            <v>29.075000000000003</v>
          </cell>
          <cell r="C33">
            <v>37.299999999999997</v>
          </cell>
          <cell r="D33">
            <v>16</v>
          </cell>
          <cell r="E33">
            <v>54.5</v>
          </cell>
          <cell r="F33">
            <v>96</v>
          </cell>
          <cell r="G33">
            <v>31</v>
          </cell>
          <cell r="H33">
            <v>23.759999999999998</v>
          </cell>
          <cell r="I33" t="str">
            <v>N</v>
          </cell>
          <cell r="J33">
            <v>43.92</v>
          </cell>
          <cell r="K33">
            <v>0</v>
          </cell>
        </row>
        <row r="34">
          <cell r="B34">
            <v>33.542857142857137</v>
          </cell>
          <cell r="C34">
            <v>40</v>
          </cell>
          <cell r="D34">
            <v>23.3</v>
          </cell>
          <cell r="E34">
            <v>37.615384615384613</v>
          </cell>
          <cell r="F34">
            <v>71</v>
          </cell>
          <cell r="G34">
            <v>19</v>
          </cell>
          <cell r="H34">
            <v>26.64</v>
          </cell>
          <cell r="I34" t="str">
            <v>N</v>
          </cell>
          <cell r="J34">
            <v>44.64</v>
          </cell>
          <cell r="K34">
            <v>0</v>
          </cell>
        </row>
        <row r="35">
          <cell r="I35" t="str">
            <v>N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27.916666666666661</v>
          </cell>
          <cell r="C6">
            <v>32.200000000000003</v>
          </cell>
          <cell r="D6">
            <v>22.8</v>
          </cell>
          <cell r="E6">
            <v>44.166666666666664</v>
          </cell>
          <cell r="F6">
            <v>58</v>
          </cell>
          <cell r="G6">
            <v>34</v>
          </cell>
          <cell r="H6">
            <v>0</v>
          </cell>
          <cell r="I6" t="str">
            <v>N</v>
          </cell>
          <cell r="J6">
            <v>8.64</v>
          </cell>
          <cell r="K6">
            <v>0</v>
          </cell>
        </row>
        <row r="7">
          <cell r="B7">
            <v>23.929166666666664</v>
          </cell>
          <cell r="C7">
            <v>31.8</v>
          </cell>
          <cell r="D7">
            <v>16.5</v>
          </cell>
          <cell r="E7">
            <v>54.916666666666664</v>
          </cell>
          <cell r="F7">
            <v>83</v>
          </cell>
          <cell r="G7">
            <v>33</v>
          </cell>
          <cell r="H7">
            <v>0</v>
          </cell>
          <cell r="I7" t="str">
            <v>S</v>
          </cell>
          <cell r="J7">
            <v>10.44</v>
          </cell>
          <cell r="K7">
            <v>0</v>
          </cell>
        </row>
        <row r="8">
          <cell r="B8">
            <v>24.991666666666671</v>
          </cell>
          <cell r="C8">
            <v>33.700000000000003</v>
          </cell>
          <cell r="D8">
            <v>18.600000000000001</v>
          </cell>
          <cell r="E8">
            <v>58</v>
          </cell>
          <cell r="F8">
            <v>82</v>
          </cell>
          <cell r="G8">
            <v>25</v>
          </cell>
          <cell r="H8">
            <v>0</v>
          </cell>
          <cell r="I8" t="str">
            <v>S</v>
          </cell>
          <cell r="J8">
            <v>12.96</v>
          </cell>
          <cell r="K8">
            <v>0</v>
          </cell>
        </row>
        <row r="9">
          <cell r="B9">
            <v>27.108333333333334</v>
          </cell>
          <cell r="C9">
            <v>38.1</v>
          </cell>
          <cell r="D9">
            <v>18.5</v>
          </cell>
          <cell r="E9">
            <v>53.666666666666664</v>
          </cell>
          <cell r="F9">
            <v>85</v>
          </cell>
          <cell r="G9">
            <v>17</v>
          </cell>
          <cell r="H9">
            <v>0</v>
          </cell>
          <cell r="I9" t="str">
            <v>SO</v>
          </cell>
          <cell r="J9">
            <v>27.720000000000002</v>
          </cell>
          <cell r="K9">
            <v>0</v>
          </cell>
        </row>
        <row r="10">
          <cell r="B10">
            <v>25.8</v>
          </cell>
          <cell r="C10">
            <v>35.200000000000003</v>
          </cell>
          <cell r="D10">
            <v>17.5</v>
          </cell>
          <cell r="E10">
            <v>52.708333333333336</v>
          </cell>
          <cell r="F10">
            <v>84</v>
          </cell>
          <cell r="G10">
            <v>22</v>
          </cell>
          <cell r="H10">
            <v>0</v>
          </cell>
          <cell r="I10" t="str">
            <v>NO</v>
          </cell>
          <cell r="J10">
            <v>0</v>
          </cell>
          <cell r="K10">
            <v>0</v>
          </cell>
        </row>
        <row r="11">
          <cell r="B11">
            <v>24.175000000000001</v>
          </cell>
          <cell r="C11">
            <v>27.3</v>
          </cell>
          <cell r="D11">
            <v>21.9</v>
          </cell>
          <cell r="E11">
            <v>62</v>
          </cell>
          <cell r="F11">
            <v>72</v>
          </cell>
          <cell r="G11">
            <v>50</v>
          </cell>
          <cell r="H11">
            <v>0</v>
          </cell>
          <cell r="I11" t="str">
            <v>N</v>
          </cell>
          <cell r="J11">
            <v>0</v>
          </cell>
          <cell r="K11">
            <v>0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30.283333333333331</v>
          </cell>
          <cell r="C22">
            <v>34.5</v>
          </cell>
          <cell r="D22">
            <v>24.4</v>
          </cell>
          <cell r="E22">
            <v>41.666666666666664</v>
          </cell>
          <cell r="F22">
            <v>64</v>
          </cell>
          <cell r="G22">
            <v>29</v>
          </cell>
          <cell r="H22">
            <v>0</v>
          </cell>
          <cell r="I22" t="str">
            <v>N</v>
          </cell>
          <cell r="J22">
            <v>0</v>
          </cell>
          <cell r="K22">
            <v>0</v>
          </cell>
        </row>
        <row r="23">
          <cell r="B23">
            <v>26.750000000000011</v>
          </cell>
          <cell r="C23">
            <v>32.700000000000003</v>
          </cell>
          <cell r="D23">
            <v>22.3</v>
          </cell>
          <cell r="E23">
            <v>58.541666666666664</v>
          </cell>
          <cell r="F23">
            <v>81</v>
          </cell>
          <cell r="G23">
            <v>38</v>
          </cell>
          <cell r="H23">
            <v>1.08</v>
          </cell>
          <cell r="I23" t="str">
            <v>S</v>
          </cell>
          <cell r="J23">
            <v>19.8</v>
          </cell>
          <cell r="K23">
            <v>0</v>
          </cell>
        </row>
        <row r="24">
          <cell r="B24">
            <v>25.795833333333331</v>
          </cell>
          <cell r="C24">
            <v>32.799999999999997</v>
          </cell>
          <cell r="D24">
            <v>20.7</v>
          </cell>
          <cell r="E24">
            <v>60.625</v>
          </cell>
          <cell r="F24">
            <v>83</v>
          </cell>
          <cell r="G24">
            <v>33</v>
          </cell>
          <cell r="H24">
            <v>0</v>
          </cell>
          <cell r="I24" t="str">
            <v>S</v>
          </cell>
          <cell r="J24">
            <v>26.64</v>
          </cell>
          <cell r="K24">
            <v>0.4</v>
          </cell>
        </row>
        <row r="25">
          <cell r="B25">
            <v>20.654166666666672</v>
          </cell>
          <cell r="C25">
            <v>27.9</v>
          </cell>
          <cell r="D25">
            <v>16.8</v>
          </cell>
          <cell r="E25">
            <v>68.916666666666671</v>
          </cell>
          <cell r="F25">
            <v>93</v>
          </cell>
          <cell r="G25">
            <v>47</v>
          </cell>
          <cell r="H25">
            <v>1.08</v>
          </cell>
          <cell r="I25" t="str">
            <v>S</v>
          </cell>
          <cell r="J25">
            <v>30.240000000000002</v>
          </cell>
          <cell r="K25">
            <v>6.3999999999999986</v>
          </cell>
        </row>
        <row r="26">
          <cell r="B26">
            <v>20.995833333333334</v>
          </cell>
          <cell r="C26">
            <v>28</v>
          </cell>
          <cell r="D26">
            <v>16.7</v>
          </cell>
          <cell r="E26">
            <v>73.916666666666671</v>
          </cell>
          <cell r="F26">
            <v>92</v>
          </cell>
          <cell r="G26">
            <v>51</v>
          </cell>
          <cell r="H26">
            <v>0</v>
          </cell>
          <cell r="I26" t="str">
            <v>S</v>
          </cell>
          <cell r="J26">
            <v>0</v>
          </cell>
          <cell r="K26">
            <v>0.2</v>
          </cell>
        </row>
        <row r="27">
          <cell r="B27">
            <v>25.370833333333326</v>
          </cell>
          <cell r="C27">
            <v>33.799999999999997</v>
          </cell>
          <cell r="D27">
            <v>19</v>
          </cell>
          <cell r="E27">
            <v>65.833333333333329</v>
          </cell>
          <cell r="F27">
            <v>89</v>
          </cell>
          <cell r="G27">
            <v>34</v>
          </cell>
          <cell r="H27">
            <v>0</v>
          </cell>
          <cell r="I27" t="str">
            <v>S</v>
          </cell>
          <cell r="J27">
            <v>0</v>
          </cell>
          <cell r="K27">
            <v>0</v>
          </cell>
        </row>
        <row r="28">
          <cell r="B28">
            <v>26.6</v>
          </cell>
          <cell r="C28">
            <v>28.3</v>
          </cell>
          <cell r="D28">
            <v>26.6</v>
          </cell>
          <cell r="E28">
            <v>59</v>
          </cell>
          <cell r="F28">
            <v>60</v>
          </cell>
          <cell r="G28">
            <v>53</v>
          </cell>
          <cell r="H28">
            <v>0</v>
          </cell>
          <cell r="I28" t="str">
            <v>N</v>
          </cell>
          <cell r="J28">
            <v>0</v>
          </cell>
          <cell r="K28">
            <v>0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26.045833333333331</v>
          </cell>
          <cell r="C5">
            <v>34</v>
          </cell>
          <cell r="D5">
            <v>19.399999999999999</v>
          </cell>
          <cell r="E5">
            <v>55.708333333333336</v>
          </cell>
          <cell r="F5">
            <v>82</v>
          </cell>
          <cell r="G5">
            <v>34</v>
          </cell>
          <cell r="H5">
            <v>20.88</v>
          </cell>
          <cell r="I5" t="str">
            <v>L</v>
          </cell>
          <cell r="J5">
            <v>37.440000000000005</v>
          </cell>
          <cell r="K5">
            <v>0</v>
          </cell>
        </row>
        <row r="6">
          <cell r="B6">
            <v>25.841666666666669</v>
          </cell>
          <cell r="C6">
            <v>33.700000000000003</v>
          </cell>
          <cell r="D6">
            <v>19.3</v>
          </cell>
          <cell r="E6">
            <v>57.083333333333336</v>
          </cell>
          <cell r="F6">
            <v>81</v>
          </cell>
          <cell r="G6">
            <v>32</v>
          </cell>
          <cell r="H6">
            <v>25.56</v>
          </cell>
          <cell r="I6" t="str">
            <v>L</v>
          </cell>
          <cell r="J6">
            <v>40.32</v>
          </cell>
          <cell r="K6">
            <v>0</v>
          </cell>
        </row>
        <row r="7">
          <cell r="B7">
            <v>26.854166666666668</v>
          </cell>
          <cell r="C7">
            <v>33.299999999999997</v>
          </cell>
          <cell r="D7">
            <v>20.399999999999999</v>
          </cell>
          <cell r="E7">
            <v>55.291666666666664</v>
          </cell>
          <cell r="F7">
            <v>83</v>
          </cell>
          <cell r="G7">
            <v>38</v>
          </cell>
          <cell r="H7">
            <v>12.96</v>
          </cell>
          <cell r="I7" t="str">
            <v>SO</v>
          </cell>
          <cell r="J7">
            <v>29.880000000000003</v>
          </cell>
          <cell r="K7">
            <v>0</v>
          </cell>
        </row>
        <row r="8">
          <cell r="B8">
            <v>25.033333333333335</v>
          </cell>
          <cell r="C8">
            <v>32.5</v>
          </cell>
          <cell r="D8">
            <v>18.7</v>
          </cell>
          <cell r="E8">
            <v>60.583333333333336</v>
          </cell>
          <cell r="F8">
            <v>80</v>
          </cell>
          <cell r="G8">
            <v>38</v>
          </cell>
          <cell r="H8">
            <v>11.16</v>
          </cell>
          <cell r="I8" t="str">
            <v>SE</v>
          </cell>
          <cell r="J8">
            <v>28.44</v>
          </cell>
          <cell r="K8">
            <v>0</v>
          </cell>
        </row>
        <row r="9">
          <cell r="B9">
            <v>28.212500000000002</v>
          </cell>
          <cell r="C9">
            <v>37.6</v>
          </cell>
          <cell r="D9">
            <v>20.8</v>
          </cell>
          <cell r="E9">
            <v>50.041666666666664</v>
          </cell>
          <cell r="F9">
            <v>77</v>
          </cell>
          <cell r="G9">
            <v>19</v>
          </cell>
          <cell r="H9">
            <v>21.6</v>
          </cell>
          <cell r="I9" t="str">
            <v>S</v>
          </cell>
          <cell r="J9">
            <v>44.28</v>
          </cell>
          <cell r="K9">
            <v>0</v>
          </cell>
        </row>
        <row r="10">
          <cell r="B10">
            <v>28.383333333333329</v>
          </cell>
          <cell r="C10">
            <v>38</v>
          </cell>
          <cell r="D10">
            <v>18.899999999999999</v>
          </cell>
          <cell r="E10">
            <v>37.125</v>
          </cell>
          <cell r="F10">
            <v>62</v>
          </cell>
          <cell r="G10">
            <v>17</v>
          </cell>
          <cell r="H10">
            <v>14.76</v>
          </cell>
          <cell r="I10" t="str">
            <v>N</v>
          </cell>
          <cell r="J10">
            <v>29.16</v>
          </cell>
          <cell r="K10">
            <v>0</v>
          </cell>
        </row>
        <row r="11">
          <cell r="B11">
            <v>28.229166666666671</v>
          </cell>
          <cell r="C11">
            <v>37.200000000000003</v>
          </cell>
          <cell r="D11">
            <v>20.6</v>
          </cell>
          <cell r="E11">
            <v>42.458333333333336</v>
          </cell>
          <cell r="F11">
            <v>71</v>
          </cell>
          <cell r="G11">
            <v>17</v>
          </cell>
          <cell r="H11">
            <v>15.840000000000002</v>
          </cell>
          <cell r="I11" t="str">
            <v>O</v>
          </cell>
          <cell r="J11">
            <v>34.92</v>
          </cell>
          <cell r="K11">
            <v>0</v>
          </cell>
        </row>
        <row r="12">
          <cell r="B12">
            <v>24.449999999999992</v>
          </cell>
          <cell r="C12">
            <v>33.799999999999997</v>
          </cell>
          <cell r="D12">
            <v>16.899999999999999</v>
          </cell>
          <cell r="E12">
            <v>65.458333333333329</v>
          </cell>
          <cell r="F12">
            <v>95</v>
          </cell>
          <cell r="G12">
            <v>31</v>
          </cell>
          <cell r="H12">
            <v>17.28</v>
          </cell>
          <cell r="I12" t="str">
            <v>SO</v>
          </cell>
          <cell r="J12">
            <v>38.519999999999996</v>
          </cell>
          <cell r="K12">
            <v>0</v>
          </cell>
        </row>
        <row r="13">
          <cell r="B13">
            <v>27.433333333333334</v>
          </cell>
          <cell r="C13">
            <v>38.299999999999997</v>
          </cell>
          <cell r="D13">
            <v>17.899999999999999</v>
          </cell>
          <cell r="E13">
            <v>56.25</v>
          </cell>
          <cell r="F13">
            <v>95</v>
          </cell>
          <cell r="G13">
            <v>18</v>
          </cell>
          <cell r="H13">
            <v>16.920000000000002</v>
          </cell>
          <cell r="I13" t="str">
            <v>SE</v>
          </cell>
          <cell r="J13">
            <v>32.4</v>
          </cell>
          <cell r="K13">
            <v>0</v>
          </cell>
        </row>
        <row r="14">
          <cell r="B14">
            <v>29.216666666666672</v>
          </cell>
          <cell r="C14">
            <v>38.799999999999997</v>
          </cell>
          <cell r="D14">
            <v>21.1</v>
          </cell>
          <cell r="E14">
            <v>43</v>
          </cell>
          <cell r="F14">
            <v>69</v>
          </cell>
          <cell r="G14">
            <v>18</v>
          </cell>
          <cell r="H14">
            <v>9.3600000000000012</v>
          </cell>
          <cell r="I14" t="str">
            <v>S</v>
          </cell>
          <cell r="J14">
            <v>18</v>
          </cell>
          <cell r="K14">
            <v>0</v>
          </cell>
        </row>
        <row r="15">
          <cell r="B15">
            <v>29.641666666666662</v>
          </cell>
          <cell r="C15">
            <v>38.9</v>
          </cell>
          <cell r="D15">
            <v>22.2</v>
          </cell>
          <cell r="E15">
            <v>37.75</v>
          </cell>
          <cell r="F15">
            <v>58</v>
          </cell>
          <cell r="G15">
            <v>18</v>
          </cell>
          <cell r="H15">
            <v>13.32</v>
          </cell>
          <cell r="I15" t="str">
            <v>NE</v>
          </cell>
          <cell r="J15">
            <v>32.04</v>
          </cell>
          <cell r="K15">
            <v>0</v>
          </cell>
        </row>
        <row r="16">
          <cell r="B16">
            <v>29.987499999999994</v>
          </cell>
          <cell r="C16">
            <v>38.9</v>
          </cell>
          <cell r="D16">
            <v>20.8</v>
          </cell>
          <cell r="E16">
            <v>29.291666666666668</v>
          </cell>
          <cell r="F16">
            <v>53</v>
          </cell>
          <cell r="G16">
            <v>11</v>
          </cell>
          <cell r="H16">
            <v>25.2</v>
          </cell>
          <cell r="I16" t="str">
            <v>N</v>
          </cell>
          <cell r="J16">
            <v>40.680000000000007</v>
          </cell>
          <cell r="K16">
            <v>0</v>
          </cell>
        </row>
        <row r="17">
          <cell r="B17">
            <v>29.25</v>
          </cell>
          <cell r="C17">
            <v>38.4</v>
          </cell>
          <cell r="D17">
            <v>21.9</v>
          </cell>
          <cell r="E17">
            <v>28.708333333333332</v>
          </cell>
          <cell r="F17">
            <v>50</v>
          </cell>
          <cell r="G17">
            <v>14</v>
          </cell>
          <cell r="H17">
            <v>16.920000000000002</v>
          </cell>
          <cell r="I17" t="str">
            <v>NE</v>
          </cell>
          <cell r="J17">
            <v>37.800000000000004</v>
          </cell>
          <cell r="K17">
            <v>0</v>
          </cell>
        </row>
        <row r="18">
          <cell r="B18">
            <v>28.466666666666665</v>
          </cell>
          <cell r="C18">
            <v>37.5</v>
          </cell>
          <cell r="D18">
            <v>20.2</v>
          </cell>
          <cell r="E18">
            <v>35.166666666666664</v>
          </cell>
          <cell r="F18">
            <v>60</v>
          </cell>
          <cell r="G18">
            <v>17</v>
          </cell>
          <cell r="H18">
            <v>12.24</v>
          </cell>
          <cell r="I18" t="str">
            <v>SE</v>
          </cell>
          <cell r="J18">
            <v>27</v>
          </cell>
          <cell r="K18">
            <v>0</v>
          </cell>
        </row>
        <row r="19">
          <cell r="B19">
            <v>25.954166666666662</v>
          </cell>
          <cell r="C19">
            <v>34.799999999999997</v>
          </cell>
          <cell r="D19">
            <v>17.7</v>
          </cell>
          <cell r="E19">
            <v>56</v>
          </cell>
          <cell r="F19">
            <v>90</v>
          </cell>
          <cell r="G19">
            <v>22</v>
          </cell>
          <cell r="H19">
            <v>15.120000000000001</v>
          </cell>
          <cell r="I19" t="str">
            <v>NE</v>
          </cell>
          <cell r="J19">
            <v>28.8</v>
          </cell>
          <cell r="K19">
            <v>0</v>
          </cell>
        </row>
        <row r="20">
          <cell r="B20">
            <v>27.129166666666666</v>
          </cell>
          <cell r="C20">
            <v>37.200000000000003</v>
          </cell>
          <cell r="D20">
            <v>18.5</v>
          </cell>
          <cell r="E20">
            <v>50.583333333333336</v>
          </cell>
          <cell r="F20">
            <v>81</v>
          </cell>
          <cell r="G20">
            <v>19</v>
          </cell>
          <cell r="H20">
            <v>20.52</v>
          </cell>
          <cell r="I20" t="str">
            <v>SE</v>
          </cell>
          <cell r="J20">
            <v>39.24</v>
          </cell>
          <cell r="K20">
            <v>0</v>
          </cell>
        </row>
        <row r="21">
          <cell r="B21">
            <v>25.954166666666662</v>
          </cell>
          <cell r="C21">
            <v>33.700000000000003</v>
          </cell>
          <cell r="D21">
            <v>18.600000000000001</v>
          </cell>
          <cell r="E21">
            <v>49.041666666666664</v>
          </cell>
          <cell r="F21">
            <v>72</v>
          </cell>
          <cell r="G21">
            <v>31</v>
          </cell>
          <cell r="H21">
            <v>24.12</v>
          </cell>
          <cell r="I21" t="str">
            <v>S</v>
          </cell>
          <cell r="J21">
            <v>53.28</v>
          </cell>
          <cell r="K21">
            <v>0</v>
          </cell>
        </row>
        <row r="22">
          <cell r="B22">
            <v>22.295833333333334</v>
          </cell>
          <cell r="C22">
            <v>27.6</v>
          </cell>
          <cell r="D22">
            <v>20</v>
          </cell>
          <cell r="E22">
            <v>67.458333333333329</v>
          </cell>
          <cell r="F22">
            <v>84</v>
          </cell>
          <cell r="G22">
            <v>46</v>
          </cell>
          <cell r="H22">
            <v>7.5600000000000005</v>
          </cell>
          <cell r="I22" t="str">
            <v>SE</v>
          </cell>
          <cell r="J22">
            <v>23.040000000000003</v>
          </cell>
          <cell r="K22">
            <v>0.8</v>
          </cell>
        </row>
        <row r="23">
          <cell r="B23">
            <v>23.141666666666666</v>
          </cell>
          <cell r="C23">
            <v>30.8</v>
          </cell>
          <cell r="D23">
            <v>18.399999999999999</v>
          </cell>
          <cell r="E23">
            <v>68</v>
          </cell>
          <cell r="F23">
            <v>87</v>
          </cell>
          <cell r="G23">
            <v>38</v>
          </cell>
          <cell r="H23">
            <v>12.6</v>
          </cell>
          <cell r="I23" t="str">
            <v>SE</v>
          </cell>
          <cell r="J23">
            <v>34.200000000000003</v>
          </cell>
          <cell r="K23">
            <v>3</v>
          </cell>
        </row>
        <row r="24">
          <cell r="B24">
            <v>23.666666666666661</v>
          </cell>
          <cell r="C24">
            <v>30.1</v>
          </cell>
          <cell r="D24">
            <v>18.7</v>
          </cell>
          <cell r="E24">
            <v>66.708333333333329</v>
          </cell>
          <cell r="F24">
            <v>92</v>
          </cell>
          <cell r="G24">
            <v>38</v>
          </cell>
          <cell r="H24">
            <v>19.8</v>
          </cell>
          <cell r="I24" t="str">
            <v>SO</v>
          </cell>
          <cell r="J24">
            <v>40.32</v>
          </cell>
          <cell r="K24">
            <v>4.4000000000000004</v>
          </cell>
        </row>
        <row r="25">
          <cell r="B25">
            <v>19.195833333333333</v>
          </cell>
          <cell r="C25">
            <v>25.5</v>
          </cell>
          <cell r="D25">
            <v>15.7</v>
          </cell>
          <cell r="E25">
            <v>80.166666666666671</v>
          </cell>
          <cell r="F25">
            <v>97</v>
          </cell>
          <cell r="G25">
            <v>47</v>
          </cell>
          <cell r="H25">
            <v>18.720000000000002</v>
          </cell>
          <cell r="I25" t="str">
            <v>S</v>
          </cell>
          <cell r="J25">
            <v>44.64</v>
          </cell>
          <cell r="K25">
            <v>25.4</v>
          </cell>
        </row>
        <row r="26">
          <cell r="B26">
            <v>19.416666666666668</v>
          </cell>
          <cell r="C26">
            <v>23.8</v>
          </cell>
          <cell r="D26">
            <v>17.3</v>
          </cell>
          <cell r="E26">
            <v>88.041666666666671</v>
          </cell>
          <cell r="F26">
            <v>99</v>
          </cell>
          <cell r="G26">
            <v>65</v>
          </cell>
          <cell r="H26">
            <v>17.28</v>
          </cell>
          <cell r="I26" t="str">
            <v>L</v>
          </cell>
          <cell r="J26">
            <v>28.44</v>
          </cell>
          <cell r="K26">
            <v>0.4</v>
          </cell>
        </row>
        <row r="27">
          <cell r="B27">
            <v>21.441666666666666</v>
          </cell>
          <cell r="C27">
            <v>29</v>
          </cell>
          <cell r="D27">
            <v>15.2</v>
          </cell>
          <cell r="E27">
            <v>70.916666666666671</v>
          </cell>
          <cell r="F27">
            <v>90</v>
          </cell>
          <cell r="G27">
            <v>47</v>
          </cell>
          <cell r="H27">
            <v>16.559999999999999</v>
          </cell>
          <cell r="I27" t="str">
            <v>SE</v>
          </cell>
          <cell r="J27">
            <v>26.64</v>
          </cell>
          <cell r="K27">
            <v>0</v>
          </cell>
        </row>
        <row r="28">
          <cell r="B28">
            <v>24.849999999999998</v>
          </cell>
          <cell r="C28">
            <v>33.4</v>
          </cell>
          <cell r="D28">
            <v>18.2</v>
          </cell>
          <cell r="E28">
            <v>62.541666666666664</v>
          </cell>
          <cell r="F28">
            <v>86</v>
          </cell>
          <cell r="G28">
            <v>31</v>
          </cell>
          <cell r="H28">
            <v>17.28</v>
          </cell>
          <cell r="I28" t="str">
            <v>SE</v>
          </cell>
          <cell r="J28">
            <v>28.44</v>
          </cell>
          <cell r="K28">
            <v>0</v>
          </cell>
        </row>
        <row r="29">
          <cell r="B29">
            <v>27.604166666666668</v>
          </cell>
          <cell r="C29">
            <v>36.1</v>
          </cell>
          <cell r="D29">
            <v>20.100000000000001</v>
          </cell>
          <cell r="E29">
            <v>47.5</v>
          </cell>
          <cell r="F29">
            <v>74</v>
          </cell>
          <cell r="G29">
            <v>24</v>
          </cell>
          <cell r="H29">
            <v>14.4</v>
          </cell>
          <cell r="I29" t="str">
            <v>SE</v>
          </cell>
          <cell r="J29">
            <v>25.92</v>
          </cell>
          <cell r="K29">
            <v>0</v>
          </cell>
        </row>
        <row r="30">
          <cell r="B30">
            <v>28.908333333333335</v>
          </cell>
          <cell r="C30">
            <v>39.200000000000003</v>
          </cell>
          <cell r="D30">
            <v>19.2</v>
          </cell>
          <cell r="E30">
            <v>42.541666666666664</v>
          </cell>
          <cell r="F30">
            <v>74</v>
          </cell>
          <cell r="G30">
            <v>19</v>
          </cell>
          <cell r="H30">
            <v>16.920000000000002</v>
          </cell>
          <cell r="I30" t="str">
            <v>L</v>
          </cell>
          <cell r="J30">
            <v>33.840000000000003</v>
          </cell>
          <cell r="K30">
            <v>0</v>
          </cell>
        </row>
        <row r="31">
          <cell r="B31">
            <v>30.179166666666664</v>
          </cell>
          <cell r="C31">
            <v>37.4</v>
          </cell>
          <cell r="D31">
            <v>23.1</v>
          </cell>
          <cell r="E31">
            <v>44.791666666666664</v>
          </cell>
          <cell r="F31">
            <v>61</v>
          </cell>
          <cell r="G31">
            <v>31</v>
          </cell>
          <cell r="H31">
            <v>28.44</v>
          </cell>
          <cell r="I31" t="str">
            <v>NO</v>
          </cell>
          <cell r="J31">
            <v>51.84</v>
          </cell>
          <cell r="K31">
            <v>0</v>
          </cell>
        </row>
        <row r="32">
          <cell r="B32">
            <v>26.458333333333332</v>
          </cell>
          <cell r="C32">
            <v>32.1</v>
          </cell>
          <cell r="D32">
            <v>22.3</v>
          </cell>
          <cell r="E32">
            <v>64.791666666666671</v>
          </cell>
          <cell r="F32">
            <v>82</v>
          </cell>
          <cell r="G32">
            <v>47</v>
          </cell>
          <cell r="H32">
            <v>17.64</v>
          </cell>
          <cell r="I32" t="str">
            <v>S</v>
          </cell>
          <cell r="J32">
            <v>37.800000000000004</v>
          </cell>
          <cell r="K32">
            <v>0</v>
          </cell>
        </row>
        <row r="33">
          <cell r="B33">
            <v>27.233333333333334</v>
          </cell>
          <cell r="C33">
            <v>38.200000000000003</v>
          </cell>
          <cell r="D33">
            <v>19.100000000000001</v>
          </cell>
          <cell r="E33">
            <v>65.25</v>
          </cell>
          <cell r="F33">
            <v>95</v>
          </cell>
          <cell r="G33">
            <v>28</v>
          </cell>
          <cell r="H33">
            <v>14.4</v>
          </cell>
          <cell r="I33" t="str">
            <v>S</v>
          </cell>
          <cell r="J33">
            <v>27</v>
          </cell>
          <cell r="K33">
            <v>0</v>
          </cell>
        </row>
        <row r="34">
          <cell r="B34">
            <v>31.549999999999997</v>
          </cell>
          <cell r="C34">
            <v>41.1</v>
          </cell>
          <cell r="D34">
            <v>24.9</v>
          </cell>
          <cell r="E34">
            <v>44.75</v>
          </cell>
          <cell r="F34">
            <v>66</v>
          </cell>
          <cell r="G34">
            <v>18</v>
          </cell>
          <cell r="H34">
            <v>14.04</v>
          </cell>
          <cell r="I34" t="str">
            <v>SE</v>
          </cell>
          <cell r="J34">
            <v>26.28</v>
          </cell>
          <cell r="K34">
            <v>0</v>
          </cell>
        </row>
        <row r="35">
          <cell r="I35" t="str">
            <v>SE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27.591666666666658</v>
          </cell>
          <cell r="C5">
            <v>35.4</v>
          </cell>
          <cell r="D5">
            <v>19.100000000000001</v>
          </cell>
          <cell r="E5">
            <v>43.791666666666664</v>
          </cell>
          <cell r="F5">
            <v>59</v>
          </cell>
          <cell r="G5">
            <v>30</v>
          </cell>
          <cell r="H5">
            <v>16.559999999999999</v>
          </cell>
          <cell r="I5" t="str">
            <v>NE</v>
          </cell>
          <cell r="J5">
            <v>32.76</v>
          </cell>
          <cell r="K5">
            <v>0</v>
          </cell>
        </row>
        <row r="6">
          <cell r="B6">
            <v>26.391666666666669</v>
          </cell>
          <cell r="C6">
            <v>34.799999999999997</v>
          </cell>
          <cell r="D6">
            <v>20.100000000000001</v>
          </cell>
          <cell r="E6">
            <v>52.708333333333336</v>
          </cell>
          <cell r="F6">
            <v>70</v>
          </cell>
          <cell r="G6">
            <v>33</v>
          </cell>
          <cell r="H6">
            <v>20.16</v>
          </cell>
          <cell r="I6" t="str">
            <v>L</v>
          </cell>
          <cell r="J6">
            <v>46.080000000000005</v>
          </cell>
          <cell r="K6">
            <v>1.2</v>
          </cell>
        </row>
        <row r="7">
          <cell r="B7">
            <v>24.458333333333339</v>
          </cell>
          <cell r="C7">
            <v>34.299999999999997</v>
          </cell>
          <cell r="D7">
            <v>18.2</v>
          </cell>
          <cell r="E7">
            <v>63.125</v>
          </cell>
          <cell r="F7">
            <v>77</v>
          </cell>
          <cell r="G7">
            <v>43</v>
          </cell>
          <cell r="H7">
            <v>8.64</v>
          </cell>
          <cell r="I7" t="str">
            <v>SO</v>
          </cell>
          <cell r="J7">
            <v>24.12</v>
          </cell>
          <cell r="K7">
            <v>0</v>
          </cell>
        </row>
        <row r="8">
          <cell r="B8">
            <v>24.025000000000002</v>
          </cell>
          <cell r="C8">
            <v>33.4</v>
          </cell>
          <cell r="D8">
            <v>16.3</v>
          </cell>
          <cell r="E8">
            <v>62.458333333333336</v>
          </cell>
          <cell r="F8">
            <v>80</v>
          </cell>
          <cell r="G8">
            <v>41</v>
          </cell>
          <cell r="H8">
            <v>8.2799999999999994</v>
          </cell>
          <cell r="I8" t="str">
            <v>SE</v>
          </cell>
          <cell r="J8">
            <v>20.88</v>
          </cell>
          <cell r="K8">
            <v>0</v>
          </cell>
        </row>
        <row r="9">
          <cell r="B9">
            <v>26.437500000000004</v>
          </cell>
          <cell r="C9">
            <v>36.5</v>
          </cell>
          <cell r="D9">
            <v>17.5</v>
          </cell>
          <cell r="E9">
            <v>52.875</v>
          </cell>
          <cell r="F9">
            <v>72</v>
          </cell>
          <cell r="G9">
            <v>30</v>
          </cell>
          <cell r="H9">
            <v>14.76</v>
          </cell>
          <cell r="I9" t="str">
            <v>NE</v>
          </cell>
          <cell r="J9">
            <v>28.44</v>
          </cell>
          <cell r="K9">
            <v>0</v>
          </cell>
        </row>
        <row r="10">
          <cell r="B10">
            <v>28.5625</v>
          </cell>
          <cell r="C10">
            <v>37.700000000000003</v>
          </cell>
          <cell r="D10">
            <v>21.1</v>
          </cell>
          <cell r="E10">
            <v>37.166666666666664</v>
          </cell>
          <cell r="F10">
            <v>51</v>
          </cell>
          <cell r="G10">
            <v>23</v>
          </cell>
          <cell r="H10">
            <v>11.520000000000001</v>
          </cell>
          <cell r="I10" t="str">
            <v>NE</v>
          </cell>
          <cell r="J10">
            <v>25.56</v>
          </cell>
          <cell r="K10">
            <v>0</v>
          </cell>
        </row>
        <row r="11">
          <cell r="B11">
            <v>26.987499999999997</v>
          </cell>
          <cell r="C11">
            <v>36.799999999999997</v>
          </cell>
          <cell r="D11">
            <v>18.5</v>
          </cell>
          <cell r="E11">
            <v>43.375</v>
          </cell>
          <cell r="F11">
            <v>66</v>
          </cell>
          <cell r="G11">
            <v>23</v>
          </cell>
          <cell r="H11">
            <v>16.559999999999999</v>
          </cell>
          <cell r="I11" t="str">
            <v>N</v>
          </cell>
          <cell r="J11">
            <v>34.200000000000003</v>
          </cell>
          <cell r="K11">
            <v>0</v>
          </cell>
        </row>
        <row r="12">
          <cell r="B12">
            <v>23.833333333333339</v>
          </cell>
          <cell r="C12">
            <v>33.9</v>
          </cell>
          <cell r="D12">
            <v>16.600000000000001</v>
          </cell>
          <cell r="E12">
            <v>62.666666666666664</v>
          </cell>
          <cell r="F12">
            <v>81</v>
          </cell>
          <cell r="G12">
            <v>42</v>
          </cell>
          <cell r="H12">
            <v>10.08</v>
          </cell>
          <cell r="I12" t="str">
            <v>SO</v>
          </cell>
          <cell r="J12">
            <v>27</v>
          </cell>
          <cell r="K12">
            <v>0</v>
          </cell>
        </row>
        <row r="13">
          <cell r="B13">
            <v>26.245833333333337</v>
          </cell>
          <cell r="C13">
            <v>37.6</v>
          </cell>
          <cell r="D13">
            <v>16.5</v>
          </cell>
          <cell r="E13">
            <v>53.916666666666664</v>
          </cell>
          <cell r="F13">
            <v>80</v>
          </cell>
          <cell r="G13">
            <v>25</v>
          </cell>
          <cell r="H13">
            <v>19.8</v>
          </cell>
          <cell r="I13" t="str">
            <v>L</v>
          </cell>
          <cell r="J13">
            <v>39.6</v>
          </cell>
          <cell r="K13">
            <v>0</v>
          </cell>
        </row>
        <row r="14">
          <cell r="B14">
            <v>28.133333333333336</v>
          </cell>
          <cell r="C14">
            <v>38.799999999999997</v>
          </cell>
          <cell r="D14">
            <v>18.5</v>
          </cell>
          <cell r="E14">
            <v>41.791666666666664</v>
          </cell>
          <cell r="F14">
            <v>63</v>
          </cell>
          <cell r="G14">
            <v>24</v>
          </cell>
          <cell r="H14">
            <v>7.5600000000000005</v>
          </cell>
          <cell r="I14" t="str">
            <v>L</v>
          </cell>
          <cell r="J14">
            <v>20.88</v>
          </cell>
          <cell r="K14">
            <v>0</v>
          </cell>
        </row>
        <row r="15">
          <cell r="B15">
            <v>28.266666666666669</v>
          </cell>
          <cell r="C15">
            <v>38.4</v>
          </cell>
          <cell r="D15">
            <v>19.5</v>
          </cell>
          <cell r="E15">
            <v>41.583333333333336</v>
          </cell>
          <cell r="F15">
            <v>61</v>
          </cell>
          <cell r="G15">
            <v>23</v>
          </cell>
          <cell r="H15">
            <v>23.040000000000003</v>
          </cell>
          <cell r="I15" t="str">
            <v>NE</v>
          </cell>
          <cell r="J15">
            <v>37.800000000000004</v>
          </cell>
          <cell r="K15">
            <v>0</v>
          </cell>
        </row>
        <row r="16">
          <cell r="B16">
            <v>28.866666666666664</v>
          </cell>
          <cell r="C16">
            <v>38.1</v>
          </cell>
          <cell r="D16">
            <v>20.9</v>
          </cell>
          <cell r="E16">
            <v>31.083333333333332</v>
          </cell>
          <cell r="F16">
            <v>44</v>
          </cell>
          <cell r="G16">
            <v>16</v>
          </cell>
          <cell r="H16">
            <v>19.440000000000001</v>
          </cell>
          <cell r="I16" t="str">
            <v>NE</v>
          </cell>
          <cell r="J16">
            <v>39.24</v>
          </cell>
          <cell r="K16">
            <v>0</v>
          </cell>
        </row>
        <row r="17">
          <cell r="B17">
            <v>29.045833333333331</v>
          </cell>
          <cell r="C17">
            <v>37.9</v>
          </cell>
          <cell r="D17">
            <v>22.4</v>
          </cell>
          <cell r="E17">
            <v>27.083333333333332</v>
          </cell>
          <cell r="F17">
            <v>35</v>
          </cell>
          <cell r="G17">
            <v>17</v>
          </cell>
          <cell r="H17">
            <v>19.8</v>
          </cell>
          <cell r="I17" t="str">
            <v>NE</v>
          </cell>
          <cell r="J17">
            <v>43.92</v>
          </cell>
          <cell r="K17">
            <v>0</v>
          </cell>
        </row>
        <row r="18">
          <cell r="B18">
            <v>29.470833333333331</v>
          </cell>
          <cell r="C18">
            <v>38.4</v>
          </cell>
          <cell r="D18">
            <v>22.9</v>
          </cell>
          <cell r="E18">
            <v>29.125</v>
          </cell>
          <cell r="F18">
            <v>39</v>
          </cell>
          <cell r="G18">
            <v>18</v>
          </cell>
          <cell r="H18">
            <v>19.079999999999998</v>
          </cell>
          <cell r="I18" t="str">
            <v>NE</v>
          </cell>
          <cell r="J18">
            <v>32.76</v>
          </cell>
          <cell r="K18">
            <v>0</v>
          </cell>
        </row>
        <row r="19">
          <cell r="B19">
            <v>25.045833333333334</v>
          </cell>
          <cell r="C19">
            <v>35.4</v>
          </cell>
          <cell r="D19">
            <v>16.2</v>
          </cell>
          <cell r="E19">
            <v>52.375</v>
          </cell>
          <cell r="F19">
            <v>78</v>
          </cell>
          <cell r="G19">
            <v>25</v>
          </cell>
          <cell r="H19">
            <v>14.76</v>
          </cell>
          <cell r="I19" t="str">
            <v>S</v>
          </cell>
          <cell r="J19">
            <v>33.119999999999997</v>
          </cell>
          <cell r="K19">
            <v>0</v>
          </cell>
        </row>
        <row r="20">
          <cell r="B20">
            <v>27.712500000000006</v>
          </cell>
          <cell r="C20">
            <v>37.5</v>
          </cell>
          <cell r="D20">
            <v>19.7</v>
          </cell>
          <cell r="E20">
            <v>41.125</v>
          </cell>
          <cell r="F20">
            <v>59</v>
          </cell>
          <cell r="G20">
            <v>25</v>
          </cell>
          <cell r="H20">
            <v>18.36</v>
          </cell>
          <cell r="I20" t="str">
            <v>NE</v>
          </cell>
          <cell r="J20">
            <v>38.880000000000003</v>
          </cell>
          <cell r="K20">
            <v>0</v>
          </cell>
        </row>
        <row r="21">
          <cell r="B21">
            <v>25.720833333333331</v>
          </cell>
          <cell r="C21">
            <v>35.9</v>
          </cell>
          <cell r="D21">
            <v>18.3</v>
          </cell>
          <cell r="E21">
            <v>47.625</v>
          </cell>
          <cell r="F21">
            <v>65</v>
          </cell>
          <cell r="G21">
            <v>34</v>
          </cell>
          <cell r="H21">
            <v>21.6</v>
          </cell>
          <cell r="I21" t="str">
            <v>NE</v>
          </cell>
          <cell r="J21">
            <v>47.88</v>
          </cell>
          <cell r="K21">
            <v>0</v>
          </cell>
        </row>
        <row r="22">
          <cell r="B22">
            <v>24.004166666666659</v>
          </cell>
          <cell r="C22">
            <v>32.700000000000003</v>
          </cell>
          <cell r="D22">
            <v>18.5</v>
          </cell>
          <cell r="E22">
            <v>58.416666666666664</v>
          </cell>
          <cell r="F22">
            <v>73</v>
          </cell>
          <cell r="G22">
            <v>41</v>
          </cell>
          <cell r="H22">
            <v>12.96</v>
          </cell>
          <cell r="I22" t="str">
            <v>NE</v>
          </cell>
          <cell r="J22">
            <v>27.36</v>
          </cell>
          <cell r="K22">
            <v>0</v>
          </cell>
        </row>
        <row r="23">
          <cell r="B23">
            <v>25.187500000000004</v>
          </cell>
          <cell r="C23">
            <v>33.9</v>
          </cell>
          <cell r="D23">
            <v>20.2</v>
          </cell>
          <cell r="E23">
            <v>60.708333333333336</v>
          </cell>
          <cell r="F23">
            <v>72</v>
          </cell>
          <cell r="G23">
            <v>45</v>
          </cell>
          <cell r="H23">
            <v>10.08</v>
          </cell>
          <cell r="I23" t="str">
            <v>N</v>
          </cell>
          <cell r="J23">
            <v>38.519999999999996</v>
          </cell>
          <cell r="K23">
            <v>0</v>
          </cell>
        </row>
        <row r="24">
          <cell r="B24">
            <v>23.004166666666663</v>
          </cell>
          <cell r="C24">
            <v>29.2</v>
          </cell>
          <cell r="D24">
            <v>19.100000000000001</v>
          </cell>
          <cell r="E24">
            <v>71.291666666666671</v>
          </cell>
          <cell r="F24">
            <v>82</v>
          </cell>
          <cell r="G24">
            <v>55</v>
          </cell>
          <cell r="H24">
            <v>15.48</v>
          </cell>
          <cell r="I24" t="str">
            <v>SO</v>
          </cell>
          <cell r="J24">
            <v>50.4</v>
          </cell>
          <cell r="K24">
            <v>7.4</v>
          </cell>
        </row>
        <row r="25">
          <cell r="B25">
            <v>19.066666666666663</v>
          </cell>
          <cell r="C25">
            <v>23.8</v>
          </cell>
          <cell r="D25">
            <v>17.100000000000001</v>
          </cell>
          <cell r="E25">
            <v>78.5</v>
          </cell>
          <cell r="F25">
            <v>86</v>
          </cell>
          <cell r="G25">
            <v>68</v>
          </cell>
          <cell r="H25">
            <v>14.04</v>
          </cell>
          <cell r="I25" t="str">
            <v>S</v>
          </cell>
          <cell r="J25">
            <v>28.44</v>
          </cell>
          <cell r="K25">
            <v>14.399999999999999</v>
          </cell>
        </row>
        <row r="26">
          <cell r="B26">
            <v>20.258333333333329</v>
          </cell>
          <cell r="C26">
            <v>25.3</v>
          </cell>
          <cell r="D26">
            <v>17.600000000000001</v>
          </cell>
          <cell r="E26">
            <v>84.708333333333329</v>
          </cell>
          <cell r="F26">
            <v>89</v>
          </cell>
          <cell r="G26">
            <v>76</v>
          </cell>
          <cell r="H26">
            <v>11.520000000000001</v>
          </cell>
          <cell r="I26" t="str">
            <v>L</v>
          </cell>
          <cell r="J26">
            <v>23.040000000000003</v>
          </cell>
          <cell r="K26">
            <v>3.4000000000000004</v>
          </cell>
        </row>
        <row r="27">
          <cell r="B27">
            <v>22.166666666666668</v>
          </cell>
          <cell r="C27">
            <v>30.5</v>
          </cell>
          <cell r="D27">
            <v>16.600000000000001</v>
          </cell>
          <cell r="E27">
            <v>75.75</v>
          </cell>
          <cell r="F27">
            <v>85</v>
          </cell>
          <cell r="G27">
            <v>59</v>
          </cell>
          <cell r="H27">
            <v>18.36</v>
          </cell>
          <cell r="I27" t="str">
            <v>NE</v>
          </cell>
          <cell r="J27">
            <v>33.480000000000004</v>
          </cell>
          <cell r="K27">
            <v>0</v>
          </cell>
        </row>
        <row r="28">
          <cell r="B28">
            <v>25.495833333333334</v>
          </cell>
          <cell r="C28">
            <v>34.1</v>
          </cell>
          <cell r="D28">
            <v>18.399999999999999</v>
          </cell>
          <cell r="E28">
            <v>62.541666666666664</v>
          </cell>
          <cell r="F28">
            <v>76</v>
          </cell>
          <cell r="G28">
            <v>42</v>
          </cell>
          <cell r="H28">
            <v>14.76</v>
          </cell>
          <cell r="I28" t="str">
            <v>L</v>
          </cell>
          <cell r="J28">
            <v>28.8</v>
          </cell>
          <cell r="K28">
            <v>0</v>
          </cell>
        </row>
        <row r="29">
          <cell r="B29">
            <v>27.833333333333332</v>
          </cell>
          <cell r="C29">
            <v>36.200000000000003</v>
          </cell>
          <cell r="D29">
            <v>20.3</v>
          </cell>
          <cell r="E29">
            <v>47.041666666666664</v>
          </cell>
          <cell r="F29">
            <v>64</v>
          </cell>
          <cell r="G29">
            <v>29</v>
          </cell>
          <cell r="H29">
            <v>18</v>
          </cell>
          <cell r="I29" t="str">
            <v>NE</v>
          </cell>
          <cell r="J29">
            <v>31.319999999999997</v>
          </cell>
          <cell r="K29">
            <v>0</v>
          </cell>
        </row>
        <row r="30">
          <cell r="B30">
            <v>30.209090909090904</v>
          </cell>
          <cell r="C30">
            <v>39.1</v>
          </cell>
          <cell r="D30">
            <v>22.6</v>
          </cell>
          <cell r="E30">
            <v>37.18181818181818</v>
          </cell>
          <cell r="F30">
            <v>50</v>
          </cell>
          <cell r="G30">
            <v>23</v>
          </cell>
          <cell r="H30">
            <v>20.16</v>
          </cell>
          <cell r="I30" t="str">
            <v>N</v>
          </cell>
          <cell r="J30">
            <v>37.080000000000005</v>
          </cell>
          <cell r="K30">
            <v>0</v>
          </cell>
        </row>
        <row r="31">
          <cell r="B31">
            <v>31.029166666666658</v>
          </cell>
          <cell r="C31">
            <v>36.799999999999997</v>
          </cell>
          <cell r="D31">
            <v>25.6</v>
          </cell>
          <cell r="E31">
            <v>42.875</v>
          </cell>
          <cell r="F31">
            <v>51</v>
          </cell>
          <cell r="G31">
            <v>35</v>
          </cell>
          <cell r="H31">
            <v>30.96</v>
          </cell>
          <cell r="I31" t="str">
            <v>NO</v>
          </cell>
          <cell r="J31">
            <v>55.440000000000005</v>
          </cell>
          <cell r="K31">
            <v>0</v>
          </cell>
        </row>
        <row r="32">
          <cell r="B32">
            <v>27.162500000000009</v>
          </cell>
          <cell r="C32">
            <v>33</v>
          </cell>
          <cell r="D32">
            <v>22.7</v>
          </cell>
          <cell r="E32">
            <v>59.375</v>
          </cell>
          <cell r="F32">
            <v>71</v>
          </cell>
          <cell r="G32">
            <v>48</v>
          </cell>
          <cell r="H32">
            <v>14.04</v>
          </cell>
          <cell r="I32" t="str">
            <v>S</v>
          </cell>
          <cell r="J32">
            <v>29.880000000000003</v>
          </cell>
          <cell r="K32">
            <v>0</v>
          </cell>
        </row>
        <row r="33">
          <cell r="B33">
            <v>27.066666666666674</v>
          </cell>
          <cell r="C33">
            <v>37.4</v>
          </cell>
          <cell r="D33">
            <v>18.8</v>
          </cell>
          <cell r="E33">
            <v>62.458333333333336</v>
          </cell>
          <cell r="F33">
            <v>83</v>
          </cell>
          <cell r="G33">
            <v>37</v>
          </cell>
          <cell r="H33">
            <v>16.559999999999999</v>
          </cell>
          <cell r="I33" t="str">
            <v>NE</v>
          </cell>
          <cell r="J33">
            <v>41.76</v>
          </cell>
          <cell r="K33">
            <v>0</v>
          </cell>
        </row>
        <row r="34">
          <cell r="B34">
            <v>29.862499999999994</v>
          </cell>
          <cell r="C34">
            <v>40.4</v>
          </cell>
          <cell r="D34">
            <v>21</v>
          </cell>
          <cell r="E34">
            <v>50.5</v>
          </cell>
          <cell r="F34">
            <v>74</v>
          </cell>
          <cell r="G34">
            <v>23</v>
          </cell>
          <cell r="H34">
            <v>17.64</v>
          </cell>
          <cell r="I34" t="str">
            <v>NE</v>
          </cell>
          <cell r="J34">
            <v>41.76</v>
          </cell>
          <cell r="K34">
            <v>0</v>
          </cell>
        </row>
        <row r="35">
          <cell r="I35" t="str">
            <v>NE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21.161538461538463</v>
          </cell>
          <cell r="C5">
            <v>28.9</v>
          </cell>
          <cell r="D5">
            <v>16.3</v>
          </cell>
          <cell r="E5">
            <v>65.538461538461533</v>
          </cell>
          <cell r="F5">
            <v>82</v>
          </cell>
          <cell r="G5">
            <v>36</v>
          </cell>
          <cell r="H5">
            <v>4.32</v>
          </cell>
          <cell r="I5" t="str">
            <v>N</v>
          </cell>
          <cell r="J5">
            <v>11.520000000000001</v>
          </cell>
          <cell r="K5">
            <v>0</v>
          </cell>
        </row>
        <row r="6">
          <cell r="B6">
            <v>23.328571428571433</v>
          </cell>
          <cell r="C6">
            <v>28.6</v>
          </cell>
          <cell r="D6">
            <v>19</v>
          </cell>
          <cell r="E6">
            <v>64.285714285714292</v>
          </cell>
          <cell r="F6">
            <v>80</v>
          </cell>
          <cell r="G6">
            <v>44</v>
          </cell>
          <cell r="H6">
            <v>6.12</v>
          </cell>
          <cell r="I6" t="str">
            <v>N</v>
          </cell>
          <cell r="J6">
            <v>15.48</v>
          </cell>
          <cell r="K6">
            <v>0</v>
          </cell>
        </row>
        <row r="7">
          <cell r="B7">
            <v>22.476923076923075</v>
          </cell>
          <cell r="C7">
            <v>29.7</v>
          </cell>
          <cell r="D7">
            <v>17.399999999999999</v>
          </cell>
          <cell r="E7">
            <v>66.230769230769226</v>
          </cell>
          <cell r="F7">
            <v>83</v>
          </cell>
          <cell r="G7">
            <v>39</v>
          </cell>
          <cell r="H7">
            <v>4.6800000000000006</v>
          </cell>
          <cell r="I7" t="str">
            <v>N</v>
          </cell>
          <cell r="J7">
            <v>13.68</v>
          </cell>
          <cell r="K7">
            <v>0</v>
          </cell>
        </row>
        <row r="8">
          <cell r="B8">
            <v>20.692857142857143</v>
          </cell>
          <cell r="C8">
            <v>31</v>
          </cell>
          <cell r="D8">
            <v>16.2</v>
          </cell>
          <cell r="E8">
            <v>68.615384615384613</v>
          </cell>
          <cell r="F8">
            <v>82</v>
          </cell>
          <cell r="G8">
            <v>42</v>
          </cell>
          <cell r="H8">
            <v>7.9200000000000008</v>
          </cell>
          <cell r="I8" t="str">
            <v>N</v>
          </cell>
          <cell r="J8">
            <v>18.720000000000002</v>
          </cell>
          <cell r="K8">
            <v>0</v>
          </cell>
        </row>
        <row r="9">
          <cell r="B9">
            <v>20.523076923076925</v>
          </cell>
          <cell r="C9">
            <v>27.6</v>
          </cell>
          <cell r="D9">
            <v>16.399999999999999</v>
          </cell>
          <cell r="E9">
            <v>65.15384615384616</v>
          </cell>
          <cell r="F9">
            <v>78</v>
          </cell>
          <cell r="G9">
            <v>40</v>
          </cell>
          <cell r="H9">
            <v>6.48</v>
          </cell>
          <cell r="I9" t="str">
            <v>N</v>
          </cell>
          <cell r="J9">
            <v>11.16</v>
          </cell>
          <cell r="K9">
            <v>0</v>
          </cell>
        </row>
        <row r="10">
          <cell r="B10">
            <v>19.291666666666664</v>
          </cell>
          <cell r="C10">
            <v>27.8</v>
          </cell>
          <cell r="D10">
            <v>14.9</v>
          </cell>
          <cell r="E10">
            <v>62.416666666666664</v>
          </cell>
          <cell r="F10">
            <v>76</v>
          </cell>
          <cell r="G10">
            <v>34</v>
          </cell>
          <cell r="H10">
            <v>3.9600000000000004</v>
          </cell>
          <cell r="I10" t="str">
            <v>N</v>
          </cell>
          <cell r="J10">
            <v>10.08</v>
          </cell>
          <cell r="K10">
            <v>0</v>
          </cell>
        </row>
        <row r="11">
          <cell r="B11">
            <v>20.314285714285713</v>
          </cell>
          <cell r="C11">
            <v>30.9</v>
          </cell>
          <cell r="D11">
            <v>14.9</v>
          </cell>
          <cell r="E11">
            <v>61.333333333333336</v>
          </cell>
          <cell r="F11">
            <v>76</v>
          </cell>
          <cell r="G11">
            <v>28</v>
          </cell>
          <cell r="H11">
            <v>7.9200000000000008</v>
          </cell>
          <cell r="I11" t="str">
            <v>N</v>
          </cell>
          <cell r="J11">
            <v>22.32</v>
          </cell>
          <cell r="K11">
            <v>0</v>
          </cell>
        </row>
        <row r="12">
          <cell r="B12">
            <v>22.514285714285712</v>
          </cell>
          <cell r="C12">
            <v>29.5</v>
          </cell>
          <cell r="D12">
            <v>16.600000000000001</v>
          </cell>
          <cell r="E12">
            <v>64.92307692307692</v>
          </cell>
          <cell r="F12">
            <v>83</v>
          </cell>
          <cell r="G12">
            <v>27</v>
          </cell>
          <cell r="H12">
            <v>14.04</v>
          </cell>
          <cell r="I12" t="str">
            <v>N</v>
          </cell>
          <cell r="J12">
            <v>25.92</v>
          </cell>
          <cell r="K12">
            <v>0</v>
          </cell>
        </row>
        <row r="13">
          <cell r="B13">
            <v>21.653846153846153</v>
          </cell>
          <cell r="C13">
            <v>30.9</v>
          </cell>
          <cell r="D13">
            <v>17.100000000000001</v>
          </cell>
          <cell r="E13">
            <v>69.833333333333329</v>
          </cell>
          <cell r="F13">
            <v>83</v>
          </cell>
          <cell r="G13">
            <v>47</v>
          </cell>
          <cell r="H13">
            <v>6.12</v>
          </cell>
          <cell r="I13" t="str">
            <v>N</v>
          </cell>
          <cell r="J13">
            <v>20.88</v>
          </cell>
          <cell r="K13">
            <v>0</v>
          </cell>
        </row>
        <row r="14">
          <cell r="B14">
            <v>21.384615384615383</v>
          </cell>
          <cell r="C14">
            <v>28.6</v>
          </cell>
          <cell r="D14">
            <v>17.100000000000001</v>
          </cell>
          <cell r="E14">
            <v>61.615384615384613</v>
          </cell>
          <cell r="F14">
            <v>76</v>
          </cell>
          <cell r="G14">
            <v>35</v>
          </cell>
          <cell r="H14">
            <v>5.04</v>
          </cell>
          <cell r="I14" t="str">
            <v>N</v>
          </cell>
          <cell r="J14">
            <v>9</v>
          </cell>
          <cell r="K14">
            <v>0</v>
          </cell>
        </row>
        <row r="15">
          <cell r="B15">
            <v>21.11538461538461</v>
          </cell>
          <cell r="C15">
            <v>30</v>
          </cell>
          <cell r="D15">
            <v>16.8</v>
          </cell>
          <cell r="E15">
            <v>62.5</v>
          </cell>
          <cell r="F15">
            <v>76</v>
          </cell>
          <cell r="G15">
            <v>36</v>
          </cell>
          <cell r="H15">
            <v>6.12</v>
          </cell>
          <cell r="I15" t="str">
            <v>N</v>
          </cell>
          <cell r="J15">
            <v>14.04</v>
          </cell>
          <cell r="K15">
            <v>0</v>
          </cell>
        </row>
        <row r="16">
          <cell r="B16">
            <v>21.339999999999996</v>
          </cell>
          <cell r="C16">
            <v>33.700000000000003</v>
          </cell>
          <cell r="D16">
            <v>15.4</v>
          </cell>
          <cell r="E16">
            <v>51.06666666666667</v>
          </cell>
          <cell r="F16">
            <v>71</v>
          </cell>
          <cell r="G16">
            <v>21</v>
          </cell>
          <cell r="H16">
            <v>4.32</v>
          </cell>
          <cell r="I16" t="str">
            <v>N</v>
          </cell>
          <cell r="J16">
            <v>12.6</v>
          </cell>
          <cell r="K16">
            <v>0</v>
          </cell>
        </row>
        <row r="17">
          <cell r="B17">
            <v>20.328571428571426</v>
          </cell>
          <cell r="C17">
            <v>34.6</v>
          </cell>
          <cell r="D17">
            <v>15.3</v>
          </cell>
          <cell r="E17">
            <v>57.07692307692308</v>
          </cell>
          <cell r="F17">
            <v>71</v>
          </cell>
          <cell r="G17">
            <v>36</v>
          </cell>
          <cell r="H17">
            <v>13.68</v>
          </cell>
          <cell r="I17" t="str">
            <v>N</v>
          </cell>
          <cell r="J17">
            <v>28.44</v>
          </cell>
          <cell r="K17">
            <v>0</v>
          </cell>
        </row>
        <row r="18">
          <cell r="B18">
            <v>21.414285714285715</v>
          </cell>
          <cell r="C18">
            <v>32.4</v>
          </cell>
          <cell r="D18">
            <v>16.399999999999999</v>
          </cell>
          <cell r="E18">
            <v>56.53846153846154</v>
          </cell>
          <cell r="F18">
            <v>72</v>
          </cell>
          <cell r="G18">
            <v>26</v>
          </cell>
          <cell r="H18">
            <v>4.32</v>
          </cell>
          <cell r="I18" t="str">
            <v>N</v>
          </cell>
          <cell r="J18">
            <v>15.120000000000001</v>
          </cell>
          <cell r="K18">
            <v>0</v>
          </cell>
        </row>
        <row r="19">
          <cell r="B19">
            <v>23.135714285714283</v>
          </cell>
          <cell r="C19">
            <v>29.6</v>
          </cell>
          <cell r="D19">
            <v>16.7</v>
          </cell>
          <cell r="E19">
            <v>49.46153846153846</v>
          </cell>
          <cell r="F19">
            <v>69</v>
          </cell>
          <cell r="G19">
            <v>28</v>
          </cell>
          <cell r="H19">
            <v>8.2799999999999994</v>
          </cell>
          <cell r="I19" t="str">
            <v>N</v>
          </cell>
          <cell r="J19">
            <v>16.920000000000002</v>
          </cell>
          <cell r="K19">
            <v>0</v>
          </cell>
        </row>
        <row r="20">
          <cell r="B20">
            <v>21.45384615384615</v>
          </cell>
          <cell r="C20">
            <v>28.5</v>
          </cell>
          <cell r="D20">
            <v>17.600000000000001</v>
          </cell>
          <cell r="E20">
            <v>65.769230769230774</v>
          </cell>
          <cell r="F20">
            <v>80</v>
          </cell>
          <cell r="G20">
            <v>40</v>
          </cell>
          <cell r="H20">
            <v>3.6</v>
          </cell>
          <cell r="I20" t="str">
            <v>N</v>
          </cell>
          <cell r="J20">
            <v>12.96</v>
          </cell>
          <cell r="K20">
            <v>0</v>
          </cell>
        </row>
        <row r="21">
          <cell r="B21">
            <v>25.415384615384614</v>
          </cell>
          <cell r="C21">
            <v>31.6</v>
          </cell>
          <cell r="D21">
            <v>23.1</v>
          </cell>
          <cell r="E21">
            <v>54.18181818181818</v>
          </cell>
          <cell r="F21">
            <v>61</v>
          </cell>
          <cell r="G21">
            <v>41</v>
          </cell>
          <cell r="H21">
            <v>5.04</v>
          </cell>
          <cell r="I21" t="str">
            <v>N</v>
          </cell>
          <cell r="J21">
            <v>16.920000000000002</v>
          </cell>
          <cell r="K21">
            <v>0</v>
          </cell>
        </row>
        <row r="22">
          <cell r="B22">
            <v>26.145454545454541</v>
          </cell>
          <cell r="C22">
            <v>30.1</v>
          </cell>
          <cell r="D22">
            <v>23.2</v>
          </cell>
          <cell r="E22">
            <v>51.727272727272727</v>
          </cell>
          <cell r="F22">
            <v>60</v>
          </cell>
          <cell r="G22">
            <v>38</v>
          </cell>
          <cell r="H22">
            <v>12.6</v>
          </cell>
          <cell r="I22" t="str">
            <v>N</v>
          </cell>
          <cell r="J22">
            <v>23.759999999999998</v>
          </cell>
          <cell r="K22">
            <v>0</v>
          </cell>
        </row>
        <row r="23">
          <cell r="B23">
            <v>23.474999999999998</v>
          </cell>
          <cell r="C23">
            <v>29.8</v>
          </cell>
          <cell r="D23">
            <v>20</v>
          </cell>
          <cell r="E23">
            <v>65.36363636363636</v>
          </cell>
          <cell r="F23">
            <v>76</v>
          </cell>
          <cell r="G23">
            <v>40</v>
          </cell>
          <cell r="H23">
            <v>6.12</v>
          </cell>
          <cell r="I23" t="str">
            <v>N</v>
          </cell>
          <cell r="J23">
            <v>11.879999999999999</v>
          </cell>
          <cell r="K23">
            <v>0</v>
          </cell>
        </row>
        <row r="24">
          <cell r="B24">
            <v>25.381250000000005</v>
          </cell>
          <cell r="C24">
            <v>29.1</v>
          </cell>
          <cell r="D24">
            <v>23</v>
          </cell>
          <cell r="E24">
            <v>57.4375</v>
          </cell>
          <cell r="F24">
            <v>71</v>
          </cell>
          <cell r="G24">
            <v>42</v>
          </cell>
          <cell r="H24">
            <v>12.6</v>
          </cell>
          <cell r="I24" t="str">
            <v>N</v>
          </cell>
          <cell r="J24">
            <v>38.159999999999997</v>
          </cell>
          <cell r="K24">
            <v>0.2</v>
          </cell>
        </row>
        <row r="25">
          <cell r="B25">
            <v>21.849999999999994</v>
          </cell>
          <cell r="C25">
            <v>26.7</v>
          </cell>
          <cell r="D25">
            <v>18.3</v>
          </cell>
          <cell r="E25">
            <v>74.857142857142861</v>
          </cell>
          <cell r="F25">
            <v>86</v>
          </cell>
          <cell r="G25">
            <v>55</v>
          </cell>
          <cell r="H25">
            <v>10.08</v>
          </cell>
          <cell r="I25" t="str">
            <v>N</v>
          </cell>
          <cell r="J25">
            <v>17.64</v>
          </cell>
          <cell r="K25">
            <v>0</v>
          </cell>
        </row>
        <row r="26">
          <cell r="B26">
            <v>23.735714285714288</v>
          </cell>
          <cell r="C26">
            <v>28.2</v>
          </cell>
          <cell r="D26">
            <v>20.7</v>
          </cell>
          <cell r="E26">
            <v>62.285714285714285</v>
          </cell>
          <cell r="F26">
            <v>73</v>
          </cell>
          <cell r="G26">
            <v>43</v>
          </cell>
          <cell r="H26">
            <v>19.079999999999998</v>
          </cell>
          <cell r="I26" t="str">
            <v>N</v>
          </cell>
          <cell r="J26">
            <v>40.32</v>
          </cell>
          <cell r="K26">
            <v>0</v>
          </cell>
        </row>
        <row r="27">
          <cell r="B27">
            <v>25.053846153846152</v>
          </cell>
          <cell r="C27">
            <v>27.7</v>
          </cell>
          <cell r="D27">
            <v>23.1</v>
          </cell>
          <cell r="E27">
            <v>65.615384615384613</v>
          </cell>
          <cell r="F27">
            <v>72</v>
          </cell>
          <cell r="G27">
            <v>53</v>
          </cell>
          <cell r="H27">
            <v>12.24</v>
          </cell>
          <cell r="I27" t="str">
            <v>N</v>
          </cell>
          <cell r="J27">
            <v>23.040000000000003</v>
          </cell>
          <cell r="K27">
            <v>0</v>
          </cell>
        </row>
        <row r="28">
          <cell r="B28">
            <v>25.519999999999996</v>
          </cell>
          <cell r="C28">
            <v>30.5</v>
          </cell>
          <cell r="D28">
            <v>21.2</v>
          </cell>
          <cell r="E28">
            <v>56.3</v>
          </cell>
          <cell r="F28">
            <v>71</v>
          </cell>
          <cell r="G28">
            <v>37</v>
          </cell>
          <cell r="H28">
            <v>10.8</v>
          </cell>
          <cell r="I28" t="str">
            <v>N</v>
          </cell>
          <cell r="J28">
            <v>16.559999999999999</v>
          </cell>
          <cell r="K28">
            <v>0</v>
          </cell>
        </row>
        <row r="29">
          <cell r="B29">
            <v>22.96153846153846</v>
          </cell>
          <cell r="C29">
            <v>31.4</v>
          </cell>
          <cell r="D29">
            <v>18</v>
          </cell>
          <cell r="E29">
            <v>59.333333333333336</v>
          </cell>
          <cell r="F29">
            <v>73</v>
          </cell>
          <cell r="G29">
            <v>34</v>
          </cell>
          <cell r="H29">
            <v>6.84</v>
          </cell>
          <cell r="I29" t="str">
            <v>N</v>
          </cell>
          <cell r="J29">
            <v>15.48</v>
          </cell>
          <cell r="K29">
            <v>0</v>
          </cell>
        </row>
        <row r="30">
          <cell r="B30">
            <v>23.075000000000003</v>
          </cell>
          <cell r="C30">
            <v>32.299999999999997</v>
          </cell>
          <cell r="D30">
            <v>19.100000000000001</v>
          </cell>
          <cell r="E30">
            <v>56</v>
          </cell>
          <cell r="F30">
            <v>68</v>
          </cell>
          <cell r="G30">
            <v>37</v>
          </cell>
          <cell r="H30">
            <v>6.84</v>
          </cell>
          <cell r="I30" t="str">
            <v>N</v>
          </cell>
          <cell r="J30">
            <v>16.2</v>
          </cell>
          <cell r="K30">
            <v>0</v>
          </cell>
        </row>
        <row r="31">
          <cell r="B31">
            <v>25.85</v>
          </cell>
          <cell r="C31">
            <v>32.299999999999997</v>
          </cell>
          <cell r="D31">
            <v>23.5</v>
          </cell>
          <cell r="E31">
            <v>65.555555555555557</v>
          </cell>
          <cell r="F31">
            <v>73</v>
          </cell>
          <cell r="G31">
            <v>53</v>
          </cell>
          <cell r="H31">
            <v>16.920000000000002</v>
          </cell>
          <cell r="I31" t="str">
            <v>N</v>
          </cell>
          <cell r="J31">
            <v>26.28</v>
          </cell>
          <cell r="K31">
            <v>0</v>
          </cell>
        </row>
        <row r="32">
          <cell r="B32">
            <v>23.999999999999996</v>
          </cell>
          <cell r="C32">
            <v>31.2</v>
          </cell>
          <cell r="D32">
            <v>20.9</v>
          </cell>
          <cell r="E32">
            <v>65.727272727272734</v>
          </cell>
          <cell r="F32">
            <v>75</v>
          </cell>
          <cell r="G32">
            <v>47</v>
          </cell>
          <cell r="H32">
            <v>5.04</v>
          </cell>
          <cell r="I32" t="str">
            <v>N</v>
          </cell>
          <cell r="J32">
            <v>9.7200000000000006</v>
          </cell>
          <cell r="K32">
            <v>0</v>
          </cell>
        </row>
        <row r="33">
          <cell r="B33">
            <v>25.127272727272725</v>
          </cell>
          <cell r="C33">
            <v>31.1</v>
          </cell>
          <cell r="D33">
            <v>22.4</v>
          </cell>
          <cell r="E33">
            <v>67.400000000000006</v>
          </cell>
          <cell r="F33">
            <v>74</v>
          </cell>
          <cell r="G33">
            <v>52</v>
          </cell>
          <cell r="H33">
            <v>9.7200000000000006</v>
          </cell>
          <cell r="I33" t="str">
            <v>N</v>
          </cell>
          <cell r="J33">
            <v>16.2</v>
          </cell>
          <cell r="K33">
            <v>0</v>
          </cell>
        </row>
        <row r="34">
          <cell r="B34">
            <v>22.691666666666663</v>
          </cell>
          <cell r="C34">
            <v>32.299999999999997</v>
          </cell>
          <cell r="D34">
            <v>18.7</v>
          </cell>
          <cell r="E34">
            <v>57.416666666666664</v>
          </cell>
          <cell r="F34">
            <v>71</v>
          </cell>
          <cell r="G34">
            <v>37</v>
          </cell>
          <cell r="H34">
            <v>4.6800000000000006</v>
          </cell>
          <cell r="I34" t="str">
            <v>N</v>
          </cell>
          <cell r="J34">
            <v>9</v>
          </cell>
          <cell r="K34">
            <v>0</v>
          </cell>
        </row>
        <row r="35">
          <cell r="I35" t="str">
            <v>N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23.241666666666664</v>
          </cell>
          <cell r="C5">
            <v>32.4</v>
          </cell>
          <cell r="D5">
            <v>17.100000000000001</v>
          </cell>
          <cell r="E5">
            <v>63.125</v>
          </cell>
          <cell r="F5">
            <v>85</v>
          </cell>
          <cell r="G5">
            <v>29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>
            <v>21.595833333333331</v>
          </cell>
          <cell r="C6">
            <v>29.6</v>
          </cell>
          <cell r="D6">
            <v>16.100000000000001</v>
          </cell>
          <cell r="E6">
            <v>68.75</v>
          </cell>
          <cell r="F6">
            <v>87</v>
          </cell>
          <cell r="G6">
            <v>39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19.679166666666671</v>
          </cell>
          <cell r="C7">
            <v>28.2</v>
          </cell>
          <cell r="D7">
            <v>12.8</v>
          </cell>
          <cell r="E7">
            <v>68.666666666666671</v>
          </cell>
          <cell r="F7">
            <v>87</v>
          </cell>
          <cell r="G7">
            <v>44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>
            <v>21.591666666666669</v>
          </cell>
          <cell r="C8">
            <v>31.1</v>
          </cell>
          <cell r="D8">
            <v>14.1</v>
          </cell>
          <cell r="E8">
            <v>60.875</v>
          </cell>
          <cell r="F8">
            <v>86</v>
          </cell>
          <cell r="G8">
            <v>30</v>
          </cell>
          <cell r="H8" t="str">
            <v>*</v>
          </cell>
          <cell r="I8" t="str">
            <v>SO</v>
          </cell>
          <cell r="J8" t="str">
            <v>*</v>
          </cell>
          <cell r="K8">
            <v>0</v>
          </cell>
        </row>
        <row r="9">
          <cell r="B9">
            <v>26.208333333333329</v>
          </cell>
          <cell r="C9">
            <v>34.6</v>
          </cell>
          <cell r="D9">
            <v>19.899999999999999</v>
          </cell>
          <cell r="E9">
            <v>47.291666666666664</v>
          </cell>
          <cell r="F9">
            <v>72</v>
          </cell>
          <cell r="G9">
            <v>20</v>
          </cell>
          <cell r="H9" t="str">
            <v>*</v>
          </cell>
          <cell r="I9" t="str">
            <v>SO</v>
          </cell>
          <cell r="J9" t="str">
            <v>*</v>
          </cell>
          <cell r="K9">
            <v>0</v>
          </cell>
        </row>
        <row r="10">
          <cell r="B10">
            <v>27.554166666666674</v>
          </cell>
          <cell r="C10">
            <v>33</v>
          </cell>
          <cell r="D10">
            <v>21.4</v>
          </cell>
          <cell r="E10">
            <v>34.875</v>
          </cell>
          <cell r="F10">
            <v>49</v>
          </cell>
          <cell r="G10">
            <v>22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</v>
          </cell>
        </row>
        <row r="11">
          <cell r="B11">
            <v>21.091666666666669</v>
          </cell>
          <cell r="C11">
            <v>26.7</v>
          </cell>
          <cell r="D11">
            <v>17.2</v>
          </cell>
          <cell r="E11">
            <v>72.916666666666671</v>
          </cell>
          <cell r="F11">
            <v>92</v>
          </cell>
          <cell r="G11">
            <v>39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19.166666666666668</v>
          </cell>
          <cell r="C12">
            <v>29.7</v>
          </cell>
          <cell r="D12">
            <v>14.4</v>
          </cell>
          <cell r="E12">
            <v>81.541666666666671</v>
          </cell>
          <cell r="F12">
            <v>97</v>
          </cell>
          <cell r="G12">
            <v>36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</v>
          </cell>
        </row>
        <row r="13">
          <cell r="B13">
            <v>25.520833333333329</v>
          </cell>
          <cell r="C13">
            <v>34.4</v>
          </cell>
          <cell r="D13">
            <v>18.5</v>
          </cell>
          <cell r="E13">
            <v>55.458333333333336</v>
          </cell>
          <cell r="F13">
            <v>86</v>
          </cell>
          <cell r="G13">
            <v>20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0</v>
          </cell>
        </row>
        <row r="14">
          <cell r="B14">
            <v>29.9375</v>
          </cell>
          <cell r="C14">
            <v>36.299999999999997</v>
          </cell>
          <cell r="D14">
            <v>23.3</v>
          </cell>
          <cell r="E14">
            <v>27.291666666666668</v>
          </cell>
          <cell r="F14">
            <v>41</v>
          </cell>
          <cell r="G14">
            <v>15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>
            <v>28.620833333333337</v>
          </cell>
          <cell r="C15">
            <v>36.200000000000003</v>
          </cell>
          <cell r="D15">
            <v>22.8</v>
          </cell>
          <cell r="E15">
            <v>34.791666666666664</v>
          </cell>
          <cell r="F15">
            <v>51</v>
          </cell>
          <cell r="G15">
            <v>15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>
            <v>28.654166666666669</v>
          </cell>
          <cell r="C16">
            <v>34.5</v>
          </cell>
          <cell r="D16">
            <v>21.9</v>
          </cell>
          <cell r="E16">
            <v>25.75</v>
          </cell>
          <cell r="F16">
            <v>42</v>
          </cell>
          <cell r="G16">
            <v>14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</v>
          </cell>
        </row>
        <row r="17">
          <cell r="B17">
            <v>28.566666666666666</v>
          </cell>
          <cell r="C17">
            <v>35.6</v>
          </cell>
          <cell r="D17">
            <v>21</v>
          </cell>
          <cell r="E17">
            <v>25.375</v>
          </cell>
          <cell r="F17">
            <v>43</v>
          </cell>
          <cell r="G17">
            <v>12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0</v>
          </cell>
        </row>
        <row r="18">
          <cell r="B18">
            <v>25.179166666666671</v>
          </cell>
          <cell r="C18">
            <v>29.5</v>
          </cell>
          <cell r="D18">
            <v>21.1</v>
          </cell>
          <cell r="E18">
            <v>43.708333333333336</v>
          </cell>
          <cell r="F18">
            <v>75</v>
          </cell>
          <cell r="G18">
            <v>19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</v>
          </cell>
        </row>
        <row r="19">
          <cell r="B19">
            <v>21.041666666666664</v>
          </cell>
          <cell r="C19">
            <v>30.8</v>
          </cell>
          <cell r="D19">
            <v>15.4</v>
          </cell>
          <cell r="E19">
            <v>73.75</v>
          </cell>
          <cell r="F19">
            <v>97</v>
          </cell>
          <cell r="G19">
            <v>29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</v>
          </cell>
        </row>
        <row r="20">
          <cell r="B20">
            <v>24.987500000000008</v>
          </cell>
          <cell r="C20">
            <v>34.5</v>
          </cell>
          <cell r="D20">
            <v>17.100000000000001</v>
          </cell>
          <cell r="E20">
            <v>53.083333333333336</v>
          </cell>
          <cell r="F20">
            <v>86</v>
          </cell>
          <cell r="G20">
            <v>17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</v>
          </cell>
        </row>
        <row r="21">
          <cell r="B21">
            <v>21.524999999999995</v>
          </cell>
          <cell r="C21">
            <v>26.8</v>
          </cell>
          <cell r="D21">
            <v>18.3</v>
          </cell>
          <cell r="E21">
            <v>69.083333333333329</v>
          </cell>
          <cell r="F21">
            <v>87</v>
          </cell>
          <cell r="G21">
            <v>44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0.2</v>
          </cell>
        </row>
        <row r="22">
          <cell r="B22">
            <v>22.420833333333334</v>
          </cell>
          <cell r="C22">
            <v>29.6</v>
          </cell>
          <cell r="D22">
            <v>17.5</v>
          </cell>
          <cell r="E22">
            <v>64.541666666666671</v>
          </cell>
          <cell r="F22">
            <v>89</v>
          </cell>
          <cell r="G22">
            <v>32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23.708333333333332</v>
          </cell>
          <cell r="C23">
            <v>31.1</v>
          </cell>
          <cell r="D23">
            <v>18.399999999999999</v>
          </cell>
          <cell r="E23">
            <v>60.541666666666664</v>
          </cell>
          <cell r="F23">
            <v>78</v>
          </cell>
          <cell r="G23">
            <v>35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1.2</v>
          </cell>
        </row>
        <row r="24">
          <cell r="B24">
            <v>21.137499999999999</v>
          </cell>
          <cell r="C24">
            <v>27.9</v>
          </cell>
          <cell r="D24">
            <v>15.8</v>
          </cell>
          <cell r="E24">
            <v>68.833333333333329</v>
          </cell>
          <cell r="F24">
            <v>93</v>
          </cell>
          <cell r="G24">
            <v>31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0.4</v>
          </cell>
        </row>
        <row r="25">
          <cell r="B25">
            <v>16.033333333333331</v>
          </cell>
          <cell r="C25">
            <v>21.4</v>
          </cell>
          <cell r="D25">
            <v>11.5</v>
          </cell>
          <cell r="E25">
            <v>73.125</v>
          </cell>
          <cell r="F25">
            <v>95</v>
          </cell>
          <cell r="G25">
            <v>41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17.399999999999999</v>
          </cell>
        </row>
        <row r="26">
          <cell r="B26">
            <v>17.954166666666669</v>
          </cell>
          <cell r="C26">
            <v>24.7</v>
          </cell>
          <cell r="D26">
            <v>13.2</v>
          </cell>
          <cell r="E26">
            <v>67.791666666666671</v>
          </cell>
          <cell r="F26">
            <v>91</v>
          </cell>
          <cell r="G26">
            <v>53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0.2</v>
          </cell>
        </row>
        <row r="27">
          <cell r="B27">
            <v>20.266666666666666</v>
          </cell>
          <cell r="C27">
            <v>29.6</v>
          </cell>
          <cell r="D27">
            <v>14</v>
          </cell>
          <cell r="E27">
            <v>73.583333333333329</v>
          </cell>
          <cell r="F27">
            <v>95</v>
          </cell>
          <cell r="G27">
            <v>38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23.283333333333335</v>
          </cell>
          <cell r="C28">
            <v>32</v>
          </cell>
          <cell r="D28">
            <v>17</v>
          </cell>
          <cell r="E28">
            <v>62.041666666666664</v>
          </cell>
          <cell r="F28">
            <v>87</v>
          </cell>
          <cell r="G28">
            <v>29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25.979166666666668</v>
          </cell>
          <cell r="C29">
            <v>35.5</v>
          </cell>
          <cell r="D29">
            <v>17.399999999999999</v>
          </cell>
          <cell r="E29">
            <v>48.875</v>
          </cell>
          <cell r="F29">
            <v>82</v>
          </cell>
          <cell r="G29">
            <v>19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>
            <v>27.716666666666665</v>
          </cell>
          <cell r="C30">
            <v>37</v>
          </cell>
          <cell r="D30">
            <v>18.8</v>
          </cell>
          <cell r="E30">
            <v>38.125</v>
          </cell>
          <cell r="F30">
            <v>65</v>
          </cell>
          <cell r="G30">
            <v>15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</v>
          </cell>
        </row>
        <row r="31">
          <cell r="B31">
            <v>29.595833333333342</v>
          </cell>
          <cell r="C31">
            <v>33.9</v>
          </cell>
          <cell r="D31">
            <v>26.4</v>
          </cell>
          <cell r="E31">
            <v>42.541666666666664</v>
          </cell>
          <cell r="F31">
            <v>55</v>
          </cell>
          <cell r="G31">
            <v>32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20.433333333333334</v>
          </cell>
          <cell r="C32">
            <v>29.5</v>
          </cell>
          <cell r="D32">
            <v>16.399999999999999</v>
          </cell>
          <cell r="E32">
            <v>82</v>
          </cell>
          <cell r="F32">
            <v>97</v>
          </cell>
          <cell r="G32">
            <v>43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24.312499999999996</v>
          </cell>
          <cell r="C33">
            <v>34.799999999999997</v>
          </cell>
          <cell r="D33">
            <v>15.8</v>
          </cell>
          <cell r="E33">
            <v>64.291666666666671</v>
          </cell>
          <cell r="F33">
            <v>92</v>
          </cell>
          <cell r="G33">
            <v>28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</v>
          </cell>
        </row>
        <row r="34">
          <cell r="B34">
            <v>29.845833333333335</v>
          </cell>
          <cell r="C34">
            <v>37.6</v>
          </cell>
          <cell r="D34">
            <v>23.4</v>
          </cell>
          <cell r="E34">
            <v>41.75</v>
          </cell>
          <cell r="F34">
            <v>62</v>
          </cell>
          <cell r="G34">
            <v>17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I35" t="str">
            <v>SO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17.91</v>
          </cell>
          <cell r="C5">
            <v>21</v>
          </cell>
          <cell r="D5">
            <v>14.9</v>
          </cell>
          <cell r="E5">
            <v>77</v>
          </cell>
          <cell r="F5">
            <v>82</v>
          </cell>
          <cell r="G5">
            <v>71</v>
          </cell>
          <cell r="H5">
            <v>11.16</v>
          </cell>
          <cell r="I5" t="str">
            <v>N</v>
          </cell>
          <cell r="J5">
            <v>27.36</v>
          </cell>
          <cell r="K5" t="str">
            <v>*</v>
          </cell>
        </row>
        <row r="6">
          <cell r="B6">
            <v>22.009999999999998</v>
          </cell>
          <cell r="C6">
            <v>25</v>
          </cell>
          <cell r="D6">
            <v>16.100000000000001</v>
          </cell>
          <cell r="E6">
            <v>48.3</v>
          </cell>
          <cell r="F6">
            <v>65</v>
          </cell>
          <cell r="G6">
            <v>39</v>
          </cell>
          <cell r="H6">
            <v>13.32</v>
          </cell>
          <cell r="I6" t="str">
            <v>N</v>
          </cell>
          <cell r="J6">
            <v>29.52</v>
          </cell>
          <cell r="K6" t="str">
            <v>*</v>
          </cell>
        </row>
        <row r="7">
          <cell r="B7">
            <v>19.495833333333334</v>
          </cell>
          <cell r="C7">
            <v>26.6</v>
          </cell>
          <cell r="D7">
            <v>13.5</v>
          </cell>
          <cell r="E7">
            <v>59.041666666666664</v>
          </cell>
          <cell r="F7">
            <v>80</v>
          </cell>
          <cell r="G7">
            <v>35</v>
          </cell>
          <cell r="H7">
            <v>12.24</v>
          </cell>
          <cell r="I7" t="str">
            <v>S</v>
          </cell>
          <cell r="J7">
            <v>23.040000000000003</v>
          </cell>
          <cell r="K7" t="str">
            <v>*</v>
          </cell>
        </row>
        <row r="8">
          <cell r="B8">
            <v>22.199999999999992</v>
          </cell>
          <cell r="C8">
            <v>32.6</v>
          </cell>
          <cell r="D8">
            <v>14.8</v>
          </cell>
          <cell r="E8">
            <v>59.166666666666664</v>
          </cell>
          <cell r="F8">
            <v>82</v>
          </cell>
          <cell r="G8">
            <v>29</v>
          </cell>
          <cell r="H8">
            <v>9.3600000000000012</v>
          </cell>
          <cell r="I8" t="str">
            <v>SE</v>
          </cell>
          <cell r="J8">
            <v>23.400000000000002</v>
          </cell>
          <cell r="K8" t="str">
            <v>*</v>
          </cell>
        </row>
        <row r="9">
          <cell r="B9">
            <v>21.371428571428574</v>
          </cell>
          <cell r="C9">
            <v>24.9</v>
          </cell>
          <cell r="D9">
            <v>19</v>
          </cell>
          <cell r="E9">
            <v>72.857142857142861</v>
          </cell>
          <cell r="F9">
            <v>82</v>
          </cell>
          <cell r="G9">
            <v>60</v>
          </cell>
          <cell r="H9">
            <v>1.08</v>
          </cell>
          <cell r="I9" t="str">
            <v>N</v>
          </cell>
          <cell r="J9">
            <v>6.48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23.7</v>
          </cell>
          <cell r="C12">
            <v>27.7</v>
          </cell>
          <cell r="D12">
            <v>18</v>
          </cell>
          <cell r="E12">
            <v>61.166666666666664</v>
          </cell>
          <cell r="F12">
            <v>77</v>
          </cell>
          <cell r="G12">
            <v>48</v>
          </cell>
          <cell r="H12">
            <v>9.7200000000000006</v>
          </cell>
          <cell r="I12" t="str">
            <v>N</v>
          </cell>
          <cell r="J12">
            <v>18.36</v>
          </cell>
          <cell r="K12" t="str">
            <v>*</v>
          </cell>
        </row>
        <row r="13">
          <cell r="B13">
            <v>25.362500000000001</v>
          </cell>
          <cell r="C13">
            <v>37</v>
          </cell>
          <cell r="D13">
            <v>16.600000000000001</v>
          </cell>
          <cell r="E13">
            <v>62.75</v>
          </cell>
          <cell r="F13">
            <v>90</v>
          </cell>
          <cell r="G13">
            <v>22</v>
          </cell>
          <cell r="H13">
            <v>10.08</v>
          </cell>
          <cell r="I13" t="str">
            <v>S</v>
          </cell>
          <cell r="J13">
            <v>20.16</v>
          </cell>
          <cell r="K13" t="str">
            <v>*</v>
          </cell>
        </row>
        <row r="14">
          <cell r="B14">
            <v>28.575000000000003</v>
          </cell>
          <cell r="C14">
            <v>38.1</v>
          </cell>
          <cell r="D14">
            <v>20.8</v>
          </cell>
          <cell r="E14">
            <v>50.708333333333336</v>
          </cell>
          <cell r="F14">
            <v>77</v>
          </cell>
          <cell r="G14">
            <v>20</v>
          </cell>
          <cell r="H14">
            <v>6.84</v>
          </cell>
          <cell r="I14" t="str">
            <v>L</v>
          </cell>
          <cell r="J14">
            <v>29.52</v>
          </cell>
          <cell r="K14" t="str">
            <v>*</v>
          </cell>
        </row>
        <row r="15">
          <cell r="B15">
            <v>25.685714285714283</v>
          </cell>
          <cell r="C15">
            <v>29.3</v>
          </cell>
          <cell r="D15">
            <v>22.4</v>
          </cell>
          <cell r="E15">
            <v>56.571428571428569</v>
          </cell>
          <cell r="F15">
            <v>67</v>
          </cell>
          <cell r="G15">
            <v>46</v>
          </cell>
          <cell r="H15">
            <v>5.7600000000000007</v>
          </cell>
          <cell r="I15" t="str">
            <v>N</v>
          </cell>
          <cell r="J15">
            <v>11.16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24.383333333333329</v>
          </cell>
          <cell r="C19">
            <v>28.6</v>
          </cell>
          <cell r="D19">
            <v>17.399999999999999</v>
          </cell>
          <cell r="E19">
            <v>58.583333333333336</v>
          </cell>
          <cell r="F19">
            <v>75</v>
          </cell>
          <cell r="G19">
            <v>46</v>
          </cell>
          <cell r="H19">
            <v>9.7200000000000006</v>
          </cell>
          <cell r="I19" t="str">
            <v>N</v>
          </cell>
          <cell r="J19">
            <v>18.36</v>
          </cell>
          <cell r="K19" t="str">
            <v>*</v>
          </cell>
        </row>
        <row r="20">
          <cell r="B20">
            <v>24.679166666666664</v>
          </cell>
          <cell r="C20">
            <v>34.700000000000003</v>
          </cell>
          <cell r="D20">
            <v>17.3</v>
          </cell>
          <cell r="E20">
            <v>65.541666666666671</v>
          </cell>
          <cell r="F20">
            <v>91</v>
          </cell>
          <cell r="G20">
            <v>32</v>
          </cell>
          <cell r="H20">
            <v>12.24</v>
          </cell>
          <cell r="I20" t="str">
            <v>S</v>
          </cell>
          <cell r="J20">
            <v>25.92</v>
          </cell>
          <cell r="K20" t="str">
            <v>*</v>
          </cell>
        </row>
        <row r="21">
          <cell r="B21">
            <v>22.586956521739129</v>
          </cell>
          <cell r="C21">
            <v>27.4</v>
          </cell>
          <cell r="D21">
            <v>20.5</v>
          </cell>
          <cell r="E21">
            <v>73.608695652173907</v>
          </cell>
          <cell r="F21">
            <v>87</v>
          </cell>
          <cell r="G21">
            <v>47</v>
          </cell>
          <cell r="H21">
            <v>14.04</v>
          </cell>
          <cell r="I21" t="str">
            <v>S</v>
          </cell>
          <cell r="J21">
            <v>27.36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15.2909090909091</v>
          </cell>
          <cell r="C25">
            <v>17</v>
          </cell>
          <cell r="D25">
            <v>13.3</v>
          </cell>
          <cell r="E25">
            <v>86.545454545454547</v>
          </cell>
          <cell r="F25">
            <v>91</v>
          </cell>
          <cell r="G25">
            <v>81</v>
          </cell>
          <cell r="H25">
            <v>9.3600000000000012</v>
          </cell>
          <cell r="I25" t="str">
            <v>N</v>
          </cell>
          <cell r="J25">
            <v>21.96</v>
          </cell>
          <cell r="K25" t="str">
            <v>*</v>
          </cell>
        </row>
        <row r="26">
          <cell r="B26">
            <v>19.583333333333332</v>
          </cell>
          <cell r="C26">
            <v>28.9</v>
          </cell>
          <cell r="D26">
            <v>12.3</v>
          </cell>
          <cell r="E26">
            <v>72.75</v>
          </cell>
          <cell r="F26">
            <v>95</v>
          </cell>
          <cell r="G26">
            <v>38</v>
          </cell>
          <cell r="H26">
            <v>9.3600000000000012</v>
          </cell>
          <cell r="I26" t="str">
            <v>SE</v>
          </cell>
          <cell r="J26">
            <v>15.120000000000001</v>
          </cell>
          <cell r="K26" t="str">
            <v>*</v>
          </cell>
        </row>
        <row r="27">
          <cell r="B27">
            <v>23.929166666666671</v>
          </cell>
          <cell r="C27">
            <v>32.6</v>
          </cell>
          <cell r="D27">
            <v>16.600000000000001</v>
          </cell>
          <cell r="E27">
            <v>69.333333333333329</v>
          </cell>
          <cell r="F27">
            <v>93</v>
          </cell>
          <cell r="G27">
            <v>37</v>
          </cell>
          <cell r="H27">
            <v>5.04</v>
          </cell>
          <cell r="I27" t="str">
            <v>N</v>
          </cell>
          <cell r="J27">
            <v>20.52</v>
          </cell>
          <cell r="K27" t="str">
            <v>*</v>
          </cell>
        </row>
        <row r="28">
          <cell r="B28">
            <v>22.428571428571427</v>
          </cell>
          <cell r="C28">
            <v>26</v>
          </cell>
          <cell r="D28">
            <v>20.5</v>
          </cell>
          <cell r="E28">
            <v>82.857142857142861</v>
          </cell>
          <cell r="F28">
            <v>88</v>
          </cell>
          <cell r="G28">
            <v>69</v>
          </cell>
          <cell r="H28">
            <v>0.36000000000000004</v>
          </cell>
          <cell r="I28" t="str">
            <v>N</v>
          </cell>
          <cell r="J28">
            <v>15.48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23.54</v>
          </cell>
          <cell r="C32">
            <v>26.6</v>
          </cell>
          <cell r="D32">
            <v>19.899999999999999</v>
          </cell>
          <cell r="E32">
            <v>52.4</v>
          </cell>
          <cell r="F32">
            <v>63</v>
          </cell>
          <cell r="G32">
            <v>41</v>
          </cell>
          <cell r="H32">
            <v>17.28</v>
          </cell>
          <cell r="I32" t="str">
            <v>N</v>
          </cell>
          <cell r="J32">
            <v>30.6</v>
          </cell>
          <cell r="K32" t="str">
            <v>*</v>
          </cell>
        </row>
        <row r="33">
          <cell r="B33">
            <v>26.291666666666671</v>
          </cell>
          <cell r="C33">
            <v>37.4</v>
          </cell>
          <cell r="D33">
            <v>17.3</v>
          </cell>
          <cell r="E33">
            <v>58.458333333333336</v>
          </cell>
          <cell r="F33">
            <v>87</v>
          </cell>
          <cell r="G33">
            <v>28</v>
          </cell>
          <cell r="H33">
            <v>15.840000000000002</v>
          </cell>
          <cell r="I33" t="str">
            <v>N</v>
          </cell>
          <cell r="J33">
            <v>38.880000000000003</v>
          </cell>
          <cell r="K33" t="str">
            <v>*</v>
          </cell>
        </row>
        <row r="34">
          <cell r="B34">
            <v>31.904545454545449</v>
          </cell>
          <cell r="C34">
            <v>40.5</v>
          </cell>
          <cell r="D34">
            <v>24.4</v>
          </cell>
          <cell r="E34">
            <v>43.363636363636367</v>
          </cell>
          <cell r="F34">
            <v>63</v>
          </cell>
          <cell r="G34">
            <v>18</v>
          </cell>
          <cell r="H34">
            <v>18.36</v>
          </cell>
          <cell r="I34" t="str">
            <v>N</v>
          </cell>
          <cell r="J34">
            <v>44.64</v>
          </cell>
          <cell r="K34" t="str">
            <v>*</v>
          </cell>
        </row>
        <row r="35">
          <cell r="I35" t="str">
            <v>N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27.854166666666671</v>
          </cell>
          <cell r="C5">
            <v>37.1</v>
          </cell>
          <cell r="D5">
            <v>20.399999999999999</v>
          </cell>
          <cell r="E5">
            <v>39.75</v>
          </cell>
          <cell r="F5">
            <v>62</v>
          </cell>
          <cell r="G5">
            <v>19</v>
          </cell>
          <cell r="H5">
            <v>13.32</v>
          </cell>
          <cell r="I5" t="str">
            <v>SE</v>
          </cell>
          <cell r="J5">
            <v>28.08</v>
          </cell>
          <cell r="K5">
            <v>0</v>
          </cell>
        </row>
        <row r="6">
          <cell r="B6">
            <v>27.925000000000001</v>
          </cell>
          <cell r="C6">
            <v>37.700000000000003</v>
          </cell>
          <cell r="D6">
            <v>19.899999999999999</v>
          </cell>
          <cell r="E6">
            <v>43.583333333333336</v>
          </cell>
          <cell r="F6">
            <v>76</v>
          </cell>
          <cell r="G6">
            <v>16</v>
          </cell>
          <cell r="H6">
            <v>19.8</v>
          </cell>
          <cell r="I6" t="str">
            <v>SE</v>
          </cell>
          <cell r="J6">
            <v>40.680000000000007</v>
          </cell>
          <cell r="K6">
            <v>0</v>
          </cell>
        </row>
        <row r="7">
          <cell r="B7">
            <v>27.870833333333334</v>
          </cell>
          <cell r="C7">
            <v>37</v>
          </cell>
          <cell r="D7">
            <v>19</v>
          </cell>
          <cell r="E7">
            <v>46.208333333333336</v>
          </cell>
          <cell r="F7">
            <v>82</v>
          </cell>
          <cell r="G7">
            <v>18</v>
          </cell>
          <cell r="H7">
            <v>16.920000000000002</v>
          </cell>
          <cell r="I7" t="str">
            <v>SO</v>
          </cell>
          <cell r="J7">
            <v>31.319999999999997</v>
          </cell>
          <cell r="K7">
            <v>0</v>
          </cell>
        </row>
        <row r="8">
          <cell r="B8">
            <v>27.308333333333337</v>
          </cell>
          <cell r="C8">
            <v>36.9</v>
          </cell>
          <cell r="D8">
            <v>18.899999999999999</v>
          </cell>
          <cell r="E8">
            <v>49.125</v>
          </cell>
          <cell r="F8">
            <v>81</v>
          </cell>
          <cell r="G8">
            <v>18</v>
          </cell>
          <cell r="H8">
            <v>11.520000000000001</v>
          </cell>
          <cell r="I8" t="str">
            <v>S</v>
          </cell>
          <cell r="J8">
            <v>21.96</v>
          </cell>
          <cell r="K8">
            <v>0</v>
          </cell>
        </row>
        <row r="9">
          <cell r="B9">
            <v>28.195833333333336</v>
          </cell>
          <cell r="C9">
            <v>38.5</v>
          </cell>
          <cell r="D9">
            <v>17.600000000000001</v>
          </cell>
          <cell r="E9">
            <v>41.333333333333336</v>
          </cell>
          <cell r="F9">
            <v>79</v>
          </cell>
          <cell r="G9">
            <v>16</v>
          </cell>
          <cell r="H9">
            <v>14.76</v>
          </cell>
          <cell r="I9" t="str">
            <v>N</v>
          </cell>
          <cell r="J9">
            <v>32.4</v>
          </cell>
          <cell r="K9">
            <v>0</v>
          </cell>
        </row>
        <row r="10">
          <cell r="B10">
            <v>28.916666666666668</v>
          </cell>
          <cell r="C10">
            <v>38.4</v>
          </cell>
          <cell r="D10">
            <v>18.5</v>
          </cell>
          <cell r="E10">
            <v>29.291666666666668</v>
          </cell>
          <cell r="F10">
            <v>51</v>
          </cell>
          <cell r="G10">
            <v>15</v>
          </cell>
          <cell r="H10">
            <v>15.120000000000001</v>
          </cell>
          <cell r="I10" t="str">
            <v>NO</v>
          </cell>
          <cell r="J10">
            <v>29.52</v>
          </cell>
          <cell r="K10">
            <v>0</v>
          </cell>
        </row>
        <row r="11">
          <cell r="B11">
            <v>27.891666666666669</v>
          </cell>
          <cell r="C11">
            <v>38.200000000000003</v>
          </cell>
          <cell r="D11">
            <v>16.399999999999999</v>
          </cell>
          <cell r="E11">
            <v>36.75</v>
          </cell>
          <cell r="F11">
            <v>75</v>
          </cell>
          <cell r="G11">
            <v>14</v>
          </cell>
          <cell r="H11">
            <v>12.96</v>
          </cell>
          <cell r="I11" t="str">
            <v>S</v>
          </cell>
          <cell r="J11">
            <v>28.8</v>
          </cell>
          <cell r="K11">
            <v>0</v>
          </cell>
        </row>
        <row r="12">
          <cell r="B12">
            <v>27.016666666666669</v>
          </cell>
          <cell r="C12">
            <v>37.700000000000003</v>
          </cell>
          <cell r="D12">
            <v>17.7</v>
          </cell>
          <cell r="E12">
            <v>51.708333333333336</v>
          </cell>
          <cell r="F12">
            <v>92</v>
          </cell>
          <cell r="G12">
            <v>16</v>
          </cell>
          <cell r="H12">
            <v>18.720000000000002</v>
          </cell>
          <cell r="I12" t="str">
            <v>S</v>
          </cell>
          <cell r="J12">
            <v>29.880000000000003</v>
          </cell>
          <cell r="K12">
            <v>0</v>
          </cell>
        </row>
        <row r="13">
          <cell r="B13">
            <v>28.816666666666663</v>
          </cell>
          <cell r="C13">
            <v>39.799999999999997</v>
          </cell>
          <cell r="D13">
            <v>16.600000000000001</v>
          </cell>
          <cell r="E13">
            <v>39.916666666666664</v>
          </cell>
          <cell r="F13">
            <v>82</v>
          </cell>
          <cell r="G13">
            <v>13</v>
          </cell>
          <cell r="H13">
            <v>19.440000000000001</v>
          </cell>
          <cell r="I13" t="str">
            <v>NO</v>
          </cell>
          <cell r="J13">
            <v>38.880000000000003</v>
          </cell>
          <cell r="K13">
            <v>0</v>
          </cell>
        </row>
        <row r="14">
          <cell r="B14">
            <v>29.454166666666669</v>
          </cell>
          <cell r="C14">
            <v>40.4</v>
          </cell>
          <cell r="D14">
            <v>18.8</v>
          </cell>
          <cell r="E14">
            <v>33.083333333333336</v>
          </cell>
          <cell r="F14">
            <v>64</v>
          </cell>
          <cell r="G14">
            <v>14</v>
          </cell>
          <cell r="H14">
            <v>9.3600000000000012</v>
          </cell>
          <cell r="I14" t="str">
            <v>S</v>
          </cell>
          <cell r="J14">
            <v>26.28</v>
          </cell>
          <cell r="K14">
            <v>0</v>
          </cell>
        </row>
        <row r="15">
          <cell r="B15">
            <v>29.879166666666666</v>
          </cell>
          <cell r="C15">
            <v>39.700000000000003</v>
          </cell>
          <cell r="D15">
            <v>18.899999999999999</v>
          </cell>
          <cell r="E15">
            <v>34.166666666666664</v>
          </cell>
          <cell r="F15">
            <v>70</v>
          </cell>
          <cell r="G15">
            <v>12</v>
          </cell>
          <cell r="H15">
            <v>20.16</v>
          </cell>
          <cell r="I15" t="str">
            <v>N</v>
          </cell>
          <cell r="J15">
            <v>41.4</v>
          </cell>
          <cell r="K15">
            <v>0</v>
          </cell>
        </row>
        <row r="16">
          <cell r="B16">
            <v>29.841666666666669</v>
          </cell>
          <cell r="C16">
            <v>39.200000000000003</v>
          </cell>
          <cell r="D16">
            <v>19.2</v>
          </cell>
          <cell r="E16">
            <v>24.25</v>
          </cell>
          <cell r="F16">
            <v>50</v>
          </cell>
          <cell r="G16">
            <v>9</v>
          </cell>
          <cell r="H16">
            <v>20.52</v>
          </cell>
          <cell r="I16" t="str">
            <v>N</v>
          </cell>
          <cell r="J16">
            <v>41.4</v>
          </cell>
          <cell r="K16">
            <v>0</v>
          </cell>
        </row>
        <row r="17">
          <cell r="B17">
            <v>29.375</v>
          </cell>
          <cell r="C17">
            <v>38.700000000000003</v>
          </cell>
          <cell r="D17">
            <v>19.600000000000001</v>
          </cell>
          <cell r="E17">
            <v>23.916666666666668</v>
          </cell>
          <cell r="F17">
            <v>43</v>
          </cell>
          <cell r="G17">
            <v>11</v>
          </cell>
          <cell r="H17">
            <v>23.759999999999998</v>
          </cell>
          <cell r="I17" t="str">
            <v>NO</v>
          </cell>
          <cell r="J17">
            <v>40.680000000000007</v>
          </cell>
          <cell r="K17">
            <v>0</v>
          </cell>
        </row>
        <row r="18">
          <cell r="B18">
            <v>28.841666666666669</v>
          </cell>
          <cell r="C18">
            <v>38.1</v>
          </cell>
          <cell r="D18">
            <v>18.600000000000001</v>
          </cell>
          <cell r="E18">
            <v>28.458333333333332</v>
          </cell>
          <cell r="F18">
            <v>58</v>
          </cell>
          <cell r="G18">
            <v>13</v>
          </cell>
          <cell r="H18">
            <v>15.120000000000001</v>
          </cell>
          <cell r="I18" t="str">
            <v>N</v>
          </cell>
          <cell r="J18">
            <v>29.52</v>
          </cell>
          <cell r="K18">
            <v>0</v>
          </cell>
        </row>
        <row r="19">
          <cell r="B19">
            <v>27.958333333333332</v>
          </cell>
          <cell r="C19">
            <v>37.700000000000003</v>
          </cell>
          <cell r="D19">
            <v>17.100000000000001</v>
          </cell>
          <cell r="E19">
            <v>37.375</v>
          </cell>
          <cell r="F19">
            <v>77</v>
          </cell>
          <cell r="H19">
            <v>14.04</v>
          </cell>
          <cell r="I19" t="str">
            <v>SE</v>
          </cell>
          <cell r="J19">
            <v>34.56</v>
          </cell>
          <cell r="K19">
            <v>0</v>
          </cell>
        </row>
        <row r="20">
          <cell r="B20">
            <v>29.1875</v>
          </cell>
          <cell r="C20">
            <v>38.200000000000003</v>
          </cell>
          <cell r="D20">
            <v>18.5</v>
          </cell>
          <cell r="E20">
            <v>30</v>
          </cell>
          <cell r="F20">
            <v>56</v>
          </cell>
          <cell r="G20">
            <v>16</v>
          </cell>
          <cell r="H20">
            <v>16.2</v>
          </cell>
          <cell r="I20" t="str">
            <v>N</v>
          </cell>
          <cell r="J20">
            <v>42.84</v>
          </cell>
          <cell r="K20">
            <v>0</v>
          </cell>
        </row>
        <row r="21">
          <cell r="B21">
            <v>28.929166666666674</v>
          </cell>
          <cell r="C21">
            <v>38.1</v>
          </cell>
          <cell r="D21">
            <v>21.5</v>
          </cell>
          <cell r="E21">
            <v>36.958333333333336</v>
          </cell>
          <cell r="F21">
            <v>57</v>
          </cell>
          <cell r="G21">
            <v>18</v>
          </cell>
          <cell r="H21">
            <v>33.840000000000003</v>
          </cell>
          <cell r="I21" t="str">
            <v>O</v>
          </cell>
          <cell r="J21">
            <v>56.88</v>
          </cell>
          <cell r="K21">
            <v>0</v>
          </cell>
        </row>
        <row r="22">
          <cell r="B22">
            <v>26.258333333333329</v>
          </cell>
          <cell r="C22">
            <v>35.9</v>
          </cell>
          <cell r="D22">
            <v>18.5</v>
          </cell>
          <cell r="E22">
            <v>47.875</v>
          </cell>
          <cell r="F22">
            <v>75</v>
          </cell>
          <cell r="G22">
            <v>23</v>
          </cell>
          <cell r="H22">
            <v>18</v>
          </cell>
          <cell r="I22" t="str">
            <v>S</v>
          </cell>
          <cell r="J22">
            <v>35.28</v>
          </cell>
          <cell r="K22">
            <v>0</v>
          </cell>
        </row>
        <row r="23">
          <cell r="B23">
            <v>24.720833333333328</v>
          </cell>
          <cell r="C23">
            <v>29.7</v>
          </cell>
          <cell r="D23">
            <v>20.6</v>
          </cell>
          <cell r="E23">
            <v>59.291666666666664</v>
          </cell>
          <cell r="F23">
            <v>75</v>
          </cell>
          <cell r="G23">
            <v>40</v>
          </cell>
          <cell r="H23">
            <v>12.6</v>
          </cell>
          <cell r="I23" t="str">
            <v>S</v>
          </cell>
          <cell r="J23">
            <v>19.079999999999998</v>
          </cell>
          <cell r="K23">
            <v>0</v>
          </cell>
        </row>
        <row r="24">
          <cell r="B24">
            <v>23.870833333333326</v>
          </cell>
          <cell r="C24">
            <v>29.3</v>
          </cell>
          <cell r="D24">
            <v>19.899999999999999</v>
          </cell>
          <cell r="E24">
            <v>64.416666666666671</v>
          </cell>
          <cell r="F24">
            <v>85</v>
          </cell>
          <cell r="G24">
            <v>45</v>
          </cell>
          <cell r="H24">
            <v>21.6</v>
          </cell>
          <cell r="I24" t="str">
            <v>S</v>
          </cell>
          <cell r="J24">
            <v>36.36</v>
          </cell>
          <cell r="K24">
            <v>0.2</v>
          </cell>
        </row>
        <row r="25">
          <cell r="B25">
            <v>21.933333333333337</v>
          </cell>
          <cell r="C25">
            <v>28.6</v>
          </cell>
          <cell r="D25">
            <v>17.7</v>
          </cell>
          <cell r="E25">
            <v>71.333333333333329</v>
          </cell>
          <cell r="F25">
            <v>96</v>
          </cell>
          <cell r="G25">
            <v>50</v>
          </cell>
          <cell r="H25">
            <v>28.08</v>
          </cell>
          <cell r="I25" t="str">
            <v>S</v>
          </cell>
          <cell r="J25">
            <v>51.12</v>
          </cell>
          <cell r="K25">
            <v>3.8</v>
          </cell>
        </row>
        <row r="26">
          <cell r="B26">
            <v>20.574999999999999</v>
          </cell>
          <cell r="C26">
            <v>26.1</v>
          </cell>
          <cell r="D26">
            <v>18</v>
          </cell>
          <cell r="E26">
            <v>84.875</v>
          </cell>
          <cell r="F26">
            <v>97</v>
          </cell>
          <cell r="G26">
            <v>61</v>
          </cell>
          <cell r="H26">
            <v>15.840000000000002</v>
          </cell>
          <cell r="I26" t="str">
            <v>SE</v>
          </cell>
          <cell r="J26">
            <v>33.840000000000003</v>
          </cell>
          <cell r="K26">
            <v>12.2</v>
          </cell>
        </row>
        <row r="27">
          <cell r="B27">
            <v>23.200000000000003</v>
          </cell>
          <cell r="C27">
            <v>31.9</v>
          </cell>
          <cell r="D27">
            <v>16.8</v>
          </cell>
          <cell r="E27">
            <v>70</v>
          </cell>
          <cell r="F27">
            <v>95</v>
          </cell>
          <cell r="G27">
            <v>40</v>
          </cell>
          <cell r="H27">
            <v>14.04</v>
          </cell>
          <cell r="I27" t="str">
            <v>SE</v>
          </cell>
          <cell r="J27">
            <v>25.92</v>
          </cell>
          <cell r="K27">
            <v>0</v>
          </cell>
        </row>
        <row r="28">
          <cell r="B28">
            <v>26.100000000000005</v>
          </cell>
          <cell r="C28">
            <v>35</v>
          </cell>
          <cell r="D28">
            <v>18.5</v>
          </cell>
          <cell r="E28">
            <v>57.708333333333336</v>
          </cell>
          <cell r="F28">
            <v>86</v>
          </cell>
          <cell r="G28">
            <v>23</v>
          </cell>
          <cell r="H28">
            <v>11.520000000000001</v>
          </cell>
          <cell r="I28" t="str">
            <v>SE</v>
          </cell>
          <cell r="J28">
            <v>34.92</v>
          </cell>
          <cell r="K28">
            <v>0</v>
          </cell>
        </row>
        <row r="29">
          <cell r="B29">
            <v>28.204166666666666</v>
          </cell>
          <cell r="C29">
            <v>37.4</v>
          </cell>
          <cell r="D29">
            <v>19.399999999999999</v>
          </cell>
          <cell r="E29">
            <v>41.875</v>
          </cell>
          <cell r="F29">
            <v>71</v>
          </cell>
          <cell r="G29">
            <v>18</v>
          </cell>
          <cell r="H29">
            <v>12.24</v>
          </cell>
          <cell r="I29" t="str">
            <v>SE</v>
          </cell>
          <cell r="J29">
            <v>27</v>
          </cell>
          <cell r="K29">
            <v>0</v>
          </cell>
        </row>
        <row r="30">
          <cell r="B30">
            <v>30.008333333333329</v>
          </cell>
          <cell r="C30">
            <v>40.299999999999997</v>
          </cell>
          <cell r="D30">
            <v>19.8</v>
          </cell>
          <cell r="E30">
            <v>34.958333333333336</v>
          </cell>
          <cell r="F30">
            <v>65</v>
          </cell>
          <cell r="G30">
            <v>15</v>
          </cell>
          <cell r="H30">
            <v>21.240000000000002</v>
          </cell>
          <cell r="I30" t="str">
            <v>N</v>
          </cell>
          <cell r="J30">
            <v>50.04</v>
          </cell>
          <cell r="K30">
            <v>0</v>
          </cell>
        </row>
        <row r="31">
          <cell r="B31">
            <v>31.0625</v>
          </cell>
          <cell r="C31">
            <v>37.9</v>
          </cell>
          <cell r="D31">
            <v>25.7</v>
          </cell>
          <cell r="E31">
            <v>42.166666666666664</v>
          </cell>
          <cell r="F31">
            <v>60</v>
          </cell>
          <cell r="G31">
            <v>28</v>
          </cell>
          <cell r="H31">
            <v>29.880000000000003</v>
          </cell>
          <cell r="I31" t="str">
            <v>NO</v>
          </cell>
          <cell r="J31">
            <v>75.239999999999995</v>
          </cell>
          <cell r="K31">
            <v>1.5999999999999999</v>
          </cell>
        </row>
        <row r="32">
          <cell r="B32">
            <v>27.19583333333334</v>
          </cell>
          <cell r="C32">
            <v>35.9</v>
          </cell>
          <cell r="D32">
            <v>20.2</v>
          </cell>
          <cell r="E32">
            <v>60.291666666666664</v>
          </cell>
          <cell r="F32">
            <v>93</v>
          </cell>
          <cell r="G32">
            <v>35</v>
          </cell>
          <cell r="H32">
            <v>25.92</v>
          </cell>
          <cell r="I32" t="str">
            <v>NO</v>
          </cell>
          <cell r="J32">
            <v>86.76</v>
          </cell>
          <cell r="K32">
            <v>18.600000000000001</v>
          </cell>
        </row>
        <row r="33">
          <cell r="B33">
            <v>28.741666666666664</v>
          </cell>
          <cell r="C33">
            <v>38.9</v>
          </cell>
          <cell r="D33">
            <v>20.7</v>
          </cell>
          <cell r="E33">
            <v>62.166666666666664</v>
          </cell>
          <cell r="F33">
            <v>94</v>
          </cell>
          <cell r="G33">
            <v>23</v>
          </cell>
          <cell r="H33">
            <v>14.4</v>
          </cell>
          <cell r="I33" t="str">
            <v>S</v>
          </cell>
          <cell r="J33">
            <v>28.08</v>
          </cell>
          <cell r="K33">
            <v>0</v>
          </cell>
        </row>
        <row r="34">
          <cell r="B34">
            <v>31.220833333333335</v>
          </cell>
          <cell r="C34">
            <v>42.1</v>
          </cell>
          <cell r="D34">
            <v>22.2</v>
          </cell>
          <cell r="E34">
            <v>42.333333333333336</v>
          </cell>
          <cell r="F34">
            <v>81</v>
          </cell>
          <cell r="G34">
            <v>12</v>
          </cell>
          <cell r="H34">
            <v>17.28</v>
          </cell>
          <cell r="I34" t="str">
            <v>NO</v>
          </cell>
          <cell r="J34">
            <v>47.519999999999996</v>
          </cell>
          <cell r="K34">
            <v>0</v>
          </cell>
        </row>
        <row r="35">
          <cell r="I35" t="str">
            <v>S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25.824999999999999</v>
          </cell>
          <cell r="C5">
            <v>35.4</v>
          </cell>
          <cell r="D5">
            <v>16</v>
          </cell>
          <cell r="E5">
            <v>54.791666666666664</v>
          </cell>
          <cell r="F5">
            <v>90</v>
          </cell>
          <cell r="G5">
            <v>25</v>
          </cell>
          <cell r="H5">
            <v>14.4</v>
          </cell>
          <cell r="I5" t="str">
            <v>L</v>
          </cell>
          <cell r="J5">
            <v>29.880000000000003</v>
          </cell>
          <cell r="K5">
            <v>0.2</v>
          </cell>
        </row>
        <row r="6">
          <cell r="B6">
            <v>25.38333333333334</v>
          </cell>
          <cell r="C6">
            <v>34.6</v>
          </cell>
          <cell r="D6">
            <v>18.399999999999999</v>
          </cell>
          <cell r="E6">
            <v>61.333333333333336</v>
          </cell>
          <cell r="F6">
            <v>89</v>
          </cell>
          <cell r="G6">
            <v>28</v>
          </cell>
          <cell r="H6">
            <v>17.28</v>
          </cell>
          <cell r="I6" t="str">
            <v>NE</v>
          </cell>
          <cell r="J6">
            <v>40.32</v>
          </cell>
          <cell r="K6">
            <v>4.2</v>
          </cell>
        </row>
        <row r="7">
          <cell r="B7">
            <v>23.487499999999997</v>
          </cell>
          <cell r="C7">
            <v>33</v>
          </cell>
          <cell r="D7">
            <v>16.7</v>
          </cell>
          <cell r="E7">
            <v>69.708333333333329</v>
          </cell>
          <cell r="F7">
            <v>95</v>
          </cell>
          <cell r="G7">
            <v>32</v>
          </cell>
          <cell r="H7">
            <v>11.520000000000001</v>
          </cell>
          <cell r="I7" t="str">
            <v>S</v>
          </cell>
          <cell r="J7">
            <v>40.32</v>
          </cell>
          <cell r="K7">
            <v>0.4</v>
          </cell>
        </row>
        <row r="8">
          <cell r="B8">
            <v>23.533333333333331</v>
          </cell>
          <cell r="C8">
            <v>32.6</v>
          </cell>
          <cell r="D8">
            <v>15.5</v>
          </cell>
          <cell r="E8">
            <v>66.75</v>
          </cell>
          <cell r="F8">
            <v>96</v>
          </cell>
          <cell r="G8">
            <v>35</v>
          </cell>
          <cell r="H8">
            <v>8.2799999999999994</v>
          </cell>
          <cell r="I8" t="str">
            <v>L</v>
          </cell>
          <cell r="J8">
            <v>22.32</v>
          </cell>
          <cell r="K8">
            <v>0</v>
          </cell>
        </row>
        <row r="9">
          <cell r="B9">
            <v>25.075000000000003</v>
          </cell>
          <cell r="C9">
            <v>36.9</v>
          </cell>
          <cell r="D9">
            <v>16.2</v>
          </cell>
          <cell r="E9">
            <v>63.125</v>
          </cell>
          <cell r="F9">
            <v>97</v>
          </cell>
          <cell r="G9">
            <v>21</v>
          </cell>
          <cell r="H9">
            <v>9.7200000000000006</v>
          </cell>
          <cell r="I9" t="str">
            <v>NO</v>
          </cell>
          <cell r="J9">
            <v>25.56</v>
          </cell>
          <cell r="K9">
            <v>0</v>
          </cell>
        </row>
        <row r="10">
          <cell r="B10">
            <v>26.395833333333332</v>
          </cell>
          <cell r="C10">
            <v>37.299999999999997</v>
          </cell>
          <cell r="D10">
            <v>15.8</v>
          </cell>
          <cell r="E10">
            <v>50.375</v>
          </cell>
          <cell r="F10">
            <v>91</v>
          </cell>
          <cell r="G10">
            <v>16</v>
          </cell>
          <cell r="H10">
            <v>12.6</v>
          </cell>
          <cell r="I10" t="str">
            <v>O</v>
          </cell>
          <cell r="J10">
            <v>30.96</v>
          </cell>
          <cell r="K10">
            <v>0</v>
          </cell>
        </row>
        <row r="11">
          <cell r="B11">
            <v>25.833333333333339</v>
          </cell>
          <cell r="C11">
            <v>36.700000000000003</v>
          </cell>
          <cell r="D11">
            <v>16.899999999999999</v>
          </cell>
          <cell r="E11">
            <v>52.791666666666664</v>
          </cell>
          <cell r="F11">
            <v>85</v>
          </cell>
          <cell r="G11">
            <v>15</v>
          </cell>
          <cell r="H11">
            <v>16.920000000000002</v>
          </cell>
          <cell r="I11" t="str">
            <v>NO</v>
          </cell>
          <cell r="J11">
            <v>35.28</v>
          </cell>
          <cell r="K11">
            <v>0</v>
          </cell>
        </row>
        <row r="12">
          <cell r="B12">
            <v>23.304166666666664</v>
          </cell>
          <cell r="C12">
            <v>32.9</v>
          </cell>
          <cell r="D12">
            <v>15.6</v>
          </cell>
          <cell r="E12">
            <v>70.958333333333329</v>
          </cell>
          <cell r="F12">
            <v>99</v>
          </cell>
          <cell r="G12">
            <v>33</v>
          </cell>
          <cell r="H12">
            <v>9</v>
          </cell>
          <cell r="I12" t="str">
            <v>SE</v>
          </cell>
          <cell r="J12">
            <v>27</v>
          </cell>
          <cell r="K12">
            <v>0</v>
          </cell>
        </row>
        <row r="13">
          <cell r="B13">
            <v>25.820833333333329</v>
          </cell>
          <cell r="C13">
            <v>38.299999999999997</v>
          </cell>
          <cell r="D13">
            <v>14.5</v>
          </cell>
          <cell r="E13">
            <v>58.208333333333336</v>
          </cell>
          <cell r="F13">
            <v>99</v>
          </cell>
          <cell r="G13">
            <v>15</v>
          </cell>
          <cell r="H13">
            <v>18</v>
          </cell>
          <cell r="I13" t="str">
            <v>N</v>
          </cell>
          <cell r="J13">
            <v>35.28</v>
          </cell>
          <cell r="K13">
            <v>0</v>
          </cell>
        </row>
        <row r="14">
          <cell r="B14">
            <v>26.7</v>
          </cell>
          <cell r="C14">
            <v>38.1</v>
          </cell>
          <cell r="D14">
            <v>16</v>
          </cell>
          <cell r="E14">
            <v>50.666666666666664</v>
          </cell>
          <cell r="F14">
            <v>88</v>
          </cell>
          <cell r="G14">
            <v>17</v>
          </cell>
          <cell r="H14">
            <v>10.44</v>
          </cell>
          <cell r="I14" t="str">
            <v>SO</v>
          </cell>
          <cell r="J14">
            <v>28.08</v>
          </cell>
          <cell r="K14">
            <v>0</v>
          </cell>
        </row>
        <row r="15">
          <cell r="B15">
            <v>27.770833333333332</v>
          </cell>
          <cell r="C15">
            <v>38.9</v>
          </cell>
          <cell r="D15">
            <v>17.8</v>
          </cell>
          <cell r="E15">
            <v>46.375</v>
          </cell>
          <cell r="F15">
            <v>84</v>
          </cell>
          <cell r="G15">
            <v>15</v>
          </cell>
          <cell r="H15">
            <v>14.76</v>
          </cell>
          <cell r="I15" t="str">
            <v>SO</v>
          </cell>
          <cell r="J15">
            <v>37.080000000000005</v>
          </cell>
          <cell r="K15">
            <v>0</v>
          </cell>
        </row>
        <row r="16">
          <cell r="B16">
            <v>26.754166666666666</v>
          </cell>
          <cell r="C16">
            <v>38.5</v>
          </cell>
          <cell r="D16">
            <v>15.5</v>
          </cell>
          <cell r="E16">
            <v>43.166666666666664</v>
          </cell>
          <cell r="F16">
            <v>83</v>
          </cell>
          <cell r="G16">
            <v>12</v>
          </cell>
          <cell r="H16">
            <v>15.120000000000001</v>
          </cell>
          <cell r="I16" t="str">
            <v>NO</v>
          </cell>
          <cell r="J16">
            <v>35.28</v>
          </cell>
          <cell r="K16">
            <v>0</v>
          </cell>
        </row>
        <row r="17">
          <cell r="B17">
            <v>26.091666666666669</v>
          </cell>
          <cell r="C17">
            <v>38.200000000000003</v>
          </cell>
          <cell r="D17">
            <v>13.9</v>
          </cell>
          <cell r="E17">
            <v>44.125</v>
          </cell>
          <cell r="F17">
            <v>86</v>
          </cell>
          <cell r="G17">
            <v>13</v>
          </cell>
          <cell r="H17">
            <v>20.16</v>
          </cell>
          <cell r="I17" t="str">
            <v>N</v>
          </cell>
          <cell r="J17">
            <v>43.56</v>
          </cell>
          <cell r="K17">
            <v>0</v>
          </cell>
        </row>
        <row r="18">
          <cell r="B18">
            <v>26.05</v>
          </cell>
          <cell r="C18">
            <v>38</v>
          </cell>
          <cell r="D18">
            <v>14.2</v>
          </cell>
          <cell r="E18">
            <v>44.958333333333336</v>
          </cell>
          <cell r="F18">
            <v>85</v>
          </cell>
          <cell r="G18">
            <v>14</v>
          </cell>
          <cell r="H18">
            <v>18.36</v>
          </cell>
          <cell r="I18" t="str">
            <v>O</v>
          </cell>
          <cell r="J18">
            <v>45</v>
          </cell>
          <cell r="K18">
            <v>0</v>
          </cell>
        </row>
        <row r="19">
          <cell r="B19">
            <v>24.666666666666668</v>
          </cell>
          <cell r="C19">
            <v>35.700000000000003</v>
          </cell>
          <cell r="D19">
            <v>15.4</v>
          </cell>
          <cell r="E19">
            <v>59.666666666666664</v>
          </cell>
          <cell r="F19">
            <v>97</v>
          </cell>
          <cell r="G19">
            <v>15</v>
          </cell>
          <cell r="H19">
            <v>11.16</v>
          </cell>
          <cell r="I19" t="str">
            <v>L</v>
          </cell>
          <cell r="J19">
            <v>30.240000000000002</v>
          </cell>
          <cell r="K19">
            <v>0</v>
          </cell>
        </row>
        <row r="20">
          <cell r="B20">
            <v>26.945833333333336</v>
          </cell>
          <cell r="C20">
            <v>37.5</v>
          </cell>
          <cell r="D20">
            <v>16.399999999999999</v>
          </cell>
          <cell r="E20">
            <v>47.458333333333336</v>
          </cell>
          <cell r="F20">
            <v>90</v>
          </cell>
          <cell r="G20">
            <v>16</v>
          </cell>
          <cell r="H20">
            <v>17.64</v>
          </cell>
          <cell r="I20" t="str">
            <v>L</v>
          </cell>
          <cell r="J20">
            <v>41.4</v>
          </cell>
          <cell r="K20">
            <v>0</v>
          </cell>
        </row>
        <row r="21">
          <cell r="B21">
            <v>23.991666666666664</v>
          </cell>
          <cell r="C21">
            <v>31.7</v>
          </cell>
          <cell r="D21">
            <v>16.100000000000001</v>
          </cell>
          <cell r="E21">
            <v>58.041666666666664</v>
          </cell>
          <cell r="F21">
            <v>86</v>
          </cell>
          <cell r="G21">
            <v>35</v>
          </cell>
          <cell r="H21">
            <v>21.96</v>
          </cell>
          <cell r="I21" t="str">
            <v>SO</v>
          </cell>
          <cell r="J21">
            <v>46.800000000000004</v>
          </cell>
          <cell r="K21">
            <v>0</v>
          </cell>
        </row>
        <row r="22">
          <cell r="B22">
            <v>22.054166666666671</v>
          </cell>
          <cell r="C22">
            <v>26.8</v>
          </cell>
          <cell r="D22">
            <v>18.3</v>
          </cell>
          <cell r="E22">
            <v>70.416666666666671</v>
          </cell>
          <cell r="F22">
            <v>86</v>
          </cell>
          <cell r="G22">
            <v>52</v>
          </cell>
          <cell r="H22">
            <v>11.520000000000001</v>
          </cell>
          <cell r="I22" t="str">
            <v>SE</v>
          </cell>
          <cell r="J22">
            <v>20.88</v>
          </cell>
          <cell r="K22">
            <v>0</v>
          </cell>
        </row>
        <row r="23">
          <cell r="B23">
            <v>22.145833333333332</v>
          </cell>
          <cell r="C23">
            <v>28.9</v>
          </cell>
          <cell r="D23">
            <v>16.100000000000001</v>
          </cell>
          <cell r="E23">
            <v>76.75</v>
          </cell>
          <cell r="F23">
            <v>98</v>
          </cell>
          <cell r="G23">
            <v>49</v>
          </cell>
          <cell r="H23">
            <v>10.08</v>
          </cell>
          <cell r="I23" t="str">
            <v>L</v>
          </cell>
          <cell r="J23">
            <v>44.28</v>
          </cell>
          <cell r="K23">
            <v>6</v>
          </cell>
        </row>
        <row r="24">
          <cell r="B24">
            <v>22.670833333333334</v>
          </cell>
          <cell r="C24">
            <v>29.7</v>
          </cell>
          <cell r="D24">
            <v>18.600000000000001</v>
          </cell>
          <cell r="E24">
            <v>75.958333333333329</v>
          </cell>
          <cell r="F24">
            <v>96</v>
          </cell>
          <cell r="G24">
            <v>41</v>
          </cell>
          <cell r="H24">
            <v>17.28</v>
          </cell>
          <cell r="I24" t="str">
            <v>SE</v>
          </cell>
          <cell r="J24">
            <v>46.800000000000004</v>
          </cell>
          <cell r="K24">
            <v>3.4</v>
          </cell>
        </row>
        <row r="25">
          <cell r="B25">
            <v>19.191666666666666</v>
          </cell>
          <cell r="C25">
            <v>24.5</v>
          </cell>
          <cell r="D25">
            <v>16.3</v>
          </cell>
          <cell r="E25">
            <v>82.583333333333329</v>
          </cell>
          <cell r="F25">
            <v>100</v>
          </cell>
          <cell r="G25">
            <v>57</v>
          </cell>
          <cell r="H25">
            <v>10.44</v>
          </cell>
          <cell r="I25" t="str">
            <v>SE</v>
          </cell>
          <cell r="J25">
            <v>29.880000000000003</v>
          </cell>
          <cell r="K25">
            <v>8.1999999999999993</v>
          </cell>
        </row>
        <row r="26">
          <cell r="B26">
            <v>19.62916666666667</v>
          </cell>
          <cell r="C26">
            <v>25.1</v>
          </cell>
          <cell r="D26">
            <v>16.2</v>
          </cell>
          <cell r="E26">
            <v>88.75</v>
          </cell>
          <cell r="F26">
            <v>100</v>
          </cell>
          <cell r="G26">
            <v>61</v>
          </cell>
          <cell r="H26">
            <v>10.8</v>
          </cell>
          <cell r="I26" t="str">
            <v>L</v>
          </cell>
          <cell r="J26">
            <v>22.32</v>
          </cell>
          <cell r="K26">
            <v>0.4</v>
          </cell>
        </row>
        <row r="27">
          <cell r="B27">
            <v>21.504166666666663</v>
          </cell>
          <cell r="C27">
            <v>30.2</v>
          </cell>
          <cell r="D27">
            <v>15.2</v>
          </cell>
          <cell r="E27">
            <v>75.583333333333329</v>
          </cell>
          <cell r="F27">
            <v>99</v>
          </cell>
          <cell r="G27">
            <v>46</v>
          </cell>
          <cell r="H27">
            <v>11.16</v>
          </cell>
          <cell r="I27" t="str">
            <v>L</v>
          </cell>
          <cell r="J27">
            <v>28.44</v>
          </cell>
          <cell r="K27">
            <v>0</v>
          </cell>
        </row>
        <row r="28">
          <cell r="B28">
            <v>24.245833333333334</v>
          </cell>
          <cell r="C28">
            <v>34.200000000000003</v>
          </cell>
          <cell r="D28">
            <v>15</v>
          </cell>
          <cell r="E28">
            <v>66.083333333333329</v>
          </cell>
          <cell r="F28">
            <v>99</v>
          </cell>
          <cell r="G28">
            <v>28</v>
          </cell>
          <cell r="H28">
            <v>13.32</v>
          </cell>
          <cell r="I28" t="str">
            <v>NE</v>
          </cell>
          <cell r="J28">
            <v>28.44</v>
          </cell>
          <cell r="K28">
            <v>0</v>
          </cell>
        </row>
        <row r="29">
          <cell r="B29">
            <v>27.05</v>
          </cell>
          <cell r="C29">
            <v>36.5</v>
          </cell>
          <cell r="D29">
            <v>17</v>
          </cell>
          <cell r="E29">
            <v>50.75</v>
          </cell>
          <cell r="F29">
            <v>90</v>
          </cell>
          <cell r="G29">
            <v>20</v>
          </cell>
          <cell r="H29">
            <v>20.52</v>
          </cell>
          <cell r="I29" t="str">
            <v>N</v>
          </cell>
          <cell r="J29">
            <v>35.28</v>
          </cell>
          <cell r="K29">
            <v>0</v>
          </cell>
        </row>
        <row r="30">
          <cell r="B30">
            <v>29.387500000000003</v>
          </cell>
          <cell r="C30">
            <v>40</v>
          </cell>
          <cell r="D30">
            <v>19.899999999999999</v>
          </cell>
          <cell r="E30">
            <v>39.791666666666664</v>
          </cell>
          <cell r="F30">
            <v>69</v>
          </cell>
          <cell r="G30">
            <v>14</v>
          </cell>
          <cell r="H30">
            <v>21.240000000000002</v>
          </cell>
          <cell r="I30" t="str">
            <v>N</v>
          </cell>
          <cell r="J30">
            <v>47.519999999999996</v>
          </cell>
          <cell r="K30">
            <v>0</v>
          </cell>
        </row>
        <row r="31">
          <cell r="B31">
            <v>29.654166666666672</v>
          </cell>
          <cell r="C31">
            <v>37.5</v>
          </cell>
          <cell r="D31">
            <v>23.5</v>
          </cell>
          <cell r="E31">
            <v>47.916666666666664</v>
          </cell>
          <cell r="F31">
            <v>68</v>
          </cell>
          <cell r="G31">
            <v>28</v>
          </cell>
          <cell r="H31">
            <v>36</v>
          </cell>
          <cell r="I31" t="str">
            <v>O</v>
          </cell>
          <cell r="J31">
            <v>63</v>
          </cell>
          <cell r="K31">
            <v>0</v>
          </cell>
        </row>
        <row r="32">
          <cell r="B32">
            <v>25.941666666666674</v>
          </cell>
          <cell r="C32">
            <v>32.299999999999997</v>
          </cell>
          <cell r="D32">
            <v>21.6</v>
          </cell>
          <cell r="E32">
            <v>66.791666666666671</v>
          </cell>
          <cell r="F32">
            <v>86</v>
          </cell>
          <cell r="G32">
            <v>45</v>
          </cell>
          <cell r="H32">
            <v>12.24</v>
          </cell>
          <cell r="I32" t="str">
            <v>SE</v>
          </cell>
          <cell r="J32">
            <v>32.76</v>
          </cell>
          <cell r="K32">
            <v>0</v>
          </cell>
        </row>
        <row r="33">
          <cell r="B33">
            <v>26.299999999999997</v>
          </cell>
          <cell r="C33">
            <v>38.1</v>
          </cell>
          <cell r="D33">
            <v>17.100000000000001</v>
          </cell>
          <cell r="E33">
            <v>65</v>
          </cell>
          <cell r="F33">
            <v>97</v>
          </cell>
          <cell r="G33">
            <v>26</v>
          </cell>
          <cell r="H33">
            <v>12.24</v>
          </cell>
          <cell r="I33" t="str">
            <v>SO</v>
          </cell>
          <cell r="J33">
            <v>33.119999999999997</v>
          </cell>
          <cell r="K33">
            <v>0</v>
          </cell>
        </row>
        <row r="34">
          <cell r="B34">
            <v>29.258333333333329</v>
          </cell>
          <cell r="C34">
            <v>40.9</v>
          </cell>
          <cell r="D34">
            <v>18.600000000000001</v>
          </cell>
          <cell r="E34">
            <v>54.791666666666664</v>
          </cell>
          <cell r="F34">
            <v>95</v>
          </cell>
          <cell r="G34">
            <v>14</v>
          </cell>
          <cell r="H34">
            <v>18.36</v>
          </cell>
          <cell r="I34" t="str">
            <v>SO</v>
          </cell>
          <cell r="J34">
            <v>40.680000000000007</v>
          </cell>
          <cell r="K34">
            <v>0</v>
          </cell>
        </row>
        <row r="35">
          <cell r="I35" t="str">
            <v>L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26.129166666666666</v>
          </cell>
          <cell r="C5">
            <v>34.299999999999997</v>
          </cell>
          <cell r="D5">
            <v>19.600000000000001</v>
          </cell>
          <cell r="E5">
            <v>54.625</v>
          </cell>
          <cell r="F5">
            <v>85</v>
          </cell>
          <cell r="G5">
            <v>30</v>
          </cell>
          <cell r="H5">
            <v>32.4</v>
          </cell>
          <cell r="I5" t="str">
            <v>L</v>
          </cell>
          <cell r="J5">
            <v>48.24</v>
          </cell>
          <cell r="K5">
            <v>0</v>
          </cell>
        </row>
        <row r="6">
          <cell r="B6">
            <v>26.254166666666666</v>
          </cell>
          <cell r="C6">
            <v>35.4</v>
          </cell>
          <cell r="D6">
            <v>18.7</v>
          </cell>
          <cell r="E6">
            <v>55.5</v>
          </cell>
          <cell r="F6">
            <v>89</v>
          </cell>
          <cell r="G6">
            <v>24</v>
          </cell>
          <cell r="H6">
            <v>28.08</v>
          </cell>
          <cell r="I6" t="str">
            <v>L</v>
          </cell>
          <cell r="J6">
            <v>42.84</v>
          </cell>
          <cell r="K6">
            <v>0</v>
          </cell>
        </row>
        <row r="7">
          <cell r="B7">
            <v>26.799999999999997</v>
          </cell>
          <cell r="C7">
            <v>36.1</v>
          </cell>
          <cell r="D7">
            <v>15.7</v>
          </cell>
          <cell r="E7">
            <v>43.75</v>
          </cell>
          <cell r="F7">
            <v>89</v>
          </cell>
          <cell r="G7">
            <v>19</v>
          </cell>
          <cell r="H7">
            <v>19.079999999999998</v>
          </cell>
          <cell r="I7" t="str">
            <v>N</v>
          </cell>
          <cell r="J7">
            <v>37.080000000000005</v>
          </cell>
          <cell r="K7">
            <v>0</v>
          </cell>
        </row>
        <row r="8">
          <cell r="B8">
            <v>25.183333333333341</v>
          </cell>
          <cell r="C8">
            <v>35.1</v>
          </cell>
          <cell r="D8">
            <v>15.3</v>
          </cell>
          <cell r="E8">
            <v>56.458333333333336</v>
          </cell>
          <cell r="F8">
            <v>97</v>
          </cell>
          <cell r="G8">
            <v>27</v>
          </cell>
          <cell r="H8">
            <v>11.520000000000001</v>
          </cell>
          <cell r="I8" t="str">
            <v>SO</v>
          </cell>
          <cell r="J8">
            <v>25.56</v>
          </cell>
          <cell r="K8">
            <v>0</v>
          </cell>
        </row>
        <row r="9">
          <cell r="B9">
            <v>26.80416666666666</v>
          </cell>
          <cell r="C9">
            <v>37.200000000000003</v>
          </cell>
          <cell r="D9">
            <v>16.100000000000001</v>
          </cell>
          <cell r="E9">
            <v>49.5</v>
          </cell>
          <cell r="F9">
            <v>90</v>
          </cell>
          <cell r="G9">
            <v>17</v>
          </cell>
          <cell r="H9">
            <v>19.8</v>
          </cell>
          <cell r="I9" t="str">
            <v>NE</v>
          </cell>
          <cell r="J9">
            <v>36</v>
          </cell>
          <cell r="K9">
            <v>0</v>
          </cell>
        </row>
        <row r="10">
          <cell r="B10">
            <v>28.524999999999995</v>
          </cell>
          <cell r="C10">
            <v>37.299999999999997</v>
          </cell>
          <cell r="D10">
            <v>18.100000000000001</v>
          </cell>
          <cell r="E10">
            <v>29.333333333333332</v>
          </cell>
          <cell r="F10">
            <v>60</v>
          </cell>
          <cell r="G10">
            <v>15</v>
          </cell>
          <cell r="H10">
            <v>21.96</v>
          </cell>
          <cell r="I10" t="str">
            <v>NE</v>
          </cell>
          <cell r="J10">
            <v>33.840000000000003</v>
          </cell>
          <cell r="K10">
            <v>0</v>
          </cell>
        </row>
        <row r="11">
          <cell r="B11">
            <v>26.49166666666666</v>
          </cell>
          <cell r="C11">
            <v>37.200000000000003</v>
          </cell>
          <cell r="D11">
            <v>14</v>
          </cell>
          <cell r="E11">
            <v>42.25</v>
          </cell>
          <cell r="F11">
            <v>90</v>
          </cell>
          <cell r="G11">
            <v>15</v>
          </cell>
          <cell r="H11">
            <v>14.04</v>
          </cell>
          <cell r="I11" t="str">
            <v>NE</v>
          </cell>
          <cell r="J11">
            <v>29.880000000000003</v>
          </cell>
          <cell r="K11">
            <v>0</v>
          </cell>
        </row>
        <row r="12">
          <cell r="B12">
            <v>25.795833333333331</v>
          </cell>
          <cell r="C12">
            <v>36.700000000000003</v>
          </cell>
          <cell r="D12">
            <v>14.8</v>
          </cell>
          <cell r="E12">
            <v>55.458333333333336</v>
          </cell>
          <cell r="F12">
            <v>100</v>
          </cell>
          <cell r="G12">
            <v>19</v>
          </cell>
          <cell r="H12">
            <v>15.840000000000002</v>
          </cell>
          <cell r="I12" t="str">
            <v>SE</v>
          </cell>
          <cell r="J12">
            <v>20.16</v>
          </cell>
          <cell r="K12">
            <v>0</v>
          </cell>
        </row>
        <row r="13">
          <cell r="B13">
            <v>29.058333333333334</v>
          </cell>
          <cell r="C13">
            <v>38.700000000000003</v>
          </cell>
          <cell r="D13">
            <v>21.5</v>
          </cell>
          <cell r="E13">
            <v>37.083333333333336</v>
          </cell>
          <cell r="F13">
            <v>59</v>
          </cell>
          <cell r="G13">
            <v>15</v>
          </cell>
          <cell r="H13">
            <v>19.8</v>
          </cell>
          <cell r="I13" t="str">
            <v>L</v>
          </cell>
          <cell r="J13">
            <v>48.6</v>
          </cell>
          <cell r="K13">
            <v>0</v>
          </cell>
        </row>
        <row r="14">
          <cell r="B14">
            <v>28.420833333333331</v>
          </cell>
          <cell r="C14">
            <v>38.9</v>
          </cell>
          <cell r="D14">
            <v>16.8</v>
          </cell>
          <cell r="E14">
            <v>40.541666666666664</v>
          </cell>
          <cell r="F14">
            <v>84</v>
          </cell>
          <cell r="G14">
            <v>16</v>
          </cell>
          <cell r="H14">
            <v>19.440000000000001</v>
          </cell>
          <cell r="I14" t="str">
            <v>SE</v>
          </cell>
          <cell r="J14">
            <v>38.159999999999997</v>
          </cell>
          <cell r="K14">
            <v>0</v>
          </cell>
        </row>
        <row r="15">
          <cell r="B15">
            <v>29.408333333333342</v>
          </cell>
          <cell r="C15">
            <v>39.700000000000003</v>
          </cell>
          <cell r="D15">
            <v>16.2</v>
          </cell>
          <cell r="E15">
            <v>35.25</v>
          </cell>
          <cell r="F15">
            <v>86</v>
          </cell>
          <cell r="G15">
            <v>13</v>
          </cell>
          <cell r="H15">
            <v>27</v>
          </cell>
          <cell r="I15" t="str">
            <v>NE</v>
          </cell>
          <cell r="J15">
            <v>48.24</v>
          </cell>
          <cell r="K15">
            <v>0</v>
          </cell>
        </row>
        <row r="16">
          <cell r="B16">
            <v>29.158333333333331</v>
          </cell>
          <cell r="C16">
            <v>38.9</v>
          </cell>
          <cell r="D16">
            <v>15.7</v>
          </cell>
          <cell r="E16">
            <v>30.75</v>
          </cell>
          <cell r="F16">
            <v>75</v>
          </cell>
          <cell r="G16">
            <v>12</v>
          </cell>
          <cell r="H16">
            <v>25.56</v>
          </cell>
          <cell r="I16" t="str">
            <v>N</v>
          </cell>
          <cell r="J16">
            <v>51.12</v>
          </cell>
          <cell r="K16">
            <v>0</v>
          </cell>
        </row>
        <row r="17">
          <cell r="B17">
            <v>29.974999999999998</v>
          </cell>
          <cell r="C17">
            <v>38.4</v>
          </cell>
          <cell r="D17">
            <v>23</v>
          </cell>
          <cell r="E17">
            <v>25.041666666666668</v>
          </cell>
          <cell r="F17">
            <v>36</v>
          </cell>
          <cell r="G17">
            <v>13</v>
          </cell>
          <cell r="H17">
            <v>22.68</v>
          </cell>
          <cell r="I17" t="str">
            <v>NE</v>
          </cell>
          <cell r="J17">
            <v>38.880000000000003</v>
          </cell>
          <cell r="K17">
            <v>0</v>
          </cell>
        </row>
        <row r="18">
          <cell r="B18">
            <v>28.933333333333334</v>
          </cell>
          <cell r="C18">
            <v>37.700000000000003</v>
          </cell>
          <cell r="D18">
            <v>19.2</v>
          </cell>
          <cell r="E18">
            <v>30.333333333333332</v>
          </cell>
          <cell r="F18">
            <v>61</v>
          </cell>
          <cell r="G18">
            <v>15</v>
          </cell>
          <cell r="H18">
            <v>19.079999999999998</v>
          </cell>
          <cell r="I18" t="str">
            <v>NE</v>
          </cell>
          <cell r="J18">
            <v>28.8</v>
          </cell>
          <cell r="K18">
            <v>0</v>
          </cell>
        </row>
        <row r="19">
          <cell r="B19">
            <v>26.020833333333332</v>
          </cell>
          <cell r="C19">
            <v>35.6</v>
          </cell>
          <cell r="D19">
            <v>14.8</v>
          </cell>
          <cell r="E19">
            <v>45.583333333333336</v>
          </cell>
          <cell r="F19">
            <v>85</v>
          </cell>
          <cell r="G19">
            <v>19</v>
          </cell>
          <cell r="H19">
            <v>31.680000000000003</v>
          </cell>
          <cell r="I19" t="str">
            <v>L</v>
          </cell>
          <cell r="J19">
            <v>49.680000000000007</v>
          </cell>
          <cell r="K19">
            <v>0</v>
          </cell>
        </row>
        <row r="20">
          <cell r="B20">
            <v>27.766666666666662</v>
          </cell>
          <cell r="C20">
            <v>37.4</v>
          </cell>
          <cell r="D20">
            <v>20.9</v>
          </cell>
          <cell r="E20">
            <v>41.541666666666664</v>
          </cell>
          <cell r="F20">
            <v>67</v>
          </cell>
          <cell r="G20">
            <v>17</v>
          </cell>
          <cell r="H20">
            <v>25.92</v>
          </cell>
          <cell r="I20" t="str">
            <v>L</v>
          </cell>
          <cell r="J20">
            <v>39.6</v>
          </cell>
          <cell r="K20">
            <v>0</v>
          </cell>
        </row>
        <row r="21">
          <cell r="B21">
            <v>27.07083333333334</v>
          </cell>
          <cell r="C21">
            <v>37.9</v>
          </cell>
          <cell r="D21">
            <v>16.100000000000001</v>
          </cell>
          <cell r="E21">
            <v>41</v>
          </cell>
          <cell r="F21">
            <v>80</v>
          </cell>
          <cell r="G21">
            <v>19</v>
          </cell>
          <cell r="H21">
            <v>34.200000000000003</v>
          </cell>
          <cell r="I21" t="str">
            <v>S</v>
          </cell>
          <cell r="J21">
            <v>55.080000000000005</v>
          </cell>
          <cell r="K21">
            <v>0</v>
          </cell>
        </row>
        <row r="22">
          <cell r="B22">
            <v>24.545833333333331</v>
          </cell>
          <cell r="C22">
            <v>31.8</v>
          </cell>
          <cell r="D22">
            <v>16.7</v>
          </cell>
          <cell r="E22">
            <v>56.25</v>
          </cell>
          <cell r="F22">
            <v>91</v>
          </cell>
          <cell r="G22">
            <v>34</v>
          </cell>
          <cell r="H22">
            <v>13.68</v>
          </cell>
          <cell r="I22" t="str">
            <v>SE</v>
          </cell>
          <cell r="J22">
            <v>30.240000000000002</v>
          </cell>
          <cell r="K22">
            <v>0</v>
          </cell>
        </row>
        <row r="23">
          <cell r="B23">
            <v>24.466666666666669</v>
          </cell>
          <cell r="C23">
            <v>30.8</v>
          </cell>
          <cell r="D23">
            <v>18.399999999999999</v>
          </cell>
          <cell r="E23">
            <v>63.708333333333336</v>
          </cell>
          <cell r="F23">
            <v>94</v>
          </cell>
          <cell r="G23">
            <v>38</v>
          </cell>
          <cell r="H23">
            <v>11.520000000000001</v>
          </cell>
          <cell r="I23" t="str">
            <v>SE</v>
          </cell>
          <cell r="J23">
            <v>18</v>
          </cell>
          <cell r="K23">
            <v>0</v>
          </cell>
        </row>
        <row r="24">
          <cell r="B24">
            <v>23.900000000000006</v>
          </cell>
          <cell r="C24">
            <v>30.6</v>
          </cell>
          <cell r="D24">
            <v>19.600000000000001</v>
          </cell>
          <cell r="E24">
            <v>70.125</v>
          </cell>
          <cell r="F24">
            <v>96</v>
          </cell>
          <cell r="G24">
            <v>37</v>
          </cell>
          <cell r="H24">
            <v>20.52</v>
          </cell>
          <cell r="I24" t="str">
            <v>SO</v>
          </cell>
          <cell r="J24">
            <v>35.64</v>
          </cell>
          <cell r="K24">
            <v>0</v>
          </cell>
        </row>
        <row r="25">
          <cell r="B25">
            <v>20.083333333333329</v>
          </cell>
          <cell r="C25">
            <v>24.4</v>
          </cell>
          <cell r="D25">
            <v>16.100000000000001</v>
          </cell>
          <cell r="E25">
            <v>84.708333333333329</v>
          </cell>
          <cell r="F25">
            <v>100</v>
          </cell>
          <cell r="G25">
            <v>58</v>
          </cell>
          <cell r="H25">
            <v>28.08</v>
          </cell>
          <cell r="I25" t="str">
            <v>SE</v>
          </cell>
          <cell r="J25">
            <v>41.76</v>
          </cell>
          <cell r="K25">
            <v>6.4</v>
          </cell>
        </row>
        <row r="26">
          <cell r="B26">
            <v>19.516666666666669</v>
          </cell>
          <cell r="C26">
            <v>23.2</v>
          </cell>
          <cell r="D26">
            <v>17.899999999999999</v>
          </cell>
          <cell r="E26">
            <v>90.625</v>
          </cell>
          <cell r="F26">
            <v>100</v>
          </cell>
          <cell r="G26">
            <v>64</v>
          </cell>
          <cell r="H26">
            <v>15.48</v>
          </cell>
          <cell r="I26" t="str">
            <v>SE</v>
          </cell>
          <cell r="J26">
            <v>25.56</v>
          </cell>
          <cell r="K26">
            <v>3.3999999999999995</v>
          </cell>
        </row>
        <row r="27">
          <cell r="B27">
            <v>22.037499999999994</v>
          </cell>
          <cell r="C27">
            <v>30.2</v>
          </cell>
          <cell r="D27">
            <v>15.4</v>
          </cell>
          <cell r="E27">
            <v>70.75</v>
          </cell>
          <cell r="F27">
            <v>100</v>
          </cell>
          <cell r="G27">
            <v>44</v>
          </cell>
          <cell r="H27">
            <v>20.52</v>
          </cell>
          <cell r="I27" t="str">
            <v>L</v>
          </cell>
          <cell r="J27">
            <v>33.840000000000003</v>
          </cell>
          <cell r="K27">
            <v>0</v>
          </cell>
        </row>
        <row r="28">
          <cell r="B28">
            <v>24.758333333333336</v>
          </cell>
          <cell r="C28">
            <v>34.5</v>
          </cell>
          <cell r="D28">
            <v>17.7</v>
          </cell>
          <cell r="E28">
            <v>62.916666666666664</v>
          </cell>
          <cell r="F28">
            <v>94</v>
          </cell>
          <cell r="G28">
            <v>28</v>
          </cell>
          <cell r="H28">
            <v>21.96</v>
          </cell>
          <cell r="I28" t="str">
            <v>SE</v>
          </cell>
          <cell r="J28">
            <v>37.440000000000005</v>
          </cell>
          <cell r="K28">
            <v>0</v>
          </cell>
        </row>
        <row r="29">
          <cell r="B29">
            <v>27.379166666666666</v>
          </cell>
          <cell r="C29">
            <v>36.4</v>
          </cell>
          <cell r="D29">
            <v>19.7</v>
          </cell>
          <cell r="E29">
            <v>45.125</v>
          </cell>
          <cell r="F29">
            <v>72</v>
          </cell>
          <cell r="G29">
            <v>20</v>
          </cell>
          <cell r="H29">
            <v>25.2</v>
          </cell>
          <cell r="I29" t="str">
            <v>L</v>
          </cell>
          <cell r="J29">
            <v>37.080000000000005</v>
          </cell>
          <cell r="K29">
            <v>0</v>
          </cell>
        </row>
        <row r="30">
          <cell r="B30">
            <v>29.737499999999994</v>
          </cell>
          <cell r="C30">
            <v>39.700000000000003</v>
          </cell>
          <cell r="D30">
            <v>21.9</v>
          </cell>
          <cell r="E30">
            <v>36.625</v>
          </cell>
          <cell r="F30">
            <v>55</v>
          </cell>
          <cell r="G30">
            <v>16</v>
          </cell>
          <cell r="H30">
            <v>21.240000000000002</v>
          </cell>
          <cell r="I30" t="str">
            <v>L</v>
          </cell>
          <cell r="J30">
            <v>35.28</v>
          </cell>
          <cell r="K30">
            <v>0</v>
          </cell>
        </row>
        <row r="31">
          <cell r="B31">
            <v>29.220833333333335</v>
          </cell>
          <cell r="C31">
            <v>39.1</v>
          </cell>
          <cell r="D31">
            <v>21</v>
          </cell>
          <cell r="E31">
            <v>47.625</v>
          </cell>
          <cell r="F31">
            <v>74</v>
          </cell>
          <cell r="G31">
            <v>26</v>
          </cell>
          <cell r="H31">
            <v>24.12</v>
          </cell>
          <cell r="I31" t="str">
            <v>NO</v>
          </cell>
          <cell r="J31">
            <v>75.960000000000008</v>
          </cell>
          <cell r="K31">
            <v>4.4000000000000004</v>
          </cell>
        </row>
        <row r="32">
          <cell r="B32">
            <v>26.954166666666666</v>
          </cell>
          <cell r="C32">
            <v>34.9</v>
          </cell>
          <cell r="D32">
            <v>19.2</v>
          </cell>
          <cell r="E32">
            <v>70.041666666666671</v>
          </cell>
          <cell r="F32">
            <v>100</v>
          </cell>
          <cell r="G32">
            <v>38</v>
          </cell>
          <cell r="H32">
            <v>17.28</v>
          </cell>
          <cell r="I32" t="str">
            <v>SE</v>
          </cell>
          <cell r="J32">
            <v>42.480000000000004</v>
          </cell>
          <cell r="K32">
            <v>0</v>
          </cell>
        </row>
        <row r="33">
          <cell r="B33">
            <v>29.279166666666669</v>
          </cell>
          <cell r="C33">
            <v>40</v>
          </cell>
          <cell r="D33">
            <v>19</v>
          </cell>
          <cell r="E33">
            <v>60.125</v>
          </cell>
          <cell r="F33">
            <v>100</v>
          </cell>
          <cell r="G33">
            <v>20</v>
          </cell>
          <cell r="H33">
            <v>19.440000000000001</v>
          </cell>
          <cell r="I33" t="str">
            <v>NE</v>
          </cell>
          <cell r="J33">
            <v>43.92</v>
          </cell>
          <cell r="K33">
            <v>0</v>
          </cell>
        </row>
        <row r="34">
          <cell r="B34">
            <v>31.254166666666666</v>
          </cell>
          <cell r="C34">
            <v>42.4</v>
          </cell>
          <cell r="D34">
            <v>21.3</v>
          </cell>
          <cell r="E34">
            <v>39.666666666666664</v>
          </cell>
          <cell r="F34">
            <v>80</v>
          </cell>
          <cell r="G34">
            <v>12</v>
          </cell>
          <cell r="H34">
            <v>19.8</v>
          </cell>
          <cell r="I34" t="str">
            <v>L</v>
          </cell>
          <cell r="J34">
            <v>36.72</v>
          </cell>
          <cell r="K34">
            <v>0</v>
          </cell>
        </row>
        <row r="35">
          <cell r="I35" t="str">
            <v>L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29.981818181818177</v>
          </cell>
          <cell r="C19">
            <v>35.6</v>
          </cell>
          <cell r="D19">
            <v>24.1</v>
          </cell>
          <cell r="E19">
            <v>48.727272727272727</v>
          </cell>
          <cell r="F19">
            <v>74</v>
          </cell>
          <cell r="G19">
            <v>29</v>
          </cell>
          <cell r="H19">
            <v>0</v>
          </cell>
          <cell r="I19" t="str">
            <v>N</v>
          </cell>
          <cell r="J19">
            <v>14.76</v>
          </cell>
          <cell r="K19" t="str">
            <v>*</v>
          </cell>
        </row>
        <row r="20">
          <cell r="B20">
            <v>26.766666666666666</v>
          </cell>
          <cell r="C20">
            <v>39.200000000000003</v>
          </cell>
          <cell r="D20">
            <v>17.5</v>
          </cell>
          <cell r="E20">
            <v>60.625</v>
          </cell>
          <cell r="F20">
            <v>92</v>
          </cell>
          <cell r="G20">
            <v>15</v>
          </cell>
          <cell r="H20">
            <v>1.4400000000000002</v>
          </cell>
          <cell r="I20" t="str">
            <v>N</v>
          </cell>
          <cell r="J20">
            <v>29.880000000000003</v>
          </cell>
          <cell r="K20" t="str">
            <v>*</v>
          </cell>
        </row>
        <row r="21">
          <cell r="B21">
            <v>26.724999999999998</v>
          </cell>
          <cell r="C21">
            <v>35</v>
          </cell>
          <cell r="D21">
            <v>19.7</v>
          </cell>
          <cell r="E21">
            <v>58.083333333333336</v>
          </cell>
          <cell r="F21">
            <v>82</v>
          </cell>
          <cell r="G21">
            <v>32</v>
          </cell>
          <cell r="H21">
            <v>0</v>
          </cell>
          <cell r="I21" t="str">
            <v>N</v>
          </cell>
          <cell r="J21">
            <v>13.68</v>
          </cell>
          <cell r="K21" t="str">
            <v>*</v>
          </cell>
        </row>
        <row r="22">
          <cell r="B22">
            <v>27.320833333333329</v>
          </cell>
          <cell r="C22">
            <v>33.9</v>
          </cell>
          <cell r="D22">
            <v>20.8</v>
          </cell>
          <cell r="E22">
            <v>51.333333333333336</v>
          </cell>
          <cell r="F22">
            <v>78</v>
          </cell>
          <cell r="G22">
            <v>31</v>
          </cell>
          <cell r="H22">
            <v>0</v>
          </cell>
          <cell r="I22" t="str">
            <v>N</v>
          </cell>
          <cell r="J22">
            <v>0</v>
          </cell>
          <cell r="K22" t="str">
            <v>*</v>
          </cell>
        </row>
        <row r="23">
          <cell r="B23">
            <v>24.366666666666664</v>
          </cell>
          <cell r="C23">
            <v>27.6</v>
          </cell>
          <cell r="D23">
            <v>22.7</v>
          </cell>
          <cell r="E23">
            <v>70.333333333333329</v>
          </cell>
          <cell r="F23">
            <v>77</v>
          </cell>
          <cell r="G23">
            <v>56</v>
          </cell>
          <cell r="H23">
            <v>0</v>
          </cell>
          <cell r="I23" t="str">
            <v>N</v>
          </cell>
          <cell r="J23">
            <v>0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26.937499999999996</v>
          </cell>
          <cell r="C5">
            <v>36.6</v>
          </cell>
          <cell r="D5">
            <v>17.5</v>
          </cell>
          <cell r="E5">
            <v>37.333333333333336</v>
          </cell>
          <cell r="F5">
            <v>74</v>
          </cell>
          <cell r="G5">
            <v>13</v>
          </cell>
          <cell r="H5">
            <v>18.36</v>
          </cell>
          <cell r="I5" t="str">
            <v>L</v>
          </cell>
          <cell r="J5">
            <v>40.32</v>
          </cell>
          <cell r="K5" t="str">
            <v>*</v>
          </cell>
        </row>
        <row r="6">
          <cell r="B6">
            <v>26.191666666666659</v>
          </cell>
          <cell r="C6">
            <v>35.6</v>
          </cell>
          <cell r="D6">
            <v>20.6</v>
          </cell>
          <cell r="E6">
            <v>42.458333333333336</v>
          </cell>
          <cell r="F6">
            <v>66</v>
          </cell>
          <cell r="G6">
            <v>17</v>
          </cell>
          <cell r="H6">
            <v>21.6</v>
          </cell>
          <cell r="I6" t="str">
            <v>S</v>
          </cell>
          <cell r="J6">
            <v>46.440000000000005</v>
          </cell>
          <cell r="K6" t="str">
            <v>*</v>
          </cell>
        </row>
        <row r="7">
          <cell r="B7">
            <v>24.654166666666669</v>
          </cell>
          <cell r="C7">
            <v>35.6</v>
          </cell>
          <cell r="D7">
            <v>15.5</v>
          </cell>
          <cell r="E7">
            <v>53.625</v>
          </cell>
          <cell r="F7">
            <v>88</v>
          </cell>
          <cell r="G7">
            <v>16</v>
          </cell>
          <cell r="H7">
            <v>14.4</v>
          </cell>
          <cell r="I7" t="str">
            <v>O</v>
          </cell>
          <cell r="J7">
            <v>38.159999999999997</v>
          </cell>
          <cell r="K7" t="str">
            <v>*</v>
          </cell>
        </row>
        <row r="8">
          <cell r="B8">
            <v>24.900000000000002</v>
          </cell>
          <cell r="C8">
            <v>36.1</v>
          </cell>
          <cell r="D8">
            <v>15</v>
          </cell>
          <cell r="E8">
            <v>51.166666666666664</v>
          </cell>
          <cell r="F8">
            <v>88</v>
          </cell>
          <cell r="G8">
            <v>16</v>
          </cell>
          <cell r="H8">
            <v>11.520000000000001</v>
          </cell>
          <cell r="I8" t="str">
            <v>L</v>
          </cell>
          <cell r="J8">
            <v>33.480000000000004</v>
          </cell>
          <cell r="K8" t="str">
            <v>*</v>
          </cell>
        </row>
        <row r="9">
          <cell r="B9">
            <v>27.675000000000008</v>
          </cell>
          <cell r="C9">
            <v>36.200000000000003</v>
          </cell>
          <cell r="D9">
            <v>17.3</v>
          </cell>
          <cell r="E9">
            <v>32.5</v>
          </cell>
          <cell r="F9">
            <v>62</v>
          </cell>
          <cell r="G9">
            <v>14</v>
          </cell>
          <cell r="H9">
            <v>11.879999999999999</v>
          </cell>
          <cell r="I9" t="str">
            <v>SE</v>
          </cell>
          <cell r="J9">
            <v>32.4</v>
          </cell>
          <cell r="K9" t="str">
            <v>*</v>
          </cell>
        </row>
        <row r="10">
          <cell r="B10">
            <v>26.925000000000001</v>
          </cell>
          <cell r="C10">
            <v>37.1</v>
          </cell>
          <cell r="D10">
            <v>17.5</v>
          </cell>
          <cell r="E10">
            <v>28.791666666666668</v>
          </cell>
          <cell r="F10">
            <v>50</v>
          </cell>
          <cell r="G10">
            <v>13</v>
          </cell>
          <cell r="H10">
            <v>10.08</v>
          </cell>
          <cell r="I10" t="str">
            <v>SE</v>
          </cell>
          <cell r="J10">
            <v>28.8</v>
          </cell>
          <cell r="K10" t="str">
            <v>*</v>
          </cell>
        </row>
        <row r="11">
          <cell r="B11">
            <v>27.216666666666665</v>
          </cell>
          <cell r="C11">
            <v>36.799999999999997</v>
          </cell>
          <cell r="D11">
            <v>17</v>
          </cell>
          <cell r="E11">
            <v>29.25</v>
          </cell>
          <cell r="F11">
            <v>59</v>
          </cell>
          <cell r="G11">
            <v>12</v>
          </cell>
          <cell r="H11">
            <v>10.08</v>
          </cell>
          <cell r="I11" t="str">
            <v>SE</v>
          </cell>
          <cell r="J11">
            <v>42.480000000000004</v>
          </cell>
          <cell r="K11" t="str">
            <v>*</v>
          </cell>
        </row>
        <row r="12">
          <cell r="B12">
            <v>26.070833333333329</v>
          </cell>
          <cell r="C12">
            <v>37.4</v>
          </cell>
          <cell r="D12">
            <v>16.5</v>
          </cell>
          <cell r="E12">
            <v>47.541666666666664</v>
          </cell>
          <cell r="F12">
            <v>87</v>
          </cell>
          <cell r="G12">
            <v>12</v>
          </cell>
          <cell r="H12">
            <v>20.16</v>
          </cell>
          <cell r="I12" t="str">
            <v>O</v>
          </cell>
          <cell r="J12">
            <v>32.04</v>
          </cell>
          <cell r="K12" t="str">
            <v>*</v>
          </cell>
        </row>
        <row r="13">
          <cell r="B13">
            <v>27.279166666666669</v>
          </cell>
          <cell r="C13">
            <v>37.799999999999997</v>
          </cell>
          <cell r="D13">
            <v>16.7</v>
          </cell>
          <cell r="E13">
            <v>38.458333333333336</v>
          </cell>
          <cell r="F13">
            <v>85</v>
          </cell>
          <cell r="G13">
            <v>13</v>
          </cell>
          <cell r="H13">
            <v>20.52</v>
          </cell>
          <cell r="I13" t="str">
            <v>N</v>
          </cell>
          <cell r="J13">
            <v>41.04</v>
          </cell>
          <cell r="K13" t="str">
            <v>*</v>
          </cell>
        </row>
        <row r="14">
          <cell r="B14">
            <v>28.570833333333326</v>
          </cell>
          <cell r="C14">
            <v>38.799999999999997</v>
          </cell>
          <cell r="D14">
            <v>16.8</v>
          </cell>
          <cell r="E14">
            <v>29.583333333333332</v>
          </cell>
          <cell r="F14">
            <v>64</v>
          </cell>
          <cell r="G14">
            <v>13</v>
          </cell>
          <cell r="H14">
            <v>8.2799999999999994</v>
          </cell>
          <cell r="I14" t="str">
            <v>NO</v>
          </cell>
          <cell r="J14">
            <v>26.28</v>
          </cell>
          <cell r="K14" t="str">
            <v>*</v>
          </cell>
        </row>
        <row r="15">
          <cell r="B15">
            <v>27.854166666666671</v>
          </cell>
          <cell r="C15">
            <v>37.9</v>
          </cell>
          <cell r="D15">
            <v>17.100000000000001</v>
          </cell>
          <cell r="E15">
            <v>30.166666666666668</v>
          </cell>
          <cell r="F15">
            <v>62</v>
          </cell>
          <cell r="G15">
            <v>11</v>
          </cell>
          <cell r="H15">
            <v>23.400000000000002</v>
          </cell>
          <cell r="I15" t="str">
            <v>N</v>
          </cell>
          <cell r="J15">
            <v>48.96</v>
          </cell>
          <cell r="K15" t="str">
            <v>*</v>
          </cell>
        </row>
        <row r="16">
          <cell r="B16">
            <v>28.824999999999999</v>
          </cell>
          <cell r="C16">
            <v>37.6</v>
          </cell>
          <cell r="D16">
            <v>18.2</v>
          </cell>
          <cell r="E16">
            <v>19.458333333333332</v>
          </cell>
          <cell r="F16">
            <v>41</v>
          </cell>
          <cell r="G16">
            <v>9</v>
          </cell>
          <cell r="H16">
            <v>20.16</v>
          </cell>
          <cell r="I16" t="str">
            <v>N</v>
          </cell>
          <cell r="J16">
            <v>40.32</v>
          </cell>
          <cell r="K16" t="str">
            <v>*</v>
          </cell>
        </row>
        <row r="17">
          <cell r="B17">
            <v>27.833333333333329</v>
          </cell>
          <cell r="C17">
            <v>36.700000000000003</v>
          </cell>
          <cell r="D17">
            <v>19</v>
          </cell>
          <cell r="E17">
            <v>20.208333333333332</v>
          </cell>
          <cell r="F17">
            <v>33</v>
          </cell>
          <cell r="G17">
            <v>11</v>
          </cell>
          <cell r="H17">
            <v>19.440000000000001</v>
          </cell>
          <cell r="I17" t="str">
            <v>NE</v>
          </cell>
          <cell r="J17">
            <v>42.12</v>
          </cell>
          <cell r="K17" t="str">
            <v>*</v>
          </cell>
        </row>
        <row r="18">
          <cell r="B18">
            <v>27.499999999999996</v>
          </cell>
          <cell r="C18">
            <v>37.5</v>
          </cell>
          <cell r="D18">
            <v>18.5</v>
          </cell>
          <cell r="E18">
            <v>24.291666666666668</v>
          </cell>
          <cell r="F18">
            <v>40</v>
          </cell>
          <cell r="G18">
            <v>11</v>
          </cell>
          <cell r="H18">
            <v>16.2</v>
          </cell>
          <cell r="I18" t="str">
            <v>SE</v>
          </cell>
          <cell r="J18">
            <v>30.240000000000002</v>
          </cell>
          <cell r="K18" t="str">
            <v>*</v>
          </cell>
        </row>
        <row r="19">
          <cell r="B19">
            <v>27.033333333333335</v>
          </cell>
          <cell r="C19">
            <v>36.5</v>
          </cell>
          <cell r="D19">
            <v>17.8</v>
          </cell>
          <cell r="E19">
            <v>30.833333333333332</v>
          </cell>
          <cell r="F19">
            <v>57</v>
          </cell>
          <cell r="G19">
            <v>12</v>
          </cell>
          <cell r="H19">
            <v>14.76</v>
          </cell>
          <cell r="I19" t="str">
            <v>S</v>
          </cell>
          <cell r="J19">
            <v>32.04</v>
          </cell>
          <cell r="K19" t="str">
            <v>*</v>
          </cell>
        </row>
        <row r="20">
          <cell r="B20">
            <v>26.229166666666671</v>
          </cell>
          <cell r="C20">
            <v>36.9</v>
          </cell>
          <cell r="D20">
            <v>15.8</v>
          </cell>
          <cell r="E20">
            <v>37.625</v>
          </cell>
          <cell r="F20">
            <v>73</v>
          </cell>
          <cell r="G20">
            <v>14</v>
          </cell>
          <cell r="H20">
            <v>19.079999999999998</v>
          </cell>
          <cell r="I20" t="str">
            <v>N</v>
          </cell>
          <cell r="J20">
            <v>35.28</v>
          </cell>
          <cell r="K20" t="str">
            <v>*</v>
          </cell>
        </row>
        <row r="21">
          <cell r="B21">
            <v>27.916666666666661</v>
          </cell>
          <cell r="C21">
            <v>36</v>
          </cell>
          <cell r="D21">
            <v>21.5</v>
          </cell>
          <cell r="E21">
            <v>32.75</v>
          </cell>
          <cell r="F21">
            <v>51</v>
          </cell>
          <cell r="G21">
            <v>17</v>
          </cell>
          <cell r="H21">
            <v>17.64</v>
          </cell>
          <cell r="I21" t="str">
            <v>O</v>
          </cell>
          <cell r="J21">
            <v>29.16</v>
          </cell>
          <cell r="K21" t="str">
            <v>*</v>
          </cell>
        </row>
        <row r="22">
          <cell r="B22">
            <v>26.266666666666666</v>
          </cell>
          <cell r="C22">
            <v>35.4</v>
          </cell>
          <cell r="D22">
            <v>19.399999999999999</v>
          </cell>
          <cell r="E22">
            <v>43</v>
          </cell>
          <cell r="F22">
            <v>62</v>
          </cell>
          <cell r="G22">
            <v>21</v>
          </cell>
          <cell r="H22">
            <v>15.120000000000001</v>
          </cell>
          <cell r="I22" t="str">
            <v>L</v>
          </cell>
          <cell r="J22">
            <v>27.36</v>
          </cell>
          <cell r="K22" t="str">
            <v>*</v>
          </cell>
        </row>
        <row r="23">
          <cell r="B23">
            <v>25.312499999999996</v>
          </cell>
          <cell r="C23">
            <v>30.5</v>
          </cell>
          <cell r="D23">
            <v>20.9</v>
          </cell>
          <cell r="E23">
            <v>46.041666666666664</v>
          </cell>
          <cell r="F23">
            <v>58</v>
          </cell>
          <cell r="G23">
            <v>31</v>
          </cell>
          <cell r="H23">
            <v>12.6</v>
          </cell>
          <cell r="I23" t="str">
            <v>S</v>
          </cell>
          <cell r="J23">
            <v>21.240000000000002</v>
          </cell>
          <cell r="K23" t="str">
            <v>*</v>
          </cell>
        </row>
        <row r="24">
          <cell r="B24">
            <v>24.087500000000002</v>
          </cell>
          <cell r="C24">
            <v>31.3</v>
          </cell>
          <cell r="D24">
            <v>19</v>
          </cell>
          <cell r="E24">
            <v>53.75</v>
          </cell>
          <cell r="F24">
            <v>73</v>
          </cell>
          <cell r="G24">
            <v>29</v>
          </cell>
          <cell r="H24">
            <v>12.96</v>
          </cell>
          <cell r="I24" t="str">
            <v>S</v>
          </cell>
          <cell r="J24">
            <v>30.96</v>
          </cell>
          <cell r="K24" t="str">
            <v>*</v>
          </cell>
        </row>
        <row r="25">
          <cell r="B25">
            <v>23.254166666666674</v>
          </cell>
          <cell r="C25">
            <v>31.6</v>
          </cell>
          <cell r="D25">
            <v>17.899999999999999</v>
          </cell>
          <cell r="E25">
            <v>56.208333333333336</v>
          </cell>
          <cell r="F25">
            <v>76</v>
          </cell>
          <cell r="G25">
            <v>32</v>
          </cell>
          <cell r="H25">
            <v>29.52</v>
          </cell>
          <cell r="I25" t="str">
            <v>S</v>
          </cell>
          <cell r="J25">
            <v>42.12</v>
          </cell>
          <cell r="K25" t="str">
            <v>*</v>
          </cell>
        </row>
        <row r="26">
          <cell r="B26">
            <v>20.237500000000004</v>
          </cell>
          <cell r="C26">
            <v>25.5</v>
          </cell>
          <cell r="D26">
            <v>17.3</v>
          </cell>
          <cell r="E26">
            <v>78.291666666666671</v>
          </cell>
          <cell r="F26">
            <v>95</v>
          </cell>
          <cell r="G26">
            <v>53</v>
          </cell>
          <cell r="H26">
            <v>15.840000000000002</v>
          </cell>
          <cell r="I26" t="str">
            <v>L</v>
          </cell>
          <cell r="J26">
            <v>41.04</v>
          </cell>
          <cell r="K26" t="str">
            <v>*</v>
          </cell>
        </row>
        <row r="27">
          <cell r="B27">
            <v>23.766666666666662</v>
          </cell>
          <cell r="C27">
            <v>34.200000000000003</v>
          </cell>
          <cell r="D27">
            <v>16.7</v>
          </cell>
          <cell r="E27">
            <v>64.833333333333329</v>
          </cell>
          <cell r="F27">
            <v>92</v>
          </cell>
          <cell r="G27">
            <v>28</v>
          </cell>
          <cell r="H27">
            <v>13.68</v>
          </cell>
          <cell r="I27" t="str">
            <v>L</v>
          </cell>
          <cell r="J27">
            <v>31.680000000000003</v>
          </cell>
          <cell r="K27" t="str">
            <v>*</v>
          </cell>
        </row>
        <row r="28">
          <cell r="B28">
            <v>26.387499999999999</v>
          </cell>
          <cell r="C28">
            <v>35.299999999999997</v>
          </cell>
          <cell r="D28">
            <v>18.8</v>
          </cell>
          <cell r="E28">
            <v>48.291666666666664</v>
          </cell>
          <cell r="F28">
            <v>76</v>
          </cell>
          <cell r="G28">
            <v>20</v>
          </cell>
          <cell r="H28">
            <v>16.559999999999999</v>
          </cell>
          <cell r="I28" t="str">
            <v>L</v>
          </cell>
          <cell r="J28">
            <v>33.119999999999997</v>
          </cell>
          <cell r="K28" t="str">
            <v>*</v>
          </cell>
        </row>
        <row r="29">
          <cell r="B29">
            <v>28.45</v>
          </cell>
          <cell r="C29">
            <v>38.700000000000003</v>
          </cell>
          <cell r="D29">
            <v>19.5</v>
          </cell>
          <cell r="E29">
            <v>31.75</v>
          </cell>
          <cell r="F29">
            <v>56</v>
          </cell>
          <cell r="G29">
            <v>12</v>
          </cell>
          <cell r="H29">
            <v>14.76</v>
          </cell>
          <cell r="I29" t="str">
            <v>L</v>
          </cell>
          <cell r="J29">
            <v>34.200000000000003</v>
          </cell>
          <cell r="K29" t="str">
            <v>*</v>
          </cell>
        </row>
        <row r="30">
          <cell r="B30">
            <v>28.958333333333332</v>
          </cell>
          <cell r="C30">
            <v>38.700000000000003</v>
          </cell>
          <cell r="D30">
            <v>21.1</v>
          </cell>
          <cell r="E30">
            <v>29</v>
          </cell>
          <cell r="F30">
            <v>45</v>
          </cell>
          <cell r="G30">
            <v>16</v>
          </cell>
          <cell r="H30">
            <v>28.44</v>
          </cell>
          <cell r="I30" t="str">
            <v>N</v>
          </cell>
          <cell r="J30">
            <v>51.84</v>
          </cell>
          <cell r="K30" t="str">
            <v>*</v>
          </cell>
        </row>
        <row r="31">
          <cell r="B31">
            <v>29.195833333333336</v>
          </cell>
          <cell r="C31">
            <v>37</v>
          </cell>
          <cell r="D31">
            <v>22.5</v>
          </cell>
          <cell r="E31">
            <v>42.458333333333336</v>
          </cell>
          <cell r="F31">
            <v>67</v>
          </cell>
          <cell r="G31">
            <v>21</v>
          </cell>
          <cell r="H31">
            <v>32.76</v>
          </cell>
          <cell r="I31" t="str">
            <v>NO</v>
          </cell>
          <cell r="J31">
            <v>57.6</v>
          </cell>
          <cell r="K31" t="str">
            <v>*</v>
          </cell>
        </row>
        <row r="32">
          <cell r="B32">
            <v>27.504166666666674</v>
          </cell>
          <cell r="C32">
            <v>36.9</v>
          </cell>
          <cell r="D32">
            <v>19.7</v>
          </cell>
          <cell r="E32">
            <v>44.541666666666664</v>
          </cell>
          <cell r="F32">
            <v>70</v>
          </cell>
          <cell r="G32">
            <v>25</v>
          </cell>
          <cell r="H32">
            <v>28.08</v>
          </cell>
          <cell r="I32" t="str">
            <v>O</v>
          </cell>
          <cell r="J32">
            <v>43.2</v>
          </cell>
          <cell r="K32" t="str">
            <v>*</v>
          </cell>
        </row>
        <row r="33">
          <cell r="B33">
            <v>29.141666666666666</v>
          </cell>
          <cell r="C33">
            <v>39.9</v>
          </cell>
          <cell r="D33">
            <v>21.1</v>
          </cell>
          <cell r="E33">
            <v>46.833333333333336</v>
          </cell>
          <cell r="F33">
            <v>83</v>
          </cell>
          <cell r="G33">
            <v>14</v>
          </cell>
          <cell r="H33">
            <v>16.559999999999999</v>
          </cell>
          <cell r="I33" t="str">
            <v>L</v>
          </cell>
          <cell r="J33">
            <v>33.480000000000004</v>
          </cell>
          <cell r="K33" t="str">
            <v>*</v>
          </cell>
        </row>
        <row r="34">
          <cell r="B34">
            <v>29.995833333333337</v>
          </cell>
          <cell r="C34">
            <v>41.2</v>
          </cell>
          <cell r="D34">
            <v>19.399999999999999</v>
          </cell>
          <cell r="E34">
            <v>28.583333333333332</v>
          </cell>
          <cell r="F34">
            <v>55</v>
          </cell>
          <cell r="G34">
            <v>9</v>
          </cell>
          <cell r="H34">
            <v>18.720000000000002</v>
          </cell>
          <cell r="I34" t="str">
            <v>N</v>
          </cell>
          <cell r="J34">
            <v>50.4</v>
          </cell>
          <cell r="K34" t="str">
            <v>*</v>
          </cell>
        </row>
        <row r="35">
          <cell r="I35" t="str">
            <v>L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23.479166666666668</v>
          </cell>
          <cell r="C5">
            <v>31.7</v>
          </cell>
          <cell r="D5">
            <v>17.100000000000001</v>
          </cell>
          <cell r="E5">
            <v>66.541666666666671</v>
          </cell>
          <cell r="F5">
            <v>93</v>
          </cell>
          <cell r="G5">
            <v>35</v>
          </cell>
          <cell r="H5">
            <v>17.28</v>
          </cell>
          <cell r="I5" t="str">
            <v>NE</v>
          </cell>
          <cell r="J5">
            <v>34.200000000000003</v>
          </cell>
          <cell r="K5" t="str">
            <v>*</v>
          </cell>
        </row>
        <row r="6">
          <cell r="B6">
            <v>22.778260869565216</v>
          </cell>
          <cell r="C6">
            <v>30.3</v>
          </cell>
          <cell r="D6">
            <v>17.100000000000001</v>
          </cell>
          <cell r="E6">
            <v>67.913043478260875</v>
          </cell>
          <cell r="F6">
            <v>92</v>
          </cell>
          <cell r="G6">
            <v>39</v>
          </cell>
          <cell r="H6">
            <v>12.6</v>
          </cell>
          <cell r="I6" t="str">
            <v>NE</v>
          </cell>
          <cell r="J6">
            <v>34.200000000000003</v>
          </cell>
          <cell r="K6" t="str">
            <v>*</v>
          </cell>
        </row>
        <row r="7">
          <cell r="B7">
            <v>19.208695652173912</v>
          </cell>
          <cell r="C7">
            <v>27.4</v>
          </cell>
          <cell r="D7">
            <v>13.6</v>
          </cell>
          <cell r="E7">
            <v>70.565217391304344</v>
          </cell>
          <cell r="F7">
            <v>89</v>
          </cell>
          <cell r="G7">
            <v>44</v>
          </cell>
          <cell r="H7">
            <v>0.72000000000000008</v>
          </cell>
          <cell r="I7" t="str">
            <v>SO</v>
          </cell>
          <cell r="J7">
            <v>27.36</v>
          </cell>
          <cell r="K7" t="str">
            <v>*</v>
          </cell>
        </row>
        <row r="8">
          <cell r="B8">
            <v>19.925000000000001</v>
          </cell>
          <cell r="C8">
            <v>28.7</v>
          </cell>
          <cell r="D8">
            <v>13.1</v>
          </cell>
          <cell r="E8">
            <v>63.5</v>
          </cell>
          <cell r="F8">
            <v>85</v>
          </cell>
          <cell r="G8">
            <v>38</v>
          </cell>
          <cell r="H8">
            <v>4.6800000000000006</v>
          </cell>
          <cell r="I8" t="str">
            <v>S</v>
          </cell>
          <cell r="J8">
            <v>33.480000000000004</v>
          </cell>
          <cell r="K8" t="str">
            <v>*</v>
          </cell>
        </row>
        <row r="9">
          <cell r="B9">
            <v>26.617391304347823</v>
          </cell>
          <cell r="C9">
            <v>35.1</v>
          </cell>
          <cell r="D9">
            <v>19.899999999999999</v>
          </cell>
          <cell r="E9">
            <v>49.217391304347828</v>
          </cell>
          <cell r="F9">
            <v>72</v>
          </cell>
          <cell r="G9">
            <v>22</v>
          </cell>
          <cell r="H9">
            <v>9.7200000000000006</v>
          </cell>
          <cell r="I9" t="str">
            <v>NE</v>
          </cell>
          <cell r="J9">
            <v>37.440000000000005</v>
          </cell>
          <cell r="K9" t="str">
            <v>*</v>
          </cell>
        </row>
        <row r="10">
          <cell r="B10">
            <v>27.295833333333334</v>
          </cell>
          <cell r="C10">
            <v>34.700000000000003</v>
          </cell>
          <cell r="D10">
            <v>21.5</v>
          </cell>
          <cell r="E10">
            <v>41.041666666666664</v>
          </cell>
          <cell r="F10">
            <v>57</v>
          </cell>
          <cell r="G10">
            <v>22</v>
          </cell>
          <cell r="H10">
            <v>5.04</v>
          </cell>
          <cell r="I10" t="str">
            <v>NE</v>
          </cell>
          <cell r="J10">
            <v>30.240000000000002</v>
          </cell>
          <cell r="K10" t="str">
            <v>*</v>
          </cell>
        </row>
        <row r="11">
          <cell r="B11">
            <v>21.204166666666662</v>
          </cell>
          <cell r="C11">
            <v>26.5</v>
          </cell>
          <cell r="D11">
            <v>17.399999999999999</v>
          </cell>
          <cell r="E11">
            <v>72.791666666666671</v>
          </cell>
          <cell r="F11">
            <v>88</v>
          </cell>
          <cell r="G11">
            <v>53</v>
          </cell>
          <cell r="H11">
            <v>2.8800000000000003</v>
          </cell>
          <cell r="I11" t="str">
            <v>SO</v>
          </cell>
          <cell r="J11">
            <v>26.28</v>
          </cell>
          <cell r="K11" t="str">
            <v>*</v>
          </cell>
        </row>
        <row r="12">
          <cell r="B12">
            <v>19.03913043478261</v>
          </cell>
          <cell r="C12">
            <v>26.9</v>
          </cell>
          <cell r="D12">
            <v>15.3</v>
          </cell>
          <cell r="E12">
            <v>82.434782608695656</v>
          </cell>
          <cell r="F12">
            <v>96</v>
          </cell>
          <cell r="G12">
            <v>54</v>
          </cell>
          <cell r="H12">
            <v>0</v>
          </cell>
          <cell r="I12" t="str">
            <v>SO</v>
          </cell>
          <cell r="J12">
            <v>26.28</v>
          </cell>
          <cell r="K12" t="str">
            <v>*</v>
          </cell>
        </row>
        <row r="13">
          <cell r="B13">
            <v>24.768181818181816</v>
          </cell>
          <cell r="C13">
            <v>34.700000000000003</v>
          </cell>
          <cell r="D13">
            <v>17.399999999999999</v>
          </cell>
          <cell r="E13">
            <v>62.81818181818182</v>
          </cell>
          <cell r="F13">
            <v>92</v>
          </cell>
          <cell r="G13">
            <v>25</v>
          </cell>
          <cell r="H13">
            <v>7.5600000000000005</v>
          </cell>
          <cell r="I13" t="str">
            <v>NE</v>
          </cell>
          <cell r="J13">
            <v>34.200000000000003</v>
          </cell>
          <cell r="K13" t="str">
            <v>*</v>
          </cell>
        </row>
        <row r="14">
          <cell r="B14">
            <v>27.650000000000006</v>
          </cell>
          <cell r="C14">
            <v>36.700000000000003</v>
          </cell>
          <cell r="D14">
            <v>21.9</v>
          </cell>
          <cell r="E14">
            <v>44.708333333333336</v>
          </cell>
          <cell r="F14">
            <v>62</v>
          </cell>
          <cell r="G14">
            <v>19</v>
          </cell>
          <cell r="H14">
            <v>0.72000000000000008</v>
          </cell>
          <cell r="I14" t="str">
            <v>SE</v>
          </cell>
          <cell r="J14">
            <v>21.96</v>
          </cell>
          <cell r="K14" t="str">
            <v>*</v>
          </cell>
        </row>
        <row r="15">
          <cell r="B15">
            <v>28.270833333333329</v>
          </cell>
          <cell r="C15">
            <v>37.1</v>
          </cell>
          <cell r="D15">
            <v>19.5</v>
          </cell>
          <cell r="E15">
            <v>43.583333333333336</v>
          </cell>
          <cell r="F15">
            <v>71</v>
          </cell>
          <cell r="G15">
            <v>19</v>
          </cell>
          <cell r="H15">
            <v>2.8800000000000003</v>
          </cell>
          <cell r="I15" t="str">
            <v>NE</v>
          </cell>
          <cell r="J15">
            <v>27</v>
          </cell>
          <cell r="K15" t="str">
            <v>*</v>
          </cell>
        </row>
        <row r="16">
          <cell r="B16">
            <v>27.260869565217391</v>
          </cell>
          <cell r="C16">
            <v>35.5</v>
          </cell>
          <cell r="D16">
            <v>20.5</v>
          </cell>
          <cell r="E16">
            <v>40.521739130434781</v>
          </cell>
          <cell r="F16">
            <v>57</v>
          </cell>
          <cell r="G16">
            <v>17</v>
          </cell>
          <cell r="H16">
            <v>2.16</v>
          </cell>
          <cell r="I16" t="str">
            <v>N</v>
          </cell>
          <cell r="J16">
            <v>31.319999999999997</v>
          </cell>
          <cell r="K16" t="str">
            <v>*</v>
          </cell>
        </row>
        <row r="17">
          <cell r="B17">
            <v>27.9</v>
          </cell>
          <cell r="C17">
            <v>37</v>
          </cell>
          <cell r="D17">
            <v>20.3</v>
          </cell>
          <cell r="E17">
            <v>32.304347826086953</v>
          </cell>
          <cell r="F17">
            <v>51</v>
          </cell>
          <cell r="G17">
            <v>14</v>
          </cell>
          <cell r="H17">
            <v>22.68</v>
          </cell>
          <cell r="I17" t="str">
            <v>NE</v>
          </cell>
          <cell r="J17">
            <v>42.480000000000004</v>
          </cell>
          <cell r="K17" t="str">
            <v>*</v>
          </cell>
        </row>
        <row r="18">
          <cell r="B18">
            <v>24.466666666666665</v>
          </cell>
          <cell r="C18">
            <v>29.3</v>
          </cell>
          <cell r="D18">
            <v>20.3</v>
          </cell>
          <cell r="E18">
            <v>47.958333333333336</v>
          </cell>
          <cell r="F18">
            <v>75</v>
          </cell>
          <cell r="G18">
            <v>28</v>
          </cell>
          <cell r="H18">
            <v>23.759999999999998</v>
          </cell>
          <cell r="I18" t="str">
            <v>S</v>
          </cell>
          <cell r="J18">
            <v>55.080000000000005</v>
          </cell>
          <cell r="K18" t="str">
            <v>*</v>
          </cell>
        </row>
        <row r="19">
          <cell r="B19">
            <v>20.739130434782613</v>
          </cell>
          <cell r="C19">
            <v>28</v>
          </cell>
          <cell r="D19">
            <v>14.8</v>
          </cell>
          <cell r="E19">
            <v>74.260869565217391</v>
          </cell>
          <cell r="F19">
            <v>96</v>
          </cell>
          <cell r="G19">
            <v>46</v>
          </cell>
          <cell r="H19">
            <v>8.64</v>
          </cell>
          <cell r="I19" t="str">
            <v>S</v>
          </cell>
          <cell r="J19">
            <v>33.119999999999997</v>
          </cell>
          <cell r="K19" t="str">
            <v>*</v>
          </cell>
        </row>
        <row r="20">
          <cell r="B20">
            <v>25.549999999999994</v>
          </cell>
          <cell r="C20">
            <v>34</v>
          </cell>
          <cell r="D20">
            <v>19.5</v>
          </cell>
          <cell r="E20">
            <v>53.7</v>
          </cell>
          <cell r="F20">
            <v>73</v>
          </cell>
          <cell r="G20">
            <v>21</v>
          </cell>
          <cell r="H20">
            <v>14.04</v>
          </cell>
          <cell r="I20" t="str">
            <v>N</v>
          </cell>
          <cell r="J20">
            <v>29.52</v>
          </cell>
          <cell r="K20" t="str">
            <v>*</v>
          </cell>
        </row>
        <row r="21">
          <cell r="B21">
            <v>21.78</v>
          </cell>
          <cell r="C21">
            <v>23.6</v>
          </cell>
          <cell r="D21">
            <v>20.6</v>
          </cell>
          <cell r="E21">
            <v>68.400000000000006</v>
          </cell>
          <cell r="F21">
            <v>75</v>
          </cell>
          <cell r="G21">
            <v>60</v>
          </cell>
          <cell r="H21">
            <v>0.36000000000000004</v>
          </cell>
          <cell r="I21" t="str">
            <v>N</v>
          </cell>
          <cell r="J21">
            <v>18</v>
          </cell>
          <cell r="K21" t="str">
            <v>*</v>
          </cell>
        </row>
        <row r="22">
          <cell r="B22">
            <v>24.64</v>
          </cell>
          <cell r="C22">
            <v>28.7</v>
          </cell>
          <cell r="D22">
            <v>18.899999999999999</v>
          </cell>
          <cell r="E22">
            <v>65.5</v>
          </cell>
          <cell r="F22">
            <v>97</v>
          </cell>
          <cell r="G22">
            <v>47</v>
          </cell>
          <cell r="H22">
            <v>0</v>
          </cell>
          <cell r="I22" t="str">
            <v>N</v>
          </cell>
          <cell r="J22">
            <v>16.559999999999999</v>
          </cell>
          <cell r="K22" t="str">
            <v>*</v>
          </cell>
        </row>
        <row r="23">
          <cell r="B23">
            <v>28.116666666666664</v>
          </cell>
          <cell r="C23">
            <v>32.5</v>
          </cell>
          <cell r="D23">
            <v>19.3</v>
          </cell>
          <cell r="E23">
            <v>41.666666666666664</v>
          </cell>
          <cell r="F23">
            <v>89</v>
          </cell>
          <cell r="G23">
            <v>22</v>
          </cell>
          <cell r="H23">
            <v>0</v>
          </cell>
          <cell r="I23" t="str">
            <v>N</v>
          </cell>
          <cell r="J23">
            <v>18.720000000000002</v>
          </cell>
          <cell r="K23" t="str">
            <v>*</v>
          </cell>
        </row>
        <row r="24">
          <cell r="B24">
            <v>24.8</v>
          </cell>
          <cell r="C24">
            <v>28.8</v>
          </cell>
          <cell r="D24">
            <v>15.6</v>
          </cell>
          <cell r="E24">
            <v>39.272727272727273</v>
          </cell>
          <cell r="F24">
            <v>67</v>
          </cell>
          <cell r="G24">
            <v>30</v>
          </cell>
          <cell r="H24">
            <v>10.44</v>
          </cell>
          <cell r="I24" t="str">
            <v>N</v>
          </cell>
          <cell r="J24">
            <v>29.52</v>
          </cell>
          <cell r="K24" t="str">
            <v>*</v>
          </cell>
        </row>
        <row r="25">
          <cell r="B25">
            <v>22.981818181818181</v>
          </cell>
          <cell r="C25">
            <v>26.8</v>
          </cell>
          <cell r="D25">
            <v>15.1</v>
          </cell>
          <cell r="E25">
            <v>45.272727272727273</v>
          </cell>
          <cell r="F25">
            <v>67</v>
          </cell>
          <cell r="G25">
            <v>37</v>
          </cell>
          <cell r="H25">
            <v>1.08</v>
          </cell>
          <cell r="I25" t="str">
            <v>N</v>
          </cell>
          <cell r="J25">
            <v>28.44</v>
          </cell>
          <cell r="K25" t="str">
            <v>*</v>
          </cell>
        </row>
        <row r="26">
          <cell r="B26">
            <v>23.23076923076923</v>
          </cell>
          <cell r="C26">
            <v>27.1</v>
          </cell>
          <cell r="D26">
            <v>15.9</v>
          </cell>
          <cell r="E26">
            <v>60.769230769230766</v>
          </cell>
          <cell r="F26">
            <v>91</v>
          </cell>
          <cell r="G26">
            <v>45</v>
          </cell>
          <cell r="H26">
            <v>11.16</v>
          </cell>
          <cell r="I26" t="str">
            <v>N</v>
          </cell>
          <cell r="J26">
            <v>29.52</v>
          </cell>
          <cell r="K26" t="str">
            <v>*</v>
          </cell>
        </row>
        <row r="27">
          <cell r="B27">
            <v>25.93</v>
          </cell>
          <cell r="C27">
            <v>30.2</v>
          </cell>
          <cell r="D27">
            <v>16.7</v>
          </cell>
          <cell r="E27">
            <v>44.5</v>
          </cell>
          <cell r="F27">
            <v>75</v>
          </cell>
          <cell r="G27">
            <v>32</v>
          </cell>
          <cell r="H27">
            <v>7.9200000000000008</v>
          </cell>
          <cell r="I27" t="str">
            <v>N</v>
          </cell>
          <cell r="J27">
            <v>36</v>
          </cell>
          <cell r="K27" t="str">
            <v>*</v>
          </cell>
        </row>
        <row r="28">
          <cell r="B28">
            <v>28.863636363636363</v>
          </cell>
          <cell r="C28">
            <v>33</v>
          </cell>
          <cell r="D28">
            <v>19.7</v>
          </cell>
          <cell r="E28">
            <v>38.727272727272727</v>
          </cell>
          <cell r="F28">
            <v>69</v>
          </cell>
          <cell r="G28">
            <v>26</v>
          </cell>
          <cell r="H28">
            <v>12.6</v>
          </cell>
          <cell r="I28" t="str">
            <v>N</v>
          </cell>
          <cell r="J28">
            <v>34.200000000000003</v>
          </cell>
          <cell r="K28" t="str">
            <v>*</v>
          </cell>
        </row>
        <row r="29">
          <cell r="B29">
            <v>32.136363636363633</v>
          </cell>
          <cell r="C29">
            <v>35.799999999999997</v>
          </cell>
          <cell r="D29">
            <v>22.7</v>
          </cell>
          <cell r="E29">
            <v>31.545454545454547</v>
          </cell>
          <cell r="F29">
            <v>58</v>
          </cell>
          <cell r="G29">
            <v>21</v>
          </cell>
          <cell r="H29">
            <v>7.5600000000000005</v>
          </cell>
          <cell r="I29" t="str">
            <v>N</v>
          </cell>
          <cell r="J29">
            <v>33.480000000000004</v>
          </cell>
          <cell r="K29" t="str">
            <v>*</v>
          </cell>
        </row>
        <row r="30">
          <cell r="B30">
            <v>34.43333333333333</v>
          </cell>
          <cell r="C30">
            <v>38.6</v>
          </cell>
          <cell r="D30">
            <v>22.9</v>
          </cell>
          <cell r="E30">
            <v>24.777777777777779</v>
          </cell>
          <cell r="F30">
            <v>56</v>
          </cell>
          <cell r="G30">
            <v>14</v>
          </cell>
          <cell r="H30">
            <v>18.36</v>
          </cell>
          <cell r="I30" t="str">
            <v>N</v>
          </cell>
          <cell r="J30">
            <v>40.32</v>
          </cell>
          <cell r="K30" t="str">
            <v>*</v>
          </cell>
        </row>
        <row r="31">
          <cell r="B31">
            <v>34.4</v>
          </cell>
          <cell r="C31">
            <v>37.1</v>
          </cell>
          <cell r="D31">
            <v>25.2</v>
          </cell>
          <cell r="E31">
            <v>32.5</v>
          </cell>
          <cell r="F31">
            <v>56</v>
          </cell>
          <cell r="G31">
            <v>23</v>
          </cell>
          <cell r="H31">
            <v>29.16</v>
          </cell>
          <cell r="I31" t="str">
            <v>N</v>
          </cell>
          <cell r="J31">
            <v>66.960000000000008</v>
          </cell>
          <cell r="K31" t="str">
            <v>*</v>
          </cell>
        </row>
        <row r="32">
          <cell r="B32">
            <v>23.325000000000003</v>
          </cell>
          <cell r="C32">
            <v>24.9</v>
          </cell>
          <cell r="D32">
            <v>20.3</v>
          </cell>
          <cell r="E32">
            <v>59</v>
          </cell>
          <cell r="F32">
            <v>79</v>
          </cell>
          <cell r="G32">
            <v>51</v>
          </cell>
          <cell r="H32">
            <v>0.72000000000000008</v>
          </cell>
          <cell r="I32" t="str">
            <v>N</v>
          </cell>
          <cell r="J32">
            <v>19.8</v>
          </cell>
          <cell r="K32" t="str">
            <v>*</v>
          </cell>
        </row>
        <row r="33">
          <cell r="B33">
            <v>31.400000000000002</v>
          </cell>
          <cell r="C33">
            <v>35.4</v>
          </cell>
          <cell r="D33">
            <v>21.7</v>
          </cell>
          <cell r="E33">
            <v>45</v>
          </cell>
          <cell r="F33">
            <v>79</v>
          </cell>
          <cell r="G33">
            <v>32</v>
          </cell>
          <cell r="H33">
            <v>10.08</v>
          </cell>
          <cell r="I33" t="str">
            <v>N</v>
          </cell>
          <cell r="J33">
            <v>30.96</v>
          </cell>
          <cell r="K33" t="str">
            <v>*</v>
          </cell>
        </row>
        <row r="34">
          <cell r="B34">
            <v>35.085714285714282</v>
          </cell>
          <cell r="C34">
            <v>39.6</v>
          </cell>
          <cell r="D34">
            <v>25.4</v>
          </cell>
          <cell r="E34">
            <v>32.714285714285715</v>
          </cell>
          <cell r="F34">
            <v>64</v>
          </cell>
          <cell r="G34">
            <v>19</v>
          </cell>
          <cell r="H34">
            <v>6.48</v>
          </cell>
          <cell r="I34" t="str">
            <v>N</v>
          </cell>
          <cell r="J34">
            <v>35.28</v>
          </cell>
          <cell r="K34" t="str">
            <v>*</v>
          </cell>
        </row>
        <row r="35">
          <cell r="I35" t="str">
            <v>N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28.104166666666657</v>
          </cell>
          <cell r="C5">
            <v>36.299999999999997</v>
          </cell>
          <cell r="D5">
            <v>20.2</v>
          </cell>
          <cell r="E5">
            <v>43.666666666666664</v>
          </cell>
          <cell r="F5">
            <v>55</v>
          </cell>
          <cell r="G5">
            <v>30</v>
          </cell>
          <cell r="H5">
            <v>20.52</v>
          </cell>
          <cell r="I5" t="str">
            <v>NE</v>
          </cell>
          <cell r="J5">
            <v>39.6</v>
          </cell>
          <cell r="K5">
            <v>0</v>
          </cell>
        </row>
        <row r="6">
          <cell r="B6">
            <v>26.570833333333326</v>
          </cell>
          <cell r="C6">
            <v>34.6</v>
          </cell>
          <cell r="D6">
            <v>20</v>
          </cell>
          <cell r="E6">
            <v>52.666666666666664</v>
          </cell>
          <cell r="F6">
            <v>65</v>
          </cell>
          <cell r="G6">
            <v>40</v>
          </cell>
          <cell r="H6">
            <v>16.2</v>
          </cell>
          <cell r="I6" t="str">
            <v>NO</v>
          </cell>
          <cell r="J6">
            <v>32.4</v>
          </cell>
          <cell r="K6">
            <v>0</v>
          </cell>
        </row>
        <row r="7">
          <cell r="B7">
            <v>23.333333333333339</v>
          </cell>
          <cell r="C7">
            <v>33.200000000000003</v>
          </cell>
          <cell r="D7">
            <v>15.9</v>
          </cell>
          <cell r="E7">
            <v>60.666666666666664</v>
          </cell>
          <cell r="F7">
            <v>74</v>
          </cell>
          <cell r="G7">
            <v>42</v>
          </cell>
          <cell r="H7">
            <v>11.520000000000001</v>
          </cell>
          <cell r="I7" t="str">
            <v>SE</v>
          </cell>
          <cell r="J7">
            <v>23.040000000000003</v>
          </cell>
          <cell r="K7">
            <v>0</v>
          </cell>
        </row>
        <row r="8">
          <cell r="B8">
            <v>23.783333333333331</v>
          </cell>
          <cell r="C8">
            <v>34.6</v>
          </cell>
          <cell r="D8">
            <v>14.7</v>
          </cell>
          <cell r="E8">
            <v>59.875</v>
          </cell>
          <cell r="F8">
            <v>76</v>
          </cell>
          <cell r="G8">
            <v>32</v>
          </cell>
          <cell r="H8">
            <v>11.520000000000001</v>
          </cell>
          <cell r="I8" t="str">
            <v>SE</v>
          </cell>
          <cell r="J8">
            <v>24.840000000000003</v>
          </cell>
          <cell r="K8">
            <v>0</v>
          </cell>
        </row>
        <row r="9">
          <cell r="B9">
            <v>27.495833333333337</v>
          </cell>
          <cell r="C9">
            <v>36.4</v>
          </cell>
          <cell r="D9">
            <v>18.5</v>
          </cell>
          <cell r="E9">
            <v>50.625</v>
          </cell>
          <cell r="F9">
            <v>61</v>
          </cell>
          <cell r="G9">
            <v>35</v>
          </cell>
          <cell r="H9">
            <v>10.08</v>
          </cell>
          <cell r="I9" t="str">
            <v>SE</v>
          </cell>
          <cell r="J9">
            <v>25.92</v>
          </cell>
          <cell r="K9">
            <v>0</v>
          </cell>
        </row>
        <row r="10">
          <cell r="B10">
            <v>27.399999999999995</v>
          </cell>
          <cell r="C10">
            <v>35.299999999999997</v>
          </cell>
          <cell r="D10">
            <v>18.100000000000001</v>
          </cell>
          <cell r="E10">
            <v>47.458333333333336</v>
          </cell>
          <cell r="F10">
            <v>59</v>
          </cell>
          <cell r="G10">
            <v>38</v>
          </cell>
          <cell r="H10">
            <v>10.08</v>
          </cell>
          <cell r="I10" t="str">
            <v>NO</v>
          </cell>
          <cell r="J10">
            <v>29.52</v>
          </cell>
          <cell r="K10">
            <v>0</v>
          </cell>
        </row>
        <row r="11">
          <cell r="B11">
            <v>27.354166666666671</v>
          </cell>
          <cell r="C11">
            <v>36.1</v>
          </cell>
          <cell r="D11">
            <v>20.7</v>
          </cell>
          <cell r="E11">
            <v>45.416666666666664</v>
          </cell>
          <cell r="F11">
            <v>56</v>
          </cell>
          <cell r="G11">
            <v>33</v>
          </cell>
          <cell r="H11">
            <v>11.520000000000001</v>
          </cell>
          <cell r="I11" t="str">
            <v>SO</v>
          </cell>
          <cell r="J11">
            <v>23.759999999999998</v>
          </cell>
          <cell r="K11">
            <v>0</v>
          </cell>
        </row>
        <row r="12">
          <cell r="B12">
            <v>23.137499999999999</v>
          </cell>
          <cell r="C12">
            <v>34.9</v>
          </cell>
          <cell r="D12">
            <v>14.3</v>
          </cell>
          <cell r="E12">
            <v>63.625</v>
          </cell>
          <cell r="F12">
            <v>79</v>
          </cell>
          <cell r="G12">
            <v>41</v>
          </cell>
          <cell r="H12">
            <v>11.16</v>
          </cell>
          <cell r="I12" t="str">
            <v>S</v>
          </cell>
          <cell r="J12">
            <v>29.52</v>
          </cell>
          <cell r="K12">
            <v>0</v>
          </cell>
        </row>
        <row r="13">
          <cell r="B13">
            <v>26.625000000000004</v>
          </cell>
          <cell r="C13">
            <v>38.1</v>
          </cell>
          <cell r="D13">
            <v>17.2</v>
          </cell>
          <cell r="E13">
            <v>57.166666666666664</v>
          </cell>
          <cell r="F13">
            <v>75</v>
          </cell>
          <cell r="G13">
            <v>36</v>
          </cell>
          <cell r="H13">
            <v>15.840000000000002</v>
          </cell>
          <cell r="I13" t="str">
            <v>SE</v>
          </cell>
          <cell r="J13">
            <v>39.24</v>
          </cell>
          <cell r="K13">
            <v>0</v>
          </cell>
        </row>
        <row r="14">
          <cell r="B14">
            <v>28.295833333333334</v>
          </cell>
          <cell r="C14">
            <v>37.299999999999997</v>
          </cell>
          <cell r="D14">
            <v>20.3</v>
          </cell>
          <cell r="E14">
            <v>46.708333333333336</v>
          </cell>
          <cell r="F14">
            <v>55</v>
          </cell>
          <cell r="G14">
            <v>37</v>
          </cell>
          <cell r="H14">
            <v>7.9200000000000008</v>
          </cell>
          <cell r="I14" t="str">
            <v>SE</v>
          </cell>
          <cell r="J14">
            <v>21.6</v>
          </cell>
          <cell r="K14">
            <v>0</v>
          </cell>
        </row>
        <row r="15">
          <cell r="B15">
            <v>29.237499999999997</v>
          </cell>
          <cell r="C15">
            <v>38</v>
          </cell>
          <cell r="D15">
            <v>20.5</v>
          </cell>
          <cell r="E15">
            <v>45.208333333333336</v>
          </cell>
          <cell r="F15">
            <v>57</v>
          </cell>
          <cell r="G15">
            <v>31</v>
          </cell>
          <cell r="H15">
            <v>12.24</v>
          </cell>
          <cell r="I15" t="str">
            <v>NO</v>
          </cell>
          <cell r="J15">
            <v>31.319999999999997</v>
          </cell>
          <cell r="K15">
            <v>0</v>
          </cell>
        </row>
        <row r="16">
          <cell r="B16">
            <v>29.745833333333334</v>
          </cell>
          <cell r="C16">
            <v>37.299999999999997</v>
          </cell>
          <cell r="D16">
            <v>20.6</v>
          </cell>
          <cell r="E16">
            <v>35.291666666666664</v>
          </cell>
          <cell r="F16">
            <v>45</v>
          </cell>
          <cell r="G16">
            <v>28</v>
          </cell>
          <cell r="H16">
            <v>10.8</v>
          </cell>
          <cell r="I16" t="str">
            <v>NO</v>
          </cell>
          <cell r="J16">
            <v>27.720000000000002</v>
          </cell>
          <cell r="K16">
            <v>0</v>
          </cell>
        </row>
        <row r="17">
          <cell r="B17">
            <v>28.654166666666665</v>
          </cell>
          <cell r="C17">
            <v>38.200000000000003</v>
          </cell>
          <cell r="D17">
            <v>19.899999999999999</v>
          </cell>
          <cell r="E17">
            <v>39.125</v>
          </cell>
          <cell r="F17">
            <v>50</v>
          </cell>
          <cell r="G17">
            <v>30</v>
          </cell>
          <cell r="H17">
            <v>12.96</v>
          </cell>
          <cell r="I17" t="str">
            <v>NO</v>
          </cell>
          <cell r="J17">
            <v>32.76</v>
          </cell>
          <cell r="K17">
            <v>0</v>
          </cell>
        </row>
        <row r="18">
          <cell r="B18">
            <v>28.908333333333331</v>
          </cell>
          <cell r="C18">
            <v>36.5</v>
          </cell>
          <cell r="D18">
            <v>20.8</v>
          </cell>
          <cell r="E18">
            <v>39.333333333333336</v>
          </cell>
          <cell r="F18">
            <v>48</v>
          </cell>
          <cell r="G18">
            <v>31</v>
          </cell>
          <cell r="H18">
            <v>10.8</v>
          </cell>
          <cell r="I18" t="str">
            <v>NO</v>
          </cell>
          <cell r="J18">
            <v>27.36</v>
          </cell>
          <cell r="K18">
            <v>0</v>
          </cell>
        </row>
        <row r="19">
          <cell r="B19">
            <v>24.883333333333329</v>
          </cell>
          <cell r="C19">
            <v>35.200000000000003</v>
          </cell>
          <cell r="D19">
            <v>15.8</v>
          </cell>
          <cell r="E19">
            <v>57.791666666666664</v>
          </cell>
          <cell r="F19">
            <v>76</v>
          </cell>
          <cell r="G19">
            <v>38</v>
          </cell>
          <cell r="H19">
            <v>17.28</v>
          </cell>
          <cell r="I19" t="str">
            <v>SE</v>
          </cell>
          <cell r="J19">
            <v>30.6</v>
          </cell>
          <cell r="K19">
            <v>0</v>
          </cell>
        </row>
        <row r="20">
          <cell r="B20">
            <v>27.287499999999998</v>
          </cell>
          <cell r="C20">
            <v>37.200000000000003</v>
          </cell>
          <cell r="D20">
            <v>17.2</v>
          </cell>
          <cell r="E20">
            <v>47.333333333333336</v>
          </cell>
          <cell r="F20">
            <v>61</v>
          </cell>
          <cell r="G20">
            <v>37</v>
          </cell>
          <cell r="H20">
            <v>12.96</v>
          </cell>
          <cell r="I20" t="str">
            <v>SE</v>
          </cell>
          <cell r="J20">
            <v>32.4</v>
          </cell>
          <cell r="K20">
            <v>0</v>
          </cell>
        </row>
        <row r="21">
          <cell r="B21">
            <v>26.504166666666674</v>
          </cell>
          <cell r="C21">
            <v>35.1</v>
          </cell>
          <cell r="D21">
            <v>19.2</v>
          </cell>
          <cell r="E21">
            <v>50.916666666666664</v>
          </cell>
          <cell r="F21">
            <v>62</v>
          </cell>
          <cell r="G21">
            <v>42</v>
          </cell>
          <cell r="H21">
            <v>16.559999999999999</v>
          </cell>
          <cell r="I21" t="str">
            <v>SE</v>
          </cell>
          <cell r="J21">
            <v>37.800000000000004</v>
          </cell>
          <cell r="K21">
            <v>0</v>
          </cell>
        </row>
        <row r="22">
          <cell r="B22">
            <v>24.858333333333338</v>
          </cell>
          <cell r="C22">
            <v>32.9</v>
          </cell>
          <cell r="D22">
            <v>19.8</v>
          </cell>
          <cell r="E22">
            <v>55.708333333333336</v>
          </cell>
          <cell r="F22">
            <v>64</v>
          </cell>
          <cell r="G22">
            <v>43</v>
          </cell>
          <cell r="H22">
            <v>12.24</v>
          </cell>
          <cell r="I22" t="str">
            <v>SE</v>
          </cell>
          <cell r="J22">
            <v>29.880000000000003</v>
          </cell>
          <cell r="K22">
            <v>0</v>
          </cell>
        </row>
        <row r="23">
          <cell r="B23">
            <v>24.816666666666666</v>
          </cell>
          <cell r="C23">
            <v>32.200000000000003</v>
          </cell>
          <cell r="D23">
            <v>18.2</v>
          </cell>
          <cell r="E23">
            <v>62.083333333333336</v>
          </cell>
          <cell r="F23">
            <v>72</v>
          </cell>
          <cell r="G23">
            <v>47</v>
          </cell>
          <cell r="H23">
            <v>19.440000000000001</v>
          </cell>
          <cell r="I23" t="str">
            <v>SE</v>
          </cell>
          <cell r="J23">
            <v>37.800000000000004</v>
          </cell>
          <cell r="K23">
            <v>0</v>
          </cell>
        </row>
        <row r="24">
          <cell r="B24">
            <v>23.120833333333334</v>
          </cell>
          <cell r="C24">
            <v>29.4</v>
          </cell>
          <cell r="D24">
            <v>18.2</v>
          </cell>
          <cell r="E24">
            <v>64.458333333333329</v>
          </cell>
          <cell r="F24">
            <v>76</v>
          </cell>
          <cell r="G24">
            <v>49</v>
          </cell>
          <cell r="H24">
            <v>13.32</v>
          </cell>
          <cell r="I24" t="str">
            <v>SE</v>
          </cell>
          <cell r="J24">
            <v>37.800000000000004</v>
          </cell>
          <cell r="K24">
            <v>0</v>
          </cell>
        </row>
        <row r="25">
          <cell r="B25">
            <v>18.875000000000004</v>
          </cell>
          <cell r="C25">
            <v>24.1</v>
          </cell>
          <cell r="D25">
            <v>16.8</v>
          </cell>
          <cell r="E25">
            <v>69</v>
          </cell>
          <cell r="F25">
            <v>81</v>
          </cell>
          <cell r="G25">
            <v>58</v>
          </cell>
          <cell r="H25">
            <v>14.4</v>
          </cell>
          <cell r="I25" t="str">
            <v>SE</v>
          </cell>
          <cell r="J25">
            <v>36.72</v>
          </cell>
          <cell r="K25">
            <v>7.4000000000000012</v>
          </cell>
        </row>
        <row r="26">
          <cell r="B26">
            <v>20.091666666666665</v>
          </cell>
          <cell r="C26">
            <v>25.6</v>
          </cell>
          <cell r="D26">
            <v>17</v>
          </cell>
          <cell r="E26">
            <v>78.541666666666671</v>
          </cell>
          <cell r="F26">
            <v>85</v>
          </cell>
          <cell r="G26">
            <v>68</v>
          </cell>
          <cell r="H26">
            <v>14.4</v>
          </cell>
          <cell r="I26" t="str">
            <v>SE</v>
          </cell>
          <cell r="J26">
            <v>30.240000000000002</v>
          </cell>
          <cell r="K26">
            <v>3.0000000000000004</v>
          </cell>
        </row>
        <row r="27">
          <cell r="B27">
            <v>22.462500000000002</v>
          </cell>
          <cell r="C27">
            <v>32.299999999999997</v>
          </cell>
          <cell r="D27">
            <v>16.399999999999999</v>
          </cell>
          <cell r="E27">
            <v>71.541666666666671</v>
          </cell>
          <cell r="F27">
            <v>83</v>
          </cell>
          <cell r="G27">
            <v>53</v>
          </cell>
          <cell r="H27">
            <v>9.7200000000000006</v>
          </cell>
          <cell r="I27" t="str">
            <v>SE</v>
          </cell>
          <cell r="J27">
            <v>22.32</v>
          </cell>
          <cell r="K27">
            <v>0</v>
          </cell>
        </row>
        <row r="28">
          <cell r="B28">
            <v>25.55</v>
          </cell>
          <cell r="C28">
            <v>34.6</v>
          </cell>
          <cell r="D28">
            <v>17.5</v>
          </cell>
          <cell r="E28">
            <v>61.875</v>
          </cell>
          <cell r="F28">
            <v>76</v>
          </cell>
          <cell r="G28">
            <v>41</v>
          </cell>
          <cell r="H28">
            <v>16.920000000000002</v>
          </cell>
          <cell r="I28" t="str">
            <v>SE</v>
          </cell>
          <cell r="J28">
            <v>34.56</v>
          </cell>
          <cell r="K28">
            <v>0</v>
          </cell>
        </row>
        <row r="29">
          <cell r="B29">
            <v>28.395833333333339</v>
          </cell>
          <cell r="C29">
            <v>37.1</v>
          </cell>
          <cell r="D29">
            <v>20.399999999999999</v>
          </cell>
          <cell r="E29">
            <v>49.833333333333336</v>
          </cell>
          <cell r="F29">
            <v>62</v>
          </cell>
          <cell r="G29">
            <v>40</v>
          </cell>
          <cell r="H29">
            <v>15.120000000000001</v>
          </cell>
          <cell r="I29" t="str">
            <v>L</v>
          </cell>
          <cell r="J29">
            <v>40.680000000000007</v>
          </cell>
          <cell r="K29">
            <v>0</v>
          </cell>
        </row>
        <row r="30">
          <cell r="B30">
            <v>30.658333333333342</v>
          </cell>
          <cell r="C30">
            <v>39</v>
          </cell>
          <cell r="D30">
            <v>23.1</v>
          </cell>
          <cell r="E30">
            <v>44.416666666666664</v>
          </cell>
          <cell r="F30">
            <v>51</v>
          </cell>
          <cell r="G30">
            <v>34</v>
          </cell>
          <cell r="H30">
            <v>17.28</v>
          </cell>
          <cell r="I30" t="str">
            <v>NO</v>
          </cell>
          <cell r="J30">
            <v>42.480000000000004</v>
          </cell>
          <cell r="K30">
            <v>0</v>
          </cell>
        </row>
        <row r="31">
          <cell r="B31">
            <v>30.391666666666662</v>
          </cell>
          <cell r="C31">
            <v>36.799999999999997</v>
          </cell>
          <cell r="D31">
            <v>25</v>
          </cell>
          <cell r="E31">
            <v>52.083333333333336</v>
          </cell>
          <cell r="F31">
            <v>60</v>
          </cell>
          <cell r="G31">
            <v>43</v>
          </cell>
          <cell r="H31">
            <v>18</v>
          </cell>
          <cell r="I31" t="str">
            <v>NO</v>
          </cell>
          <cell r="J31">
            <v>40.680000000000007</v>
          </cell>
          <cell r="K31">
            <v>0</v>
          </cell>
        </row>
        <row r="32">
          <cell r="B32">
            <v>26.804166666666664</v>
          </cell>
          <cell r="C32">
            <v>33.200000000000003</v>
          </cell>
          <cell r="D32">
            <v>21.5</v>
          </cell>
          <cell r="E32">
            <v>61.166666666666664</v>
          </cell>
          <cell r="F32">
            <v>72</v>
          </cell>
          <cell r="G32">
            <v>54</v>
          </cell>
          <cell r="H32">
            <v>14.76</v>
          </cell>
          <cell r="I32" t="str">
            <v>S</v>
          </cell>
          <cell r="J32">
            <v>29.16</v>
          </cell>
          <cell r="K32">
            <v>0</v>
          </cell>
        </row>
        <row r="33">
          <cell r="B33">
            <v>27.479166666666668</v>
          </cell>
          <cell r="C33">
            <v>38.5</v>
          </cell>
          <cell r="D33">
            <v>18.100000000000001</v>
          </cell>
          <cell r="E33">
            <v>62</v>
          </cell>
          <cell r="F33">
            <v>78</v>
          </cell>
          <cell r="G33">
            <v>43</v>
          </cell>
          <cell r="H33">
            <v>13.68</v>
          </cell>
          <cell r="I33" t="str">
            <v>SE</v>
          </cell>
          <cell r="J33">
            <v>31.319999999999997</v>
          </cell>
          <cell r="K33">
            <v>0</v>
          </cell>
        </row>
        <row r="34">
          <cell r="B34">
            <v>30.620833333333337</v>
          </cell>
          <cell r="C34">
            <v>39.700000000000003</v>
          </cell>
          <cell r="D34">
            <v>21.6</v>
          </cell>
          <cell r="E34">
            <v>52.458333333333336</v>
          </cell>
          <cell r="F34">
            <v>65</v>
          </cell>
          <cell r="G34">
            <v>39</v>
          </cell>
          <cell r="H34">
            <v>9.3600000000000012</v>
          </cell>
          <cell r="I34" t="str">
            <v>L</v>
          </cell>
          <cell r="J34">
            <v>32.4</v>
          </cell>
          <cell r="K34">
            <v>0</v>
          </cell>
        </row>
        <row r="35">
          <cell r="I35" t="str">
            <v>SE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25.683333333333334</v>
          </cell>
          <cell r="C5">
            <v>35</v>
          </cell>
          <cell r="D5">
            <v>16.899999999999999</v>
          </cell>
          <cell r="E5">
            <v>52.708333333333336</v>
          </cell>
          <cell r="F5">
            <v>87</v>
          </cell>
          <cell r="G5">
            <v>25</v>
          </cell>
          <cell r="H5">
            <v>18.36</v>
          </cell>
          <cell r="I5" t="str">
            <v>O</v>
          </cell>
          <cell r="J5">
            <v>37.440000000000005</v>
          </cell>
          <cell r="K5">
            <v>0</v>
          </cell>
        </row>
        <row r="6">
          <cell r="B6">
            <v>26.058333333333334</v>
          </cell>
          <cell r="C6">
            <v>36</v>
          </cell>
          <cell r="D6">
            <v>18.2</v>
          </cell>
          <cell r="E6">
            <v>46.916666666666664</v>
          </cell>
          <cell r="F6">
            <v>81</v>
          </cell>
          <cell r="G6">
            <v>13</v>
          </cell>
          <cell r="H6">
            <v>28.08</v>
          </cell>
          <cell r="I6" t="str">
            <v>SO</v>
          </cell>
          <cell r="J6">
            <v>43.2</v>
          </cell>
          <cell r="K6">
            <v>0</v>
          </cell>
        </row>
        <row r="7">
          <cell r="B7">
            <v>25.887500000000003</v>
          </cell>
          <cell r="C7">
            <v>35.299999999999997</v>
          </cell>
          <cell r="D7">
            <v>16.8</v>
          </cell>
          <cell r="E7">
            <v>45.875</v>
          </cell>
          <cell r="F7">
            <v>81</v>
          </cell>
          <cell r="G7">
            <v>16</v>
          </cell>
          <cell r="H7">
            <v>17.64</v>
          </cell>
          <cell r="I7" t="str">
            <v>S</v>
          </cell>
          <cell r="J7">
            <v>56.16</v>
          </cell>
          <cell r="K7">
            <v>0</v>
          </cell>
        </row>
        <row r="8">
          <cell r="B8">
            <v>28.108333333333338</v>
          </cell>
          <cell r="C8">
            <v>36.799999999999997</v>
          </cell>
          <cell r="D8">
            <v>19.600000000000001</v>
          </cell>
          <cell r="E8">
            <v>34.083333333333336</v>
          </cell>
          <cell r="F8">
            <v>65</v>
          </cell>
          <cell r="G8">
            <v>14</v>
          </cell>
          <cell r="H8">
            <v>18</v>
          </cell>
          <cell r="I8" t="str">
            <v>L</v>
          </cell>
          <cell r="J8">
            <v>31.680000000000003</v>
          </cell>
          <cell r="K8">
            <v>0</v>
          </cell>
        </row>
        <row r="9">
          <cell r="B9">
            <v>29.379166666666666</v>
          </cell>
          <cell r="C9">
            <v>37.299999999999997</v>
          </cell>
          <cell r="D9">
            <v>21.7</v>
          </cell>
          <cell r="E9">
            <v>25.083333333333332</v>
          </cell>
          <cell r="F9">
            <v>41</v>
          </cell>
          <cell r="G9">
            <v>13</v>
          </cell>
          <cell r="H9">
            <v>21.6</v>
          </cell>
          <cell r="I9" t="str">
            <v>NE</v>
          </cell>
          <cell r="J9">
            <v>38.159999999999997</v>
          </cell>
          <cell r="K9">
            <v>0</v>
          </cell>
        </row>
        <row r="10">
          <cell r="B10">
            <v>28.495833333333326</v>
          </cell>
          <cell r="C10">
            <v>37.4</v>
          </cell>
          <cell r="D10">
            <v>21.2</v>
          </cell>
          <cell r="E10">
            <v>24.791666666666668</v>
          </cell>
          <cell r="F10">
            <v>39</v>
          </cell>
          <cell r="G10">
            <v>12</v>
          </cell>
          <cell r="H10">
            <v>19.440000000000001</v>
          </cell>
          <cell r="I10" t="str">
            <v>L</v>
          </cell>
          <cell r="J10">
            <v>34.200000000000003</v>
          </cell>
          <cell r="K10">
            <v>0</v>
          </cell>
        </row>
        <row r="11">
          <cell r="B11">
            <v>29.387500000000006</v>
          </cell>
          <cell r="C11">
            <v>37.700000000000003</v>
          </cell>
          <cell r="D11">
            <v>20.399999999999999</v>
          </cell>
          <cell r="E11">
            <v>21.75</v>
          </cell>
          <cell r="F11">
            <v>39</v>
          </cell>
          <cell r="G11">
            <v>11</v>
          </cell>
          <cell r="H11">
            <v>18.720000000000002</v>
          </cell>
          <cell r="I11" t="str">
            <v>L</v>
          </cell>
          <cell r="J11">
            <v>31.319999999999997</v>
          </cell>
          <cell r="K11">
            <v>0</v>
          </cell>
        </row>
        <row r="12">
          <cell r="B12">
            <v>25.658333333333335</v>
          </cell>
          <cell r="C12">
            <v>35.6</v>
          </cell>
          <cell r="D12">
            <v>16.899999999999999</v>
          </cell>
          <cell r="E12">
            <v>53.875</v>
          </cell>
          <cell r="F12">
            <v>89</v>
          </cell>
          <cell r="G12">
            <v>22</v>
          </cell>
          <cell r="H12">
            <v>19.079999999999998</v>
          </cell>
          <cell r="I12" t="str">
            <v>SO</v>
          </cell>
          <cell r="J12">
            <v>32.76</v>
          </cell>
          <cell r="K12">
            <v>0</v>
          </cell>
        </row>
        <row r="13">
          <cell r="B13">
            <v>29.220833333333335</v>
          </cell>
          <cell r="C13">
            <v>37.9</v>
          </cell>
          <cell r="D13">
            <v>20.3</v>
          </cell>
          <cell r="E13">
            <v>35.541666666666664</v>
          </cell>
          <cell r="F13">
            <v>65</v>
          </cell>
          <cell r="G13">
            <v>12</v>
          </cell>
          <cell r="H13">
            <v>22.68</v>
          </cell>
          <cell r="I13" t="str">
            <v>N</v>
          </cell>
          <cell r="J13">
            <v>39.6</v>
          </cell>
          <cell r="K13">
            <v>0</v>
          </cell>
        </row>
        <row r="14">
          <cell r="B14">
            <v>30.004166666666674</v>
          </cell>
          <cell r="C14">
            <v>39.1</v>
          </cell>
          <cell r="D14">
            <v>18.8</v>
          </cell>
          <cell r="E14">
            <v>23.583333333333332</v>
          </cell>
          <cell r="F14">
            <v>55</v>
          </cell>
          <cell r="G14">
            <v>12</v>
          </cell>
          <cell r="H14">
            <v>15.120000000000001</v>
          </cell>
          <cell r="I14" t="str">
            <v>L</v>
          </cell>
          <cell r="J14">
            <v>42.12</v>
          </cell>
          <cell r="K14">
            <v>0</v>
          </cell>
        </row>
        <row r="15">
          <cell r="B15">
            <v>30.679166666666671</v>
          </cell>
          <cell r="C15">
            <v>38.799999999999997</v>
          </cell>
          <cell r="D15">
            <v>23.4</v>
          </cell>
          <cell r="E15">
            <v>20.583333333333332</v>
          </cell>
          <cell r="F15">
            <v>34</v>
          </cell>
          <cell r="G15">
            <v>8</v>
          </cell>
          <cell r="H15">
            <v>30.240000000000002</v>
          </cell>
          <cell r="I15" t="str">
            <v>NE</v>
          </cell>
          <cell r="J15">
            <v>46.440000000000005</v>
          </cell>
          <cell r="K15">
            <v>0</v>
          </cell>
        </row>
        <row r="16">
          <cell r="B16">
            <v>29.7</v>
          </cell>
          <cell r="C16">
            <v>38.299999999999997</v>
          </cell>
          <cell r="D16">
            <v>22.3</v>
          </cell>
          <cell r="E16">
            <v>18.833333333333332</v>
          </cell>
          <cell r="F16">
            <v>30</v>
          </cell>
          <cell r="G16">
            <v>8</v>
          </cell>
          <cell r="H16">
            <v>20.88</v>
          </cell>
          <cell r="I16" t="str">
            <v>L</v>
          </cell>
          <cell r="J16">
            <v>40.680000000000007</v>
          </cell>
          <cell r="K16">
            <v>0</v>
          </cell>
        </row>
        <row r="17">
          <cell r="B17">
            <v>29.370833333333341</v>
          </cell>
          <cell r="C17">
            <v>37.700000000000003</v>
          </cell>
          <cell r="D17">
            <v>21.7</v>
          </cell>
          <cell r="E17">
            <v>18.833333333333332</v>
          </cell>
          <cell r="F17">
            <v>29</v>
          </cell>
          <cell r="G17">
            <v>10</v>
          </cell>
          <cell r="H17">
            <v>32.04</v>
          </cell>
          <cell r="I17" t="str">
            <v>L</v>
          </cell>
          <cell r="J17">
            <v>52.92</v>
          </cell>
          <cell r="K17">
            <v>0</v>
          </cell>
        </row>
        <row r="18">
          <cell r="B18">
            <v>29.129166666666666</v>
          </cell>
          <cell r="C18">
            <v>37.6</v>
          </cell>
          <cell r="D18">
            <v>22.1</v>
          </cell>
          <cell r="E18">
            <v>22.375</v>
          </cell>
          <cell r="F18">
            <v>34</v>
          </cell>
          <cell r="G18">
            <v>12</v>
          </cell>
          <cell r="H18">
            <v>19.079999999999998</v>
          </cell>
          <cell r="I18" t="str">
            <v>L</v>
          </cell>
          <cell r="J18">
            <v>30.96</v>
          </cell>
          <cell r="K18">
            <v>0</v>
          </cell>
        </row>
        <row r="19">
          <cell r="B19">
            <v>27.208333333333332</v>
          </cell>
          <cell r="C19">
            <v>35.6</v>
          </cell>
          <cell r="D19">
            <v>16.600000000000001</v>
          </cell>
          <cell r="E19">
            <v>36.75</v>
          </cell>
          <cell r="F19">
            <v>73</v>
          </cell>
          <cell r="G19">
            <v>19</v>
          </cell>
          <cell r="H19">
            <v>20.88</v>
          </cell>
          <cell r="I19" t="str">
            <v>SO</v>
          </cell>
          <cell r="J19">
            <v>46.080000000000005</v>
          </cell>
          <cell r="K19">
            <v>0</v>
          </cell>
        </row>
        <row r="20">
          <cell r="B20">
            <v>28.887500000000003</v>
          </cell>
          <cell r="C20">
            <v>37.200000000000003</v>
          </cell>
          <cell r="D20">
            <v>20.5</v>
          </cell>
          <cell r="E20">
            <v>32.708333333333336</v>
          </cell>
          <cell r="F20">
            <v>60</v>
          </cell>
          <cell r="G20">
            <v>13</v>
          </cell>
          <cell r="H20">
            <v>16.559999999999999</v>
          </cell>
          <cell r="I20" t="str">
            <v>N</v>
          </cell>
          <cell r="J20">
            <v>34.92</v>
          </cell>
          <cell r="K20">
            <v>0</v>
          </cell>
        </row>
        <row r="21">
          <cell r="B21">
            <v>30.095833333333328</v>
          </cell>
          <cell r="C21">
            <v>37</v>
          </cell>
          <cell r="D21">
            <v>25.4</v>
          </cell>
          <cell r="E21">
            <v>24.333333333333332</v>
          </cell>
          <cell r="F21">
            <v>32</v>
          </cell>
          <cell r="G21">
            <v>14</v>
          </cell>
          <cell r="H21">
            <v>18.720000000000002</v>
          </cell>
          <cell r="I21" t="str">
            <v>L</v>
          </cell>
          <cell r="J21">
            <v>39.6</v>
          </cell>
          <cell r="K21">
            <v>0</v>
          </cell>
        </row>
        <row r="22">
          <cell r="B22">
            <v>29.050000000000008</v>
          </cell>
          <cell r="C22">
            <v>36.799999999999997</v>
          </cell>
          <cell r="D22">
            <v>22.3</v>
          </cell>
          <cell r="E22">
            <v>36.541666666666664</v>
          </cell>
          <cell r="F22">
            <v>60</v>
          </cell>
          <cell r="G22">
            <v>18</v>
          </cell>
          <cell r="H22">
            <v>23.759999999999998</v>
          </cell>
          <cell r="I22" t="str">
            <v>SE</v>
          </cell>
          <cell r="J22">
            <v>36</v>
          </cell>
          <cell r="K22">
            <v>0</v>
          </cell>
        </row>
        <row r="23">
          <cell r="B23">
            <v>30.491666666666671</v>
          </cell>
          <cell r="C23">
            <v>37.799999999999997</v>
          </cell>
          <cell r="D23">
            <v>24.6</v>
          </cell>
          <cell r="E23">
            <v>30.666666666666668</v>
          </cell>
          <cell r="F23">
            <v>45</v>
          </cell>
          <cell r="G23">
            <v>14</v>
          </cell>
          <cell r="H23">
            <v>21.6</v>
          </cell>
          <cell r="I23" t="str">
            <v>SE</v>
          </cell>
          <cell r="J23">
            <v>33.840000000000003</v>
          </cell>
          <cell r="K23">
            <v>0</v>
          </cell>
        </row>
        <row r="24">
          <cell r="B24">
            <v>24.812499999999996</v>
          </cell>
          <cell r="C24">
            <v>29.7</v>
          </cell>
          <cell r="D24">
            <v>21.9</v>
          </cell>
          <cell r="E24">
            <v>52.541666666666664</v>
          </cell>
          <cell r="F24">
            <v>68</v>
          </cell>
          <cell r="G24">
            <v>31</v>
          </cell>
          <cell r="H24">
            <v>29.52</v>
          </cell>
          <cell r="I24" t="str">
            <v>SE</v>
          </cell>
          <cell r="J24">
            <v>45.72</v>
          </cell>
          <cell r="K24">
            <v>0</v>
          </cell>
        </row>
        <row r="25">
          <cell r="B25">
            <v>25.733333333333334</v>
          </cell>
          <cell r="C25">
            <v>32.799999999999997</v>
          </cell>
          <cell r="D25">
            <v>17.399999999999999</v>
          </cell>
          <cell r="E25">
            <v>51.208333333333336</v>
          </cell>
          <cell r="F25">
            <v>81</v>
          </cell>
          <cell r="G25">
            <v>30</v>
          </cell>
          <cell r="H25">
            <v>22.32</v>
          </cell>
          <cell r="I25" t="str">
            <v>SE</v>
          </cell>
          <cell r="J25">
            <v>39.6</v>
          </cell>
          <cell r="K25">
            <v>0</v>
          </cell>
        </row>
        <row r="26">
          <cell r="B26">
            <v>24.616666666666664</v>
          </cell>
          <cell r="C26">
            <v>32.299999999999997</v>
          </cell>
          <cell r="D26">
            <v>19.100000000000001</v>
          </cell>
          <cell r="E26">
            <v>56.166666666666664</v>
          </cell>
          <cell r="F26">
            <v>75</v>
          </cell>
          <cell r="G26">
            <v>32</v>
          </cell>
          <cell r="H26">
            <v>27</v>
          </cell>
          <cell r="I26" t="str">
            <v>SO</v>
          </cell>
          <cell r="J26">
            <v>39.96</v>
          </cell>
          <cell r="K26">
            <v>0</v>
          </cell>
        </row>
        <row r="27">
          <cell r="B27">
            <v>26.433333333333334</v>
          </cell>
          <cell r="C27">
            <v>35.299999999999997</v>
          </cell>
          <cell r="D27">
            <v>20.5</v>
          </cell>
          <cell r="E27">
            <v>57.833333333333336</v>
          </cell>
          <cell r="F27">
            <v>86</v>
          </cell>
          <cell r="G27">
            <v>26</v>
          </cell>
          <cell r="H27">
            <v>19.8</v>
          </cell>
          <cell r="I27" t="str">
            <v>L</v>
          </cell>
          <cell r="J27">
            <v>27</v>
          </cell>
          <cell r="K27">
            <v>0</v>
          </cell>
        </row>
        <row r="28">
          <cell r="B28">
            <v>28.495833333333326</v>
          </cell>
          <cell r="C28">
            <v>37.299999999999997</v>
          </cell>
          <cell r="D28">
            <v>21.3</v>
          </cell>
          <cell r="E28">
            <v>43.291666666666664</v>
          </cell>
          <cell r="F28">
            <v>71</v>
          </cell>
          <cell r="G28">
            <v>15</v>
          </cell>
          <cell r="H28">
            <v>17.64</v>
          </cell>
          <cell r="I28" t="str">
            <v>L</v>
          </cell>
          <cell r="J28">
            <v>37.440000000000005</v>
          </cell>
          <cell r="K28">
            <v>0</v>
          </cell>
        </row>
        <row r="29">
          <cell r="B29">
            <v>31.154166666666672</v>
          </cell>
          <cell r="C29">
            <v>39.299999999999997</v>
          </cell>
          <cell r="D29">
            <v>24.7</v>
          </cell>
          <cell r="E29">
            <v>24.083333333333332</v>
          </cell>
          <cell r="F29">
            <v>39</v>
          </cell>
          <cell r="G29">
            <v>11</v>
          </cell>
          <cell r="H29">
            <v>21.6</v>
          </cell>
          <cell r="I29" t="str">
            <v>L</v>
          </cell>
          <cell r="J29">
            <v>39.96</v>
          </cell>
          <cell r="K29">
            <v>0</v>
          </cell>
        </row>
        <row r="30">
          <cell r="B30">
            <v>30.812500000000004</v>
          </cell>
          <cell r="C30">
            <v>38.1</v>
          </cell>
          <cell r="D30">
            <v>23.6</v>
          </cell>
          <cell r="E30">
            <v>30.208333333333332</v>
          </cell>
          <cell r="F30">
            <v>42</v>
          </cell>
          <cell r="G30">
            <v>15</v>
          </cell>
          <cell r="H30">
            <v>30.6</v>
          </cell>
          <cell r="I30" t="str">
            <v>L</v>
          </cell>
          <cell r="J30">
            <v>48.24</v>
          </cell>
          <cell r="K30">
            <v>0</v>
          </cell>
        </row>
        <row r="31">
          <cell r="B31">
            <v>30.470833333333331</v>
          </cell>
          <cell r="C31">
            <v>38.5</v>
          </cell>
          <cell r="D31">
            <v>24.7</v>
          </cell>
          <cell r="E31">
            <v>38.916666666666664</v>
          </cell>
          <cell r="F31">
            <v>57</v>
          </cell>
          <cell r="G31">
            <v>19</v>
          </cell>
          <cell r="H31">
            <v>26.64</v>
          </cell>
          <cell r="I31" t="str">
            <v>N</v>
          </cell>
          <cell r="J31">
            <v>41.4</v>
          </cell>
          <cell r="K31">
            <v>0</v>
          </cell>
        </row>
        <row r="32">
          <cell r="B32">
            <v>29.258333333333336</v>
          </cell>
          <cell r="C32">
            <v>37</v>
          </cell>
          <cell r="D32">
            <v>24.2</v>
          </cell>
          <cell r="E32">
            <v>40.958333333333336</v>
          </cell>
          <cell r="F32">
            <v>66</v>
          </cell>
          <cell r="G32">
            <v>23</v>
          </cell>
          <cell r="H32">
            <v>23.759999999999998</v>
          </cell>
          <cell r="I32" t="str">
            <v>NE</v>
          </cell>
          <cell r="J32">
            <v>37.800000000000004</v>
          </cell>
          <cell r="K32">
            <v>0</v>
          </cell>
        </row>
        <row r="33">
          <cell r="B33">
            <v>30.541666666666661</v>
          </cell>
          <cell r="C33">
            <v>40.4</v>
          </cell>
          <cell r="D33">
            <v>21.1</v>
          </cell>
          <cell r="E33">
            <v>39.291666666666664</v>
          </cell>
          <cell r="F33">
            <v>74</v>
          </cell>
          <cell r="G33">
            <v>10</v>
          </cell>
          <cell r="H33">
            <v>24.840000000000003</v>
          </cell>
          <cell r="I33" t="str">
            <v>N</v>
          </cell>
          <cell r="J33">
            <v>43.92</v>
          </cell>
          <cell r="K33">
            <v>0</v>
          </cell>
        </row>
        <row r="34">
          <cell r="B34">
            <v>32.633333333333333</v>
          </cell>
          <cell r="C34">
            <v>41.5</v>
          </cell>
          <cell r="D34">
            <v>24.8</v>
          </cell>
          <cell r="E34">
            <v>19</v>
          </cell>
          <cell r="F34">
            <v>30</v>
          </cell>
          <cell r="G34">
            <v>8</v>
          </cell>
          <cell r="H34">
            <v>26.28</v>
          </cell>
          <cell r="I34" t="str">
            <v>L</v>
          </cell>
          <cell r="J34">
            <v>54.72</v>
          </cell>
          <cell r="K34">
            <v>0</v>
          </cell>
        </row>
        <row r="35">
          <cell r="I35" t="str">
            <v>L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23.191666666666666</v>
          </cell>
          <cell r="C5">
            <v>33.4</v>
          </cell>
          <cell r="D5">
            <v>17.3</v>
          </cell>
          <cell r="E5">
            <v>67.208333333333329</v>
          </cell>
          <cell r="F5">
            <v>87</v>
          </cell>
          <cell r="G5">
            <v>31</v>
          </cell>
          <cell r="H5">
            <v>16.559999999999999</v>
          </cell>
          <cell r="I5" t="str">
            <v>SO</v>
          </cell>
          <cell r="J5">
            <v>39.24</v>
          </cell>
          <cell r="K5">
            <v>0</v>
          </cell>
        </row>
        <row r="6">
          <cell r="B6">
            <v>21.074999999999999</v>
          </cell>
          <cell r="C6">
            <v>28.7</v>
          </cell>
          <cell r="D6">
            <v>17</v>
          </cell>
          <cell r="E6">
            <v>71.833333333333329</v>
          </cell>
          <cell r="F6">
            <v>88</v>
          </cell>
          <cell r="G6">
            <v>46</v>
          </cell>
          <cell r="H6">
            <v>16.920000000000002</v>
          </cell>
          <cell r="I6" t="str">
            <v>SO</v>
          </cell>
          <cell r="J6">
            <v>32.76</v>
          </cell>
          <cell r="K6">
            <v>0</v>
          </cell>
        </row>
        <row r="7">
          <cell r="B7">
            <v>18.570833333333329</v>
          </cell>
          <cell r="C7">
            <v>25.3</v>
          </cell>
          <cell r="D7">
            <v>12.3</v>
          </cell>
          <cell r="E7">
            <v>73.25</v>
          </cell>
          <cell r="F7">
            <v>94</v>
          </cell>
          <cell r="G7">
            <v>55</v>
          </cell>
          <cell r="H7">
            <v>14.76</v>
          </cell>
          <cell r="I7" t="str">
            <v>SO</v>
          </cell>
          <cell r="J7">
            <v>33.119999999999997</v>
          </cell>
          <cell r="K7">
            <v>0</v>
          </cell>
        </row>
        <row r="8">
          <cell r="B8">
            <v>21.224999999999998</v>
          </cell>
          <cell r="C8">
            <v>30.7</v>
          </cell>
          <cell r="D8">
            <v>14.4</v>
          </cell>
          <cell r="E8">
            <v>62.458333333333336</v>
          </cell>
          <cell r="F8">
            <v>81</v>
          </cell>
          <cell r="G8">
            <v>38</v>
          </cell>
          <cell r="H8">
            <v>15.120000000000001</v>
          </cell>
          <cell r="I8" t="str">
            <v>L</v>
          </cell>
          <cell r="J8">
            <v>27.720000000000002</v>
          </cell>
          <cell r="K8">
            <v>0</v>
          </cell>
        </row>
        <row r="9">
          <cell r="B9">
            <v>27.270833333333329</v>
          </cell>
          <cell r="C9">
            <v>35.200000000000003</v>
          </cell>
          <cell r="D9">
            <v>21.8</v>
          </cell>
          <cell r="E9">
            <v>46.208333333333336</v>
          </cell>
          <cell r="F9">
            <v>67</v>
          </cell>
          <cell r="G9">
            <v>21</v>
          </cell>
          <cell r="H9">
            <v>17.28</v>
          </cell>
          <cell r="I9" t="str">
            <v>NE</v>
          </cell>
          <cell r="J9">
            <v>41.4</v>
          </cell>
          <cell r="K9">
            <v>0</v>
          </cell>
        </row>
        <row r="10">
          <cell r="B10">
            <v>28.387499999999999</v>
          </cell>
          <cell r="C10">
            <v>33.4</v>
          </cell>
          <cell r="D10">
            <v>20.7</v>
          </cell>
          <cell r="E10">
            <v>37.708333333333336</v>
          </cell>
          <cell r="F10">
            <v>54</v>
          </cell>
          <cell r="G10">
            <v>22</v>
          </cell>
          <cell r="H10">
            <v>18</v>
          </cell>
          <cell r="I10" t="str">
            <v>NO</v>
          </cell>
          <cell r="J10">
            <v>31.319999999999997</v>
          </cell>
          <cell r="K10">
            <v>0</v>
          </cell>
        </row>
        <row r="11">
          <cell r="B11">
            <v>19.854166666666664</v>
          </cell>
          <cell r="C11">
            <v>27.3</v>
          </cell>
          <cell r="D11">
            <v>16.2</v>
          </cell>
          <cell r="E11">
            <v>80.083333333333329</v>
          </cell>
          <cell r="F11">
            <v>99</v>
          </cell>
          <cell r="G11">
            <v>52</v>
          </cell>
          <cell r="H11">
            <v>17.64</v>
          </cell>
          <cell r="I11" t="str">
            <v>SO</v>
          </cell>
          <cell r="J11">
            <v>33.840000000000003</v>
          </cell>
          <cell r="K11">
            <v>0</v>
          </cell>
        </row>
        <row r="12">
          <cell r="B12">
            <v>18.579166666666669</v>
          </cell>
          <cell r="C12">
            <v>26.5</v>
          </cell>
          <cell r="D12">
            <v>14.6</v>
          </cell>
          <cell r="E12">
            <v>86</v>
          </cell>
          <cell r="F12">
            <v>99</v>
          </cell>
          <cell r="G12">
            <v>55</v>
          </cell>
          <cell r="H12">
            <v>11.879999999999999</v>
          </cell>
          <cell r="I12" t="str">
            <v>SO</v>
          </cell>
          <cell r="J12">
            <v>27</v>
          </cell>
          <cell r="K12">
            <v>0</v>
          </cell>
        </row>
        <row r="13">
          <cell r="B13">
            <v>26.575000000000003</v>
          </cell>
          <cell r="C13">
            <v>35.6</v>
          </cell>
          <cell r="D13">
            <v>19.8</v>
          </cell>
          <cell r="E13">
            <v>52.916666666666664</v>
          </cell>
          <cell r="F13">
            <v>83</v>
          </cell>
          <cell r="G13">
            <v>20</v>
          </cell>
          <cell r="H13">
            <v>23.040000000000003</v>
          </cell>
          <cell r="I13" t="str">
            <v>NE</v>
          </cell>
          <cell r="J13">
            <v>43.56</v>
          </cell>
          <cell r="K13">
            <v>0</v>
          </cell>
        </row>
        <row r="14">
          <cell r="B14">
            <v>29.354166666666661</v>
          </cell>
          <cell r="C14">
            <v>35.700000000000003</v>
          </cell>
          <cell r="D14">
            <v>23.1</v>
          </cell>
          <cell r="E14">
            <v>34.083333333333336</v>
          </cell>
          <cell r="F14">
            <v>45</v>
          </cell>
          <cell r="G14">
            <v>22</v>
          </cell>
          <cell r="H14">
            <v>12.6</v>
          </cell>
          <cell r="I14" t="str">
            <v>N</v>
          </cell>
          <cell r="J14">
            <v>30.96</v>
          </cell>
          <cell r="K14">
            <v>0</v>
          </cell>
        </row>
        <row r="15">
          <cell r="B15">
            <v>29.941666666666674</v>
          </cell>
          <cell r="C15">
            <v>37</v>
          </cell>
          <cell r="D15">
            <v>23.5</v>
          </cell>
          <cell r="E15">
            <v>33.695652173913047</v>
          </cell>
          <cell r="F15">
            <v>52</v>
          </cell>
          <cell r="G15">
            <v>17</v>
          </cell>
          <cell r="H15">
            <v>18</v>
          </cell>
          <cell r="I15" t="str">
            <v>N</v>
          </cell>
          <cell r="J15">
            <v>36</v>
          </cell>
          <cell r="K15">
            <v>0</v>
          </cell>
        </row>
        <row r="16">
          <cell r="B16">
            <v>29.566666666666659</v>
          </cell>
          <cell r="C16">
            <v>35.9</v>
          </cell>
          <cell r="D16">
            <v>23.9</v>
          </cell>
          <cell r="E16">
            <v>26.583333333333332</v>
          </cell>
          <cell r="F16">
            <v>39</v>
          </cell>
          <cell r="G16">
            <v>17</v>
          </cell>
          <cell r="H16">
            <v>27.36</v>
          </cell>
          <cell r="I16" t="str">
            <v>N</v>
          </cell>
          <cell r="J16">
            <v>55.800000000000004</v>
          </cell>
          <cell r="K16">
            <v>0</v>
          </cell>
        </row>
        <row r="17">
          <cell r="B17">
            <v>30.166666666666668</v>
          </cell>
          <cell r="C17">
            <v>37</v>
          </cell>
          <cell r="D17">
            <v>23.4</v>
          </cell>
          <cell r="E17">
            <v>23.708333333333332</v>
          </cell>
          <cell r="F17">
            <v>37</v>
          </cell>
          <cell r="G17">
            <v>13</v>
          </cell>
          <cell r="H17">
            <v>23.400000000000002</v>
          </cell>
          <cell r="I17" t="str">
            <v>N</v>
          </cell>
          <cell r="J17">
            <v>47.88</v>
          </cell>
          <cell r="K17">
            <v>0</v>
          </cell>
        </row>
        <row r="18">
          <cell r="B18">
            <v>25.429166666666664</v>
          </cell>
          <cell r="C18">
            <v>30.5</v>
          </cell>
          <cell r="D18">
            <v>20.9</v>
          </cell>
          <cell r="E18">
            <v>45.166666666666664</v>
          </cell>
          <cell r="F18">
            <v>78</v>
          </cell>
          <cell r="G18">
            <v>20</v>
          </cell>
          <cell r="H18">
            <v>24.48</v>
          </cell>
          <cell r="I18" t="str">
            <v>S</v>
          </cell>
          <cell r="J18">
            <v>44.64</v>
          </cell>
          <cell r="K18">
            <v>0</v>
          </cell>
        </row>
        <row r="19">
          <cell r="B19">
            <v>20.866666666666667</v>
          </cell>
          <cell r="C19">
            <v>31.8</v>
          </cell>
          <cell r="D19">
            <v>15</v>
          </cell>
          <cell r="E19">
            <v>76.375</v>
          </cell>
          <cell r="F19">
            <v>99</v>
          </cell>
          <cell r="G19">
            <v>30</v>
          </cell>
          <cell r="H19">
            <v>14.04</v>
          </cell>
          <cell r="I19" t="str">
            <v>SO</v>
          </cell>
          <cell r="J19">
            <v>31.680000000000003</v>
          </cell>
          <cell r="K19">
            <v>0</v>
          </cell>
        </row>
        <row r="20">
          <cell r="B20">
            <v>25.254166666666666</v>
          </cell>
          <cell r="C20">
            <v>33.4</v>
          </cell>
          <cell r="D20">
            <v>18.3</v>
          </cell>
          <cell r="E20">
            <v>54.333333333333336</v>
          </cell>
          <cell r="F20">
            <v>81</v>
          </cell>
          <cell r="G20">
            <v>24</v>
          </cell>
          <cell r="H20">
            <v>20.16</v>
          </cell>
          <cell r="I20" t="str">
            <v>L</v>
          </cell>
          <cell r="J20">
            <v>35.64</v>
          </cell>
          <cell r="K20">
            <v>0</v>
          </cell>
        </row>
        <row r="21">
          <cell r="B21">
            <v>21.241666666666671</v>
          </cell>
          <cell r="C21">
            <v>26.2</v>
          </cell>
          <cell r="D21">
            <v>17.7</v>
          </cell>
          <cell r="E21">
            <v>74.25</v>
          </cell>
          <cell r="F21">
            <v>95</v>
          </cell>
          <cell r="G21">
            <v>51</v>
          </cell>
          <cell r="H21">
            <v>21.96</v>
          </cell>
          <cell r="I21" t="str">
            <v>S</v>
          </cell>
          <cell r="J21">
            <v>48.24</v>
          </cell>
          <cell r="K21">
            <v>2.8000000000000003</v>
          </cell>
        </row>
        <row r="22">
          <cell r="B22">
            <v>21.512500000000003</v>
          </cell>
          <cell r="C22">
            <v>29.1</v>
          </cell>
          <cell r="D22">
            <v>16</v>
          </cell>
          <cell r="E22">
            <v>76.375</v>
          </cell>
          <cell r="F22">
            <v>99</v>
          </cell>
          <cell r="G22">
            <v>41</v>
          </cell>
          <cell r="H22">
            <v>10.44</v>
          </cell>
          <cell r="I22" t="str">
            <v>O</v>
          </cell>
          <cell r="J22">
            <v>21.96</v>
          </cell>
          <cell r="K22">
            <v>0.2</v>
          </cell>
        </row>
        <row r="23">
          <cell r="B23">
            <v>24.3</v>
          </cell>
          <cell r="C23">
            <v>30.2</v>
          </cell>
          <cell r="D23">
            <v>19.399999999999999</v>
          </cell>
          <cell r="E23">
            <v>57.416666666666664</v>
          </cell>
          <cell r="F23">
            <v>83</v>
          </cell>
          <cell r="G23">
            <v>30</v>
          </cell>
          <cell r="H23">
            <v>11.520000000000001</v>
          </cell>
          <cell r="I23" t="str">
            <v>N</v>
          </cell>
          <cell r="J23">
            <v>21.240000000000002</v>
          </cell>
          <cell r="K23">
            <v>0.2</v>
          </cell>
        </row>
        <row r="24">
          <cell r="B24">
            <v>21.05</v>
          </cell>
          <cell r="C24">
            <v>27.5</v>
          </cell>
          <cell r="D24">
            <v>15.9</v>
          </cell>
          <cell r="E24">
            <v>66.416666666666671</v>
          </cell>
          <cell r="F24">
            <v>90</v>
          </cell>
          <cell r="G24">
            <v>38</v>
          </cell>
          <cell r="H24">
            <v>16.2</v>
          </cell>
          <cell r="I24" t="str">
            <v>SO</v>
          </cell>
          <cell r="J24">
            <v>37.440000000000005</v>
          </cell>
          <cell r="K24">
            <v>1</v>
          </cell>
        </row>
        <row r="25">
          <cell r="B25">
            <v>15.962499999999997</v>
          </cell>
          <cell r="C25">
            <v>21.2</v>
          </cell>
          <cell r="D25">
            <v>12.4</v>
          </cell>
          <cell r="E25">
            <v>69.833333333333329</v>
          </cell>
          <cell r="F25">
            <v>94</v>
          </cell>
          <cell r="G25">
            <v>37</v>
          </cell>
          <cell r="H25">
            <v>18.36</v>
          </cell>
          <cell r="I25" t="str">
            <v>SE</v>
          </cell>
          <cell r="J25">
            <v>30.240000000000002</v>
          </cell>
          <cell r="K25">
            <v>6</v>
          </cell>
        </row>
        <row r="26">
          <cell r="B26">
            <v>17.895833333333332</v>
          </cell>
          <cell r="C26">
            <v>25</v>
          </cell>
          <cell r="D26">
            <v>12</v>
          </cell>
          <cell r="E26">
            <v>66.541666666666671</v>
          </cell>
          <cell r="F26">
            <v>91</v>
          </cell>
          <cell r="G26">
            <v>52</v>
          </cell>
          <cell r="H26">
            <v>18.720000000000002</v>
          </cell>
          <cell r="I26" t="str">
            <v>L</v>
          </cell>
          <cell r="J26">
            <v>33.840000000000003</v>
          </cell>
          <cell r="K26">
            <v>0</v>
          </cell>
        </row>
        <row r="27">
          <cell r="B27">
            <v>20.745833333333334</v>
          </cell>
          <cell r="C27">
            <v>29.3</v>
          </cell>
          <cell r="D27">
            <v>13.8</v>
          </cell>
          <cell r="E27">
            <v>72.208333333333329</v>
          </cell>
          <cell r="F27">
            <v>97</v>
          </cell>
          <cell r="G27">
            <v>40</v>
          </cell>
          <cell r="H27">
            <v>24.12</v>
          </cell>
          <cell r="I27" t="str">
            <v>NE</v>
          </cell>
          <cell r="J27">
            <v>41.04</v>
          </cell>
          <cell r="K27">
            <v>0</v>
          </cell>
        </row>
        <row r="28">
          <cell r="B28">
            <v>24.316666666666674</v>
          </cell>
          <cell r="C28">
            <v>33</v>
          </cell>
          <cell r="D28">
            <v>17.8</v>
          </cell>
          <cell r="E28">
            <v>58.291666666666664</v>
          </cell>
          <cell r="F28">
            <v>80</v>
          </cell>
          <cell r="G28">
            <v>29</v>
          </cell>
          <cell r="H28">
            <v>19.440000000000001</v>
          </cell>
          <cell r="I28" t="str">
            <v>NE</v>
          </cell>
          <cell r="J28">
            <v>37.440000000000005</v>
          </cell>
          <cell r="K28">
            <v>0</v>
          </cell>
        </row>
        <row r="29">
          <cell r="B29">
            <v>27.129166666666663</v>
          </cell>
          <cell r="C29">
            <v>36.299999999999997</v>
          </cell>
          <cell r="D29">
            <v>19.8</v>
          </cell>
          <cell r="E29">
            <v>45.708333333333336</v>
          </cell>
          <cell r="F29">
            <v>70</v>
          </cell>
          <cell r="G29">
            <v>18</v>
          </cell>
          <cell r="H29">
            <v>20.88</v>
          </cell>
          <cell r="I29" t="str">
            <v>NE</v>
          </cell>
          <cell r="J29">
            <v>43.2</v>
          </cell>
          <cell r="K29">
            <v>0</v>
          </cell>
        </row>
        <row r="30">
          <cell r="B30">
            <v>28.999999999999996</v>
          </cell>
          <cell r="C30">
            <v>38.299999999999997</v>
          </cell>
          <cell r="D30">
            <v>21.7</v>
          </cell>
          <cell r="E30">
            <v>36.083333333333336</v>
          </cell>
          <cell r="F30">
            <v>54</v>
          </cell>
          <cell r="G30">
            <v>15</v>
          </cell>
          <cell r="H30">
            <v>24.840000000000003</v>
          </cell>
          <cell r="I30" t="str">
            <v>N</v>
          </cell>
          <cell r="J30">
            <v>48.24</v>
          </cell>
          <cell r="K30">
            <v>0</v>
          </cell>
        </row>
        <row r="31">
          <cell r="B31">
            <v>30.637500000000003</v>
          </cell>
          <cell r="C31">
            <v>35.1</v>
          </cell>
          <cell r="D31">
            <v>28.1</v>
          </cell>
          <cell r="E31">
            <v>42.166666666666664</v>
          </cell>
          <cell r="F31">
            <v>53</v>
          </cell>
          <cell r="G31">
            <v>32</v>
          </cell>
          <cell r="H31">
            <v>26.64</v>
          </cell>
          <cell r="I31" t="str">
            <v>NO</v>
          </cell>
          <cell r="J31">
            <v>53.28</v>
          </cell>
          <cell r="K31">
            <v>0</v>
          </cell>
        </row>
        <row r="32">
          <cell r="B32">
            <v>19.729166666666668</v>
          </cell>
          <cell r="C32">
            <v>29.5</v>
          </cell>
          <cell r="D32">
            <v>16.5</v>
          </cell>
          <cell r="E32">
            <v>86.5</v>
          </cell>
          <cell r="F32">
            <v>99</v>
          </cell>
          <cell r="G32">
            <v>48</v>
          </cell>
          <cell r="H32">
            <v>21.6</v>
          </cell>
          <cell r="I32" t="str">
            <v>SO</v>
          </cell>
          <cell r="J32">
            <v>45.72</v>
          </cell>
          <cell r="K32">
            <v>0</v>
          </cell>
        </row>
        <row r="33">
          <cell r="B33">
            <v>25.254166666666674</v>
          </cell>
          <cell r="C33">
            <v>35</v>
          </cell>
          <cell r="D33">
            <v>17.5</v>
          </cell>
          <cell r="E33">
            <v>60.041666666666664</v>
          </cell>
          <cell r="F33">
            <v>89</v>
          </cell>
          <cell r="G33">
            <v>35</v>
          </cell>
          <cell r="H33">
            <v>16.920000000000002</v>
          </cell>
          <cell r="I33" t="str">
            <v>NE</v>
          </cell>
          <cell r="J33">
            <v>36.36</v>
          </cell>
          <cell r="K33">
            <v>0</v>
          </cell>
        </row>
        <row r="34">
          <cell r="B34">
            <v>30.329166666666669</v>
          </cell>
          <cell r="C34">
            <v>37.6</v>
          </cell>
          <cell r="D34">
            <v>23.4</v>
          </cell>
          <cell r="E34">
            <v>42.708333333333336</v>
          </cell>
          <cell r="F34">
            <v>63</v>
          </cell>
          <cell r="G34">
            <v>20</v>
          </cell>
          <cell r="H34">
            <v>16.920000000000002</v>
          </cell>
          <cell r="I34" t="str">
            <v>N</v>
          </cell>
          <cell r="J34">
            <v>46.080000000000005</v>
          </cell>
          <cell r="K34">
            <v>0</v>
          </cell>
        </row>
        <row r="35">
          <cell r="I35" t="str">
            <v>SO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21.870833333333334</v>
          </cell>
          <cell r="C5">
            <v>32.9</v>
          </cell>
          <cell r="D5">
            <v>15.5</v>
          </cell>
          <cell r="E5">
            <v>70.375</v>
          </cell>
          <cell r="F5">
            <v>93</v>
          </cell>
          <cell r="G5">
            <v>33</v>
          </cell>
          <cell r="H5">
            <v>21.240000000000002</v>
          </cell>
          <cell r="I5" t="str">
            <v>SO</v>
          </cell>
          <cell r="J5">
            <v>34.56</v>
          </cell>
          <cell r="K5">
            <v>0</v>
          </cell>
        </row>
        <row r="6">
          <cell r="B6">
            <v>21.291666666666664</v>
          </cell>
          <cell r="C6">
            <v>29</v>
          </cell>
          <cell r="D6">
            <v>16</v>
          </cell>
          <cell r="E6">
            <v>67</v>
          </cell>
          <cell r="F6">
            <v>83</v>
          </cell>
          <cell r="G6">
            <v>45</v>
          </cell>
          <cell r="H6">
            <v>25.56</v>
          </cell>
          <cell r="I6" t="str">
            <v>SO</v>
          </cell>
          <cell r="J6">
            <v>39.96</v>
          </cell>
          <cell r="K6">
            <v>0</v>
          </cell>
        </row>
        <row r="7">
          <cell r="B7">
            <v>21.495833333333337</v>
          </cell>
          <cell r="C7">
            <v>32</v>
          </cell>
          <cell r="D7">
            <v>14.4</v>
          </cell>
          <cell r="E7">
            <v>64</v>
          </cell>
          <cell r="F7">
            <v>82</v>
          </cell>
          <cell r="G7">
            <v>38</v>
          </cell>
          <cell r="H7">
            <v>20.88</v>
          </cell>
          <cell r="I7" t="str">
            <v>SO</v>
          </cell>
          <cell r="J7">
            <v>28.44</v>
          </cell>
          <cell r="K7">
            <v>0</v>
          </cell>
        </row>
        <row r="8">
          <cell r="B8">
            <v>22.570833333333329</v>
          </cell>
          <cell r="C8">
            <v>32.4</v>
          </cell>
          <cell r="D8">
            <v>14.7</v>
          </cell>
          <cell r="E8">
            <v>65.791666666666671</v>
          </cell>
          <cell r="F8">
            <v>88</v>
          </cell>
          <cell r="G8">
            <v>36</v>
          </cell>
          <cell r="H8">
            <v>16.559999999999999</v>
          </cell>
          <cell r="I8" t="str">
            <v>SO</v>
          </cell>
          <cell r="J8">
            <v>28.08</v>
          </cell>
          <cell r="K8">
            <v>0</v>
          </cell>
        </row>
        <row r="9">
          <cell r="B9">
            <v>25.95</v>
          </cell>
          <cell r="C9">
            <v>36.799999999999997</v>
          </cell>
          <cell r="D9">
            <v>16.5</v>
          </cell>
          <cell r="E9">
            <v>56.708333333333336</v>
          </cell>
          <cell r="F9">
            <v>91</v>
          </cell>
          <cell r="G9">
            <v>21</v>
          </cell>
          <cell r="H9">
            <v>21.6</v>
          </cell>
          <cell r="I9" t="str">
            <v>N</v>
          </cell>
          <cell r="J9">
            <v>41.04</v>
          </cell>
          <cell r="K9">
            <v>0</v>
          </cell>
        </row>
        <row r="10">
          <cell r="B10">
            <v>25.308333333333337</v>
          </cell>
          <cell r="C10">
            <v>34.700000000000003</v>
          </cell>
          <cell r="D10">
            <v>16.600000000000001</v>
          </cell>
          <cell r="E10">
            <v>55.125</v>
          </cell>
          <cell r="F10">
            <v>86</v>
          </cell>
          <cell r="G10">
            <v>31</v>
          </cell>
          <cell r="H10">
            <v>10.8</v>
          </cell>
          <cell r="I10" t="str">
            <v>NO</v>
          </cell>
          <cell r="J10">
            <v>18.720000000000002</v>
          </cell>
          <cell r="K10">
            <v>0</v>
          </cell>
        </row>
        <row r="11">
          <cell r="B11">
            <v>22.954166666666669</v>
          </cell>
          <cell r="C11">
            <v>29.3</v>
          </cell>
          <cell r="D11">
            <v>18.3</v>
          </cell>
          <cell r="E11">
            <v>69.541666666666671</v>
          </cell>
          <cell r="F11">
            <v>91</v>
          </cell>
          <cell r="G11">
            <v>45</v>
          </cell>
          <cell r="H11">
            <v>24.12</v>
          </cell>
          <cell r="I11" t="str">
            <v>S</v>
          </cell>
          <cell r="J11">
            <v>37.440000000000005</v>
          </cell>
          <cell r="K11">
            <v>0</v>
          </cell>
        </row>
        <row r="12">
          <cell r="B12">
            <v>20.537499999999998</v>
          </cell>
          <cell r="C12">
            <v>28.5</v>
          </cell>
          <cell r="D12">
            <v>16.5</v>
          </cell>
          <cell r="E12">
            <v>77.75</v>
          </cell>
          <cell r="F12">
            <v>92</v>
          </cell>
          <cell r="G12">
            <v>50</v>
          </cell>
          <cell r="H12">
            <v>22.68</v>
          </cell>
          <cell r="I12" t="str">
            <v>S</v>
          </cell>
          <cell r="J12">
            <v>36.72</v>
          </cell>
          <cell r="K12">
            <v>0</v>
          </cell>
        </row>
        <row r="13">
          <cell r="B13">
            <v>25.683333333333334</v>
          </cell>
          <cell r="C13">
            <v>37.5</v>
          </cell>
          <cell r="D13">
            <v>16.100000000000001</v>
          </cell>
          <cell r="E13">
            <v>61.125</v>
          </cell>
          <cell r="F13">
            <v>96</v>
          </cell>
          <cell r="G13">
            <v>18</v>
          </cell>
          <cell r="H13">
            <v>21.240000000000002</v>
          </cell>
          <cell r="I13" t="str">
            <v>O</v>
          </cell>
          <cell r="J13">
            <v>39.24</v>
          </cell>
          <cell r="K13">
            <v>0</v>
          </cell>
        </row>
        <row r="14">
          <cell r="B14">
            <v>27.179166666666664</v>
          </cell>
          <cell r="C14">
            <v>36.200000000000003</v>
          </cell>
          <cell r="D14">
            <v>18.8</v>
          </cell>
          <cell r="E14">
            <v>47.958333333333336</v>
          </cell>
          <cell r="F14">
            <v>77</v>
          </cell>
          <cell r="G14">
            <v>29</v>
          </cell>
          <cell r="H14">
            <v>14.4</v>
          </cell>
          <cell r="I14" t="str">
            <v>NE</v>
          </cell>
          <cell r="J14">
            <v>22.68</v>
          </cell>
          <cell r="K14">
            <v>0</v>
          </cell>
        </row>
        <row r="15">
          <cell r="B15">
            <v>27.387499999999992</v>
          </cell>
          <cell r="C15">
            <v>37.799999999999997</v>
          </cell>
          <cell r="D15">
            <v>18.3</v>
          </cell>
          <cell r="E15">
            <v>52.208333333333336</v>
          </cell>
          <cell r="F15">
            <v>85</v>
          </cell>
          <cell r="G15">
            <v>18</v>
          </cell>
          <cell r="H15">
            <v>25.92</v>
          </cell>
          <cell r="I15" t="str">
            <v>N</v>
          </cell>
          <cell r="J15">
            <v>44.64</v>
          </cell>
          <cell r="K15">
            <v>0</v>
          </cell>
        </row>
        <row r="16">
          <cell r="B16">
            <v>28.054166666666671</v>
          </cell>
          <cell r="C16">
            <v>37</v>
          </cell>
          <cell r="D16">
            <v>19.2</v>
          </cell>
          <cell r="E16">
            <v>41.75</v>
          </cell>
          <cell r="F16">
            <v>74</v>
          </cell>
          <cell r="G16">
            <v>20</v>
          </cell>
          <cell r="H16">
            <v>27.36</v>
          </cell>
          <cell r="I16" t="str">
            <v>N</v>
          </cell>
          <cell r="J16">
            <v>50.4</v>
          </cell>
          <cell r="K16">
            <v>0</v>
          </cell>
        </row>
        <row r="17">
          <cell r="B17">
            <v>26.854166666666671</v>
          </cell>
          <cell r="C17">
            <v>37.4</v>
          </cell>
          <cell r="D17">
            <v>16.3</v>
          </cell>
          <cell r="E17">
            <v>43.708333333333336</v>
          </cell>
          <cell r="F17">
            <v>79</v>
          </cell>
          <cell r="G17">
            <v>16</v>
          </cell>
          <cell r="H17">
            <v>26.28</v>
          </cell>
          <cell r="I17" t="str">
            <v>N</v>
          </cell>
          <cell r="J17">
            <v>46.800000000000004</v>
          </cell>
          <cell r="K17">
            <v>0</v>
          </cell>
        </row>
        <row r="18">
          <cell r="B18">
            <v>23.845833333333331</v>
          </cell>
          <cell r="C18">
            <v>30.4</v>
          </cell>
          <cell r="D18">
            <v>16.100000000000001</v>
          </cell>
          <cell r="E18">
            <v>58.875</v>
          </cell>
          <cell r="F18">
            <v>76</v>
          </cell>
          <cell r="G18">
            <v>36</v>
          </cell>
          <cell r="H18">
            <v>28.8</v>
          </cell>
          <cell r="I18" t="str">
            <v>S</v>
          </cell>
          <cell r="J18">
            <v>46.800000000000004</v>
          </cell>
          <cell r="K18">
            <v>0</v>
          </cell>
        </row>
        <row r="19">
          <cell r="B19">
            <v>22.679166666666671</v>
          </cell>
          <cell r="C19">
            <v>31.2</v>
          </cell>
          <cell r="D19">
            <v>18.100000000000001</v>
          </cell>
          <cell r="E19">
            <v>72.166666666666671</v>
          </cell>
          <cell r="F19">
            <v>92</v>
          </cell>
          <cell r="G19">
            <v>41</v>
          </cell>
          <cell r="H19">
            <v>21.6</v>
          </cell>
          <cell r="I19" t="str">
            <v>SO</v>
          </cell>
          <cell r="J19">
            <v>33.480000000000004</v>
          </cell>
          <cell r="K19">
            <v>0</v>
          </cell>
        </row>
        <row r="20">
          <cell r="B20">
            <v>24.912499999999998</v>
          </cell>
          <cell r="C20">
            <v>36.9</v>
          </cell>
          <cell r="D20">
            <v>15.6</v>
          </cell>
          <cell r="E20">
            <v>62.541666666666664</v>
          </cell>
          <cell r="F20">
            <v>96</v>
          </cell>
          <cell r="G20">
            <v>23</v>
          </cell>
          <cell r="H20">
            <v>19.8</v>
          </cell>
          <cell r="I20" t="str">
            <v>N</v>
          </cell>
          <cell r="J20">
            <v>37.800000000000004</v>
          </cell>
          <cell r="K20">
            <v>0</v>
          </cell>
        </row>
        <row r="21">
          <cell r="B21">
            <v>23.445833333333329</v>
          </cell>
          <cell r="C21">
            <v>29.6</v>
          </cell>
          <cell r="D21">
            <v>18</v>
          </cell>
          <cell r="E21">
            <v>70.25</v>
          </cell>
          <cell r="F21">
            <v>92</v>
          </cell>
          <cell r="G21">
            <v>42</v>
          </cell>
          <cell r="H21">
            <v>28.44</v>
          </cell>
          <cell r="I21" t="str">
            <v>S</v>
          </cell>
          <cell r="J21">
            <v>43.92</v>
          </cell>
          <cell r="K21">
            <v>0</v>
          </cell>
        </row>
        <row r="22">
          <cell r="B22">
            <v>23.204166666666662</v>
          </cell>
          <cell r="C22">
            <v>30.9</v>
          </cell>
          <cell r="D22">
            <v>18.7</v>
          </cell>
          <cell r="E22">
            <v>72.5</v>
          </cell>
          <cell r="F22">
            <v>91</v>
          </cell>
          <cell r="G22">
            <v>45</v>
          </cell>
          <cell r="H22">
            <v>15.120000000000001</v>
          </cell>
          <cell r="I22" t="str">
            <v>SO</v>
          </cell>
          <cell r="J22">
            <v>21.96</v>
          </cell>
          <cell r="K22">
            <v>0.4</v>
          </cell>
        </row>
        <row r="23">
          <cell r="B23">
            <v>23.895833333333329</v>
          </cell>
          <cell r="C23">
            <v>30.5</v>
          </cell>
          <cell r="D23">
            <v>18.399999999999999</v>
          </cell>
          <cell r="E23">
            <v>74.291666666666671</v>
          </cell>
          <cell r="F23">
            <v>98</v>
          </cell>
          <cell r="G23">
            <v>48</v>
          </cell>
          <cell r="H23">
            <v>25.56</v>
          </cell>
          <cell r="I23" t="str">
            <v>NO</v>
          </cell>
          <cell r="J23">
            <v>59.04</v>
          </cell>
          <cell r="K23">
            <v>22.599999999999998</v>
          </cell>
        </row>
        <row r="24">
          <cell r="B24">
            <v>22.387500000000003</v>
          </cell>
          <cell r="C24">
            <v>30.3</v>
          </cell>
          <cell r="D24">
            <v>17.7</v>
          </cell>
          <cell r="E24">
            <v>76.125</v>
          </cell>
          <cell r="F24">
            <v>96</v>
          </cell>
          <cell r="G24">
            <v>40</v>
          </cell>
          <cell r="H24">
            <v>22.32</v>
          </cell>
          <cell r="I24" t="str">
            <v>S</v>
          </cell>
          <cell r="J24">
            <v>34.200000000000003</v>
          </cell>
          <cell r="K24">
            <v>0.2</v>
          </cell>
        </row>
        <row r="25">
          <cell r="B25">
            <v>16.7</v>
          </cell>
          <cell r="C25">
            <v>22.6</v>
          </cell>
          <cell r="D25">
            <v>13</v>
          </cell>
          <cell r="E25">
            <v>82.541666666666671</v>
          </cell>
          <cell r="F25">
            <v>97</v>
          </cell>
          <cell r="G25">
            <v>60</v>
          </cell>
          <cell r="H25">
            <v>25.56</v>
          </cell>
          <cell r="I25" t="str">
            <v>SO</v>
          </cell>
          <cell r="J25">
            <v>34.200000000000003</v>
          </cell>
          <cell r="K25">
            <v>20.8</v>
          </cell>
        </row>
        <row r="26">
          <cell r="B26">
            <v>18.795833333333331</v>
          </cell>
          <cell r="C26">
            <v>26.8</v>
          </cell>
          <cell r="D26">
            <v>12.6</v>
          </cell>
          <cell r="E26">
            <v>81.208333333333329</v>
          </cell>
          <cell r="F26">
            <v>98</v>
          </cell>
          <cell r="G26">
            <v>58</v>
          </cell>
          <cell r="H26">
            <v>14.76</v>
          </cell>
          <cell r="I26" t="str">
            <v>SO</v>
          </cell>
          <cell r="J26">
            <v>27</v>
          </cell>
          <cell r="K26">
            <v>1.2</v>
          </cell>
        </row>
        <row r="27">
          <cell r="B27">
            <v>23.008333333333329</v>
          </cell>
          <cell r="C27">
            <v>31.5</v>
          </cell>
          <cell r="D27">
            <v>15.9</v>
          </cell>
          <cell r="E27">
            <v>75.708333333333329</v>
          </cell>
          <cell r="F27">
            <v>98</v>
          </cell>
          <cell r="G27">
            <v>47</v>
          </cell>
          <cell r="H27">
            <v>12.6</v>
          </cell>
          <cell r="I27" t="str">
            <v>L</v>
          </cell>
          <cell r="J27">
            <v>24.12</v>
          </cell>
          <cell r="K27">
            <v>0</v>
          </cell>
        </row>
        <row r="28">
          <cell r="B28">
            <v>25.645833333333329</v>
          </cell>
          <cell r="C28">
            <v>35.1</v>
          </cell>
          <cell r="D28">
            <v>17.7</v>
          </cell>
          <cell r="E28">
            <v>65.041666666666671</v>
          </cell>
          <cell r="F28">
            <v>96</v>
          </cell>
          <cell r="G28">
            <v>29</v>
          </cell>
          <cell r="H28">
            <v>17.28</v>
          </cell>
          <cell r="I28" t="str">
            <v>NE</v>
          </cell>
          <cell r="J28">
            <v>29.52</v>
          </cell>
          <cell r="K28">
            <v>0</v>
          </cell>
        </row>
        <row r="29">
          <cell r="B29">
            <v>26.766666666666666</v>
          </cell>
          <cell r="C29">
            <v>37.1</v>
          </cell>
          <cell r="D29">
            <v>17.600000000000001</v>
          </cell>
          <cell r="E29">
            <v>55.958333333333336</v>
          </cell>
          <cell r="F29">
            <v>88</v>
          </cell>
          <cell r="G29">
            <v>24</v>
          </cell>
          <cell r="H29">
            <v>15.840000000000002</v>
          </cell>
          <cell r="I29" t="str">
            <v>NE</v>
          </cell>
          <cell r="J29">
            <v>27</v>
          </cell>
          <cell r="K29">
            <v>0</v>
          </cell>
        </row>
        <row r="30">
          <cell r="B30">
            <v>29.454166666666666</v>
          </cell>
          <cell r="C30">
            <v>38.700000000000003</v>
          </cell>
          <cell r="D30">
            <v>20.399999999999999</v>
          </cell>
          <cell r="E30">
            <v>41.791666666666664</v>
          </cell>
          <cell r="F30">
            <v>80</v>
          </cell>
          <cell r="G30">
            <v>22</v>
          </cell>
          <cell r="H30">
            <v>28.8</v>
          </cell>
          <cell r="I30" t="str">
            <v>N</v>
          </cell>
          <cell r="J30">
            <v>50.4</v>
          </cell>
          <cell r="K30">
            <v>0</v>
          </cell>
        </row>
        <row r="31">
          <cell r="B31">
            <v>30.950000000000006</v>
          </cell>
          <cell r="C31">
            <v>37.799999999999997</v>
          </cell>
          <cell r="D31">
            <v>25.3</v>
          </cell>
          <cell r="E31">
            <v>47.583333333333336</v>
          </cell>
          <cell r="F31">
            <v>69</v>
          </cell>
          <cell r="G31">
            <v>31</v>
          </cell>
          <cell r="H31">
            <v>33.840000000000003</v>
          </cell>
          <cell r="I31" t="str">
            <v>N</v>
          </cell>
          <cell r="J31">
            <v>56.88</v>
          </cell>
          <cell r="K31">
            <v>0</v>
          </cell>
        </row>
        <row r="32">
          <cell r="B32">
            <v>24.845833333333335</v>
          </cell>
          <cell r="C32">
            <v>29.7</v>
          </cell>
          <cell r="D32">
            <v>19.7</v>
          </cell>
          <cell r="E32">
            <v>67.333333333333329</v>
          </cell>
          <cell r="F32">
            <v>87</v>
          </cell>
          <cell r="G32">
            <v>46</v>
          </cell>
          <cell r="H32">
            <v>28.8</v>
          </cell>
          <cell r="I32" t="str">
            <v>S</v>
          </cell>
          <cell r="J32">
            <v>45.36</v>
          </cell>
          <cell r="K32">
            <v>0</v>
          </cell>
        </row>
        <row r="33">
          <cell r="B33">
            <v>26.158333333333335</v>
          </cell>
          <cell r="C33">
            <v>37.4</v>
          </cell>
          <cell r="D33">
            <v>18.3</v>
          </cell>
          <cell r="E33">
            <v>65.875</v>
          </cell>
          <cell r="F33">
            <v>92</v>
          </cell>
          <cell r="G33">
            <v>29</v>
          </cell>
          <cell r="H33">
            <v>19.440000000000001</v>
          </cell>
          <cell r="I33" t="str">
            <v>NO</v>
          </cell>
          <cell r="J33">
            <v>36.36</v>
          </cell>
          <cell r="K33">
            <v>0</v>
          </cell>
        </row>
        <row r="34">
          <cell r="B34">
            <v>30.275000000000002</v>
          </cell>
          <cell r="C34">
            <v>40.200000000000003</v>
          </cell>
          <cell r="D34">
            <v>20.399999999999999</v>
          </cell>
          <cell r="E34">
            <v>49.875</v>
          </cell>
          <cell r="F34">
            <v>87</v>
          </cell>
          <cell r="G34">
            <v>18</v>
          </cell>
          <cell r="H34">
            <v>28.08</v>
          </cell>
          <cell r="I34" t="str">
            <v>N</v>
          </cell>
          <cell r="J34">
            <v>49.680000000000007</v>
          </cell>
          <cell r="K34">
            <v>0</v>
          </cell>
        </row>
        <row r="35">
          <cell r="I35" t="str">
            <v>SO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L69" sqref="AL69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thickBot="1" x14ac:dyDescent="0.25">
      <c r="A1" s="181" t="s">
        <v>22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3"/>
    </row>
    <row r="2" spans="1:36" s="4" customFormat="1" ht="20.100000000000001" customHeight="1" thickBot="1" x14ac:dyDescent="0.25">
      <c r="A2" s="184" t="s">
        <v>21</v>
      </c>
      <c r="B2" s="179" t="s">
        <v>230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80"/>
    </row>
    <row r="3" spans="1:36" s="5" customFormat="1" ht="20.100000000000001" customHeight="1" x14ac:dyDescent="0.2">
      <c r="A3" s="185"/>
      <c r="B3" s="187">
        <v>1</v>
      </c>
      <c r="C3" s="189">
        <f>SUM(B3+1)</f>
        <v>2</v>
      </c>
      <c r="D3" s="189">
        <f t="shared" ref="D3:AB3" si="0">SUM(C3+1)</f>
        <v>3</v>
      </c>
      <c r="E3" s="189">
        <f t="shared" si="0"/>
        <v>4</v>
      </c>
      <c r="F3" s="189">
        <f t="shared" si="0"/>
        <v>5</v>
      </c>
      <c r="G3" s="189">
        <v>6</v>
      </c>
      <c r="H3" s="189">
        <v>7</v>
      </c>
      <c r="I3" s="189">
        <f t="shared" si="0"/>
        <v>8</v>
      </c>
      <c r="J3" s="189">
        <f t="shared" si="0"/>
        <v>9</v>
      </c>
      <c r="K3" s="189">
        <f t="shared" si="0"/>
        <v>10</v>
      </c>
      <c r="L3" s="189">
        <f t="shared" si="0"/>
        <v>11</v>
      </c>
      <c r="M3" s="189">
        <f t="shared" si="0"/>
        <v>12</v>
      </c>
      <c r="N3" s="189">
        <f t="shared" si="0"/>
        <v>13</v>
      </c>
      <c r="O3" s="189">
        <f t="shared" si="0"/>
        <v>14</v>
      </c>
      <c r="P3" s="189">
        <f t="shared" si="0"/>
        <v>15</v>
      </c>
      <c r="Q3" s="189">
        <f t="shared" si="0"/>
        <v>16</v>
      </c>
      <c r="R3" s="189">
        <f t="shared" si="0"/>
        <v>17</v>
      </c>
      <c r="S3" s="189">
        <f t="shared" si="0"/>
        <v>18</v>
      </c>
      <c r="T3" s="189">
        <f t="shared" si="0"/>
        <v>19</v>
      </c>
      <c r="U3" s="189">
        <f t="shared" si="0"/>
        <v>20</v>
      </c>
      <c r="V3" s="189">
        <f t="shared" si="0"/>
        <v>21</v>
      </c>
      <c r="W3" s="189">
        <f t="shared" si="0"/>
        <v>22</v>
      </c>
      <c r="X3" s="189">
        <f t="shared" si="0"/>
        <v>23</v>
      </c>
      <c r="Y3" s="189">
        <f t="shared" si="0"/>
        <v>24</v>
      </c>
      <c r="Z3" s="189">
        <f t="shared" si="0"/>
        <v>25</v>
      </c>
      <c r="AA3" s="189">
        <f t="shared" si="0"/>
        <v>26</v>
      </c>
      <c r="AB3" s="189">
        <f t="shared" si="0"/>
        <v>27</v>
      </c>
      <c r="AC3" s="189">
        <f>SUM(AB3+1)</f>
        <v>28</v>
      </c>
      <c r="AD3" s="189">
        <f>SUM(AC3+1)</f>
        <v>29</v>
      </c>
      <c r="AE3" s="195">
        <v>30</v>
      </c>
      <c r="AF3" s="191" t="s">
        <v>36</v>
      </c>
    </row>
    <row r="4" spans="1:36" s="5" customFormat="1" ht="13.5" thickBot="1" x14ac:dyDescent="0.25">
      <c r="A4" s="186"/>
      <c r="B4" s="188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6"/>
      <c r="AF4" s="192"/>
    </row>
    <row r="5" spans="1:36" s="5" customFormat="1" x14ac:dyDescent="0.2">
      <c r="A5" s="154" t="s">
        <v>40</v>
      </c>
      <c r="B5" s="146">
        <f>[1]Setembro!$B$5</f>
        <v>27.525000000000006</v>
      </c>
      <c r="C5" s="117">
        <f>[1]Setembro!$B$6</f>
        <v>28.020833333333332</v>
      </c>
      <c r="D5" s="117">
        <f>[1]Setembro!$B$7</f>
        <v>28.245833333333326</v>
      </c>
      <c r="E5" s="117">
        <f>[1]Setembro!$B$8</f>
        <v>27.6875</v>
      </c>
      <c r="F5" s="117">
        <f>[1]Setembro!$B$9</f>
        <v>28.2</v>
      </c>
      <c r="G5" s="117">
        <f>[1]Setembro!$B$10</f>
        <v>28.779166666666672</v>
      </c>
      <c r="H5" s="117">
        <f>[1]Setembro!$B$11</f>
        <v>27.200000000000006</v>
      </c>
      <c r="I5" s="117">
        <f>[1]Setembro!$B$12</f>
        <v>27.200000000000003</v>
      </c>
      <c r="J5" s="117">
        <f>[1]Setembro!$B$13</f>
        <v>28.333333333333332</v>
      </c>
      <c r="K5" s="117">
        <f>[1]Setembro!$B$14</f>
        <v>29.662499999999994</v>
      </c>
      <c r="L5" s="117">
        <f>[1]Setembro!$B$15</f>
        <v>29.504166666666663</v>
      </c>
      <c r="M5" s="117">
        <f>[1]Setembro!$B$16</f>
        <v>29.591666666666672</v>
      </c>
      <c r="N5" s="117">
        <f>[1]Setembro!$B$17</f>
        <v>28.595833333333335</v>
      </c>
      <c r="O5" s="117">
        <f>[1]Setembro!$B$18</f>
        <v>27.325000000000003</v>
      </c>
      <c r="P5" s="117">
        <f>[1]Setembro!$B$19</f>
        <v>26.820833333333336</v>
      </c>
      <c r="Q5" s="117">
        <f>[1]Setembro!$B$20</f>
        <v>30.254166666666663</v>
      </c>
      <c r="R5" s="117">
        <f>[1]Setembro!$B$21</f>
        <v>27.870833333333326</v>
      </c>
      <c r="S5" s="117">
        <f>[1]Setembro!$B$22</f>
        <v>27.266666666666669</v>
      </c>
      <c r="T5" s="117">
        <f>[1]Setembro!$B$23</f>
        <v>25.100000000000005</v>
      </c>
      <c r="U5" s="117">
        <f>[1]Setembro!$B$24</f>
        <v>25.666666666666668</v>
      </c>
      <c r="V5" s="117">
        <f>[1]Setembro!$B$25</f>
        <v>22.354166666666671</v>
      </c>
      <c r="W5" s="117">
        <f>[1]Setembro!$B$26</f>
        <v>21.320833333333336</v>
      </c>
      <c r="X5" s="117">
        <f>[1]Setembro!$B$27</f>
        <v>24.212499999999995</v>
      </c>
      <c r="Y5" s="117">
        <f>[1]Setembro!$B$28</f>
        <v>26.804166666666664</v>
      </c>
      <c r="Z5" s="117">
        <f>[1]Setembro!$B$29</f>
        <v>28.004166666666674</v>
      </c>
      <c r="AA5" s="117">
        <f>[1]Setembro!$B$30</f>
        <v>29.424999999999997</v>
      </c>
      <c r="AB5" s="117">
        <f>[1]Setembro!$B$31</f>
        <v>31.054166666666656</v>
      </c>
      <c r="AC5" s="117">
        <f>[1]Setembro!$B$32</f>
        <v>28.716666666666669</v>
      </c>
      <c r="AD5" s="117">
        <f>[1]Setembro!$B$33</f>
        <v>29.100000000000005</v>
      </c>
      <c r="AE5" s="118">
        <f>[1]Setembro!$B$34</f>
        <v>31.495833333333337</v>
      </c>
      <c r="AF5" s="178">
        <f>AVERAGE(B5:AE5)</f>
        <v>27.711250000000003</v>
      </c>
    </row>
    <row r="6" spans="1:36" x14ac:dyDescent="0.2">
      <c r="A6" s="78" t="s">
        <v>0</v>
      </c>
      <c r="B6" s="147">
        <f>[2]Setembro!$B$5</f>
        <v>22.595833333333335</v>
      </c>
      <c r="C6" s="11">
        <f>[2]Setembro!$B$6</f>
        <v>22.483333333333338</v>
      </c>
      <c r="D6" s="11">
        <f>[2]Setembro!$B$7</f>
        <v>20.383333333333336</v>
      </c>
      <c r="E6" s="11">
        <f>[2]Setembro!$B$8</f>
        <v>20.620833333333337</v>
      </c>
      <c r="F6" s="11">
        <f>[2]Setembro!$B$9</f>
        <v>25.129166666666666</v>
      </c>
      <c r="G6" s="11">
        <f>[2]Setembro!$B$10</f>
        <v>25.212500000000002</v>
      </c>
      <c r="H6" s="11">
        <f>[2]Setembro!$B$11</f>
        <v>21.4375</v>
      </c>
      <c r="I6" s="11">
        <f>[2]Setembro!$B$12</f>
        <v>20.225000000000001</v>
      </c>
      <c r="J6" s="11">
        <f>[2]Setembro!$B$13</f>
        <v>24.025000000000002</v>
      </c>
      <c r="K6" s="11">
        <f>[2]Setembro!$B$14</f>
        <v>25.737500000000001</v>
      </c>
      <c r="L6" s="11">
        <f>[2]Setembro!$B$15</f>
        <v>26.354166666666668</v>
      </c>
      <c r="M6" s="11">
        <f>[2]Setembro!$B$16</f>
        <v>25.395833333333332</v>
      </c>
      <c r="N6" s="11">
        <f>[2]Setembro!$B$17</f>
        <v>25.999999999999996</v>
      </c>
      <c r="O6" s="11">
        <f>[2]Setembro!$B$18</f>
        <v>22.983333333333334</v>
      </c>
      <c r="P6" s="11">
        <f>[2]Setembro!$B$19</f>
        <v>21.404166666666669</v>
      </c>
      <c r="Q6" s="11">
        <f>[2]Setembro!$B$20</f>
        <v>24.791666666666671</v>
      </c>
      <c r="R6" s="11">
        <f>[2]Setembro!$B$21</f>
        <v>20.749999999999996</v>
      </c>
      <c r="S6" s="11">
        <f>[2]Setembro!$B$22</f>
        <v>21.391666666666666</v>
      </c>
      <c r="T6" s="11">
        <f>[2]Setembro!$B$23</f>
        <v>22.929166666666671</v>
      </c>
      <c r="U6" s="11">
        <f>[2]Setembro!$B$24</f>
        <v>22.158333333333331</v>
      </c>
      <c r="V6" s="11">
        <f>[2]Setembro!$B$25</f>
        <v>17.283333333333328</v>
      </c>
      <c r="W6" s="11">
        <f>[2]Setembro!$B$26</f>
        <v>17.037499999999998</v>
      </c>
      <c r="X6" s="11">
        <f>[2]Setembro!$B$27</f>
        <v>20.133333333333333</v>
      </c>
      <c r="Y6" s="11">
        <f>[2]Setembro!$B$28</f>
        <v>22.954166666666662</v>
      </c>
      <c r="Z6" s="11">
        <f>[2]Setembro!$B$29</f>
        <v>25.429166666666664</v>
      </c>
      <c r="AA6" s="11">
        <f>[2]Setembro!$B$30</f>
        <v>27.633333333333336</v>
      </c>
      <c r="AB6" s="11">
        <f>[2]Setembro!$B$31</f>
        <v>29.566666666666666</v>
      </c>
      <c r="AC6" s="11">
        <f>[2]Setembro!$B$32</f>
        <v>21.649999999999995</v>
      </c>
      <c r="AD6" s="11">
        <f>[2]Setembro!$B$33</f>
        <v>23.958333333333339</v>
      </c>
      <c r="AE6" s="94">
        <f>[2]Setembro!$B$34</f>
        <v>29.016666666666666</v>
      </c>
      <c r="AF6" s="97">
        <f>AVERAGE(B6:AE6)</f>
        <v>23.222361111111116</v>
      </c>
    </row>
    <row r="7" spans="1:36" x14ac:dyDescent="0.2">
      <c r="A7" s="78" t="s">
        <v>104</v>
      </c>
      <c r="B7" s="147">
        <f>[3]Setembro!$B$5</f>
        <v>26.045833333333331</v>
      </c>
      <c r="C7" s="11">
        <f>[3]Setembro!$B$6</f>
        <v>25.841666666666669</v>
      </c>
      <c r="D7" s="11">
        <f>[3]Setembro!$B$7</f>
        <v>26.854166666666668</v>
      </c>
      <c r="E7" s="11">
        <f>[3]Setembro!$B$8</f>
        <v>25.033333333333335</v>
      </c>
      <c r="F7" s="11">
        <f>[3]Setembro!$B$9</f>
        <v>28.212500000000002</v>
      </c>
      <c r="G7" s="11">
        <f>[3]Setembro!$B$10</f>
        <v>28.383333333333329</v>
      </c>
      <c r="H7" s="11">
        <f>[3]Setembro!$B$11</f>
        <v>28.229166666666671</v>
      </c>
      <c r="I7" s="11">
        <f>[3]Setembro!$B$12</f>
        <v>24.449999999999992</v>
      </c>
      <c r="J7" s="11">
        <f>[3]Setembro!$B$13</f>
        <v>27.433333333333334</v>
      </c>
      <c r="K7" s="11">
        <f>[3]Setembro!$B$14</f>
        <v>29.216666666666672</v>
      </c>
      <c r="L7" s="11">
        <f>[3]Setembro!$B$15</f>
        <v>29.641666666666662</v>
      </c>
      <c r="M7" s="11">
        <f>[3]Setembro!$B$16</f>
        <v>29.987499999999994</v>
      </c>
      <c r="N7" s="11">
        <f>[3]Setembro!$B$17</f>
        <v>29.25</v>
      </c>
      <c r="O7" s="11">
        <f>[3]Setembro!$B$18</f>
        <v>28.466666666666665</v>
      </c>
      <c r="P7" s="11">
        <f>[3]Setembro!$B$19</f>
        <v>25.954166666666662</v>
      </c>
      <c r="Q7" s="11">
        <f>[3]Setembro!$B$20</f>
        <v>27.129166666666666</v>
      </c>
      <c r="R7" s="11">
        <f>[3]Setembro!$B$21</f>
        <v>25.954166666666662</v>
      </c>
      <c r="S7" s="11">
        <f>[3]Setembro!$B$22</f>
        <v>22.295833333333334</v>
      </c>
      <c r="T7" s="11">
        <f>[3]Setembro!$B$23</f>
        <v>23.141666666666666</v>
      </c>
      <c r="U7" s="11">
        <f>[3]Setembro!$B$24</f>
        <v>23.666666666666661</v>
      </c>
      <c r="V7" s="11">
        <f>[3]Setembro!$B$25</f>
        <v>19.195833333333333</v>
      </c>
      <c r="W7" s="11">
        <f>[3]Setembro!$B$26</f>
        <v>19.416666666666668</v>
      </c>
      <c r="X7" s="11">
        <f>[3]Setembro!$B$27</f>
        <v>21.441666666666666</v>
      </c>
      <c r="Y7" s="11">
        <f>[3]Setembro!$B$28</f>
        <v>24.849999999999998</v>
      </c>
      <c r="Z7" s="11">
        <f>[3]Setembro!$B$29</f>
        <v>27.604166666666668</v>
      </c>
      <c r="AA7" s="11">
        <f>[3]Setembro!$B$30</f>
        <v>28.908333333333335</v>
      </c>
      <c r="AB7" s="11">
        <f>[3]Setembro!$B$31</f>
        <v>30.179166666666664</v>
      </c>
      <c r="AC7" s="11">
        <f>[3]Setembro!$B$32</f>
        <v>26.458333333333332</v>
      </c>
      <c r="AD7" s="11">
        <f>[3]Setembro!$B$33</f>
        <v>27.233333333333334</v>
      </c>
      <c r="AE7" s="94">
        <f>[3]Setembro!$B$34</f>
        <v>31.549999999999997</v>
      </c>
      <c r="AF7" s="176">
        <f>AVERAGE(B7:AE7)</f>
        <v>26.400833333333331</v>
      </c>
    </row>
    <row r="8" spans="1:36" x14ac:dyDescent="0.2">
      <c r="A8" s="78" t="s">
        <v>1</v>
      </c>
      <c r="B8" s="147" t="str">
        <f>[4]Setembro!$B$5</f>
        <v>*</v>
      </c>
      <c r="C8" s="11" t="str">
        <f>[4]Setembro!$B$6</f>
        <v>*</v>
      </c>
      <c r="D8" s="11" t="str">
        <f>[4]Setembro!$B$7</f>
        <v>*</v>
      </c>
      <c r="E8" s="11" t="str">
        <f>[4]Setembro!$B$8</f>
        <v>*</v>
      </c>
      <c r="F8" s="11" t="str">
        <f>[4]Setembro!$B$9</f>
        <v>*</v>
      </c>
      <c r="G8" s="11" t="str">
        <f>[4]Setembro!$B$10</f>
        <v>*</v>
      </c>
      <c r="H8" s="11" t="str">
        <f>[4]Setembro!$B$11</f>
        <v>*</v>
      </c>
      <c r="I8" s="11" t="str">
        <f>[4]Setembro!$B$12</f>
        <v>*</v>
      </c>
      <c r="J8" s="11" t="str">
        <f>[4]Setembro!$B$13</f>
        <v>*</v>
      </c>
      <c r="K8" s="11" t="str">
        <f>[4]Setembro!$B$14</f>
        <v>*</v>
      </c>
      <c r="L8" s="11" t="str">
        <f>[4]Setembro!$B$15</f>
        <v>*</v>
      </c>
      <c r="M8" s="11" t="str">
        <f>[4]Setembro!$B$16</f>
        <v>*</v>
      </c>
      <c r="N8" s="11" t="str">
        <f>[4]Setembro!$B$17</f>
        <v>*</v>
      </c>
      <c r="O8" s="11" t="str">
        <f>[4]Setembro!$B$18</f>
        <v>*</v>
      </c>
      <c r="P8" s="11">
        <f>[4]Setembro!$B$19</f>
        <v>29.981818181818177</v>
      </c>
      <c r="Q8" s="11">
        <f>[4]Setembro!$B$20</f>
        <v>26.766666666666666</v>
      </c>
      <c r="R8" s="11">
        <f>[4]Setembro!$B$21</f>
        <v>26.724999999999998</v>
      </c>
      <c r="S8" s="11">
        <f>[4]Setembro!$B$22</f>
        <v>27.320833333333329</v>
      </c>
      <c r="T8" s="11">
        <f>[4]Setembro!$B$23</f>
        <v>24.366666666666664</v>
      </c>
      <c r="U8" s="11" t="str">
        <f>[4]Setembro!$B$24</f>
        <v>*</v>
      </c>
      <c r="V8" s="11" t="str">
        <f>[4]Setembro!$B$25</f>
        <v>*</v>
      </c>
      <c r="W8" s="11" t="str">
        <f>[4]Setembro!$B$26</f>
        <v>*</v>
      </c>
      <c r="X8" s="11" t="str">
        <f>[4]Setembro!$B$27</f>
        <v>*</v>
      </c>
      <c r="Y8" s="11" t="str">
        <f>[4]Setembro!$B$28</f>
        <v>*</v>
      </c>
      <c r="Z8" s="11" t="str">
        <f>[4]Setembro!$B$29</f>
        <v>*</v>
      </c>
      <c r="AA8" s="11" t="str">
        <f>[4]Setembro!$B$30</f>
        <v>*</v>
      </c>
      <c r="AB8" s="11" t="str">
        <f>[4]Setembro!$B$31</f>
        <v>*</v>
      </c>
      <c r="AC8" s="11" t="str">
        <f>[4]Setembro!$B$32</f>
        <v>*</v>
      </c>
      <c r="AD8" s="11" t="str">
        <f>[4]Setembro!$B$33</f>
        <v>*</v>
      </c>
      <c r="AE8" s="94" t="str">
        <f>[4]Setembro!$B$34</f>
        <v>*</v>
      </c>
      <c r="AF8" s="97" t="s">
        <v>226</v>
      </c>
    </row>
    <row r="9" spans="1:36" x14ac:dyDescent="0.2">
      <c r="A9" s="78" t="s">
        <v>167</v>
      </c>
      <c r="B9" s="147">
        <f>[5]Setembro!$B$5</f>
        <v>23.191666666666666</v>
      </c>
      <c r="C9" s="11">
        <f>[5]Setembro!$B$6</f>
        <v>21.074999999999999</v>
      </c>
      <c r="D9" s="11">
        <f>[5]Setembro!$B$7</f>
        <v>18.570833333333329</v>
      </c>
      <c r="E9" s="11">
        <f>[5]Setembro!$B$8</f>
        <v>21.224999999999998</v>
      </c>
      <c r="F9" s="11">
        <f>[5]Setembro!$B$9</f>
        <v>27.270833333333329</v>
      </c>
      <c r="G9" s="11">
        <f>[5]Setembro!$B$10</f>
        <v>28.387499999999999</v>
      </c>
      <c r="H9" s="11">
        <f>[5]Setembro!$B$11</f>
        <v>19.854166666666664</v>
      </c>
      <c r="I9" s="11">
        <f>[5]Setembro!$B$12</f>
        <v>18.579166666666669</v>
      </c>
      <c r="J9" s="11">
        <f>[5]Setembro!$B$13</f>
        <v>26.575000000000003</v>
      </c>
      <c r="K9" s="11">
        <f>[5]Setembro!$B$14</f>
        <v>29.354166666666661</v>
      </c>
      <c r="L9" s="11">
        <f>[5]Setembro!$B$15</f>
        <v>29.941666666666674</v>
      </c>
      <c r="M9" s="11">
        <f>[5]Setembro!$B$16</f>
        <v>29.566666666666659</v>
      </c>
      <c r="N9" s="11">
        <f>[5]Setembro!$B$17</f>
        <v>30.166666666666668</v>
      </c>
      <c r="O9" s="11">
        <f>[5]Setembro!$B$18</f>
        <v>25.429166666666664</v>
      </c>
      <c r="P9" s="11">
        <f>[5]Setembro!$B$19</f>
        <v>20.866666666666667</v>
      </c>
      <c r="Q9" s="11">
        <f>[5]Setembro!$B$20</f>
        <v>25.254166666666666</v>
      </c>
      <c r="R9" s="11">
        <f>[5]Setembro!$B$21</f>
        <v>21.241666666666671</v>
      </c>
      <c r="S9" s="11">
        <f>[5]Setembro!$B$22</f>
        <v>21.512500000000003</v>
      </c>
      <c r="T9" s="11">
        <f>[5]Setembro!$B$23</f>
        <v>24.3</v>
      </c>
      <c r="U9" s="11">
        <f>[5]Setembro!$B$24</f>
        <v>21.05</v>
      </c>
      <c r="V9" s="11">
        <f>[5]Setembro!$B$25</f>
        <v>15.962499999999997</v>
      </c>
      <c r="W9" s="11">
        <f>[5]Setembro!$B$26</f>
        <v>17.895833333333332</v>
      </c>
      <c r="X9" s="11">
        <f>[5]Setembro!$B$27</f>
        <v>20.745833333333334</v>
      </c>
      <c r="Y9" s="11">
        <f>[5]Setembro!$B$28</f>
        <v>24.316666666666674</v>
      </c>
      <c r="Z9" s="11">
        <f>[5]Setembro!$B$29</f>
        <v>27.129166666666663</v>
      </c>
      <c r="AA9" s="11">
        <f>[5]Setembro!$B$30</f>
        <v>28.999999999999996</v>
      </c>
      <c r="AB9" s="11">
        <f>[5]Setembro!$B$31</f>
        <v>30.637500000000003</v>
      </c>
      <c r="AC9" s="11">
        <f>[5]Setembro!$B$32</f>
        <v>19.729166666666668</v>
      </c>
      <c r="AD9" s="11">
        <f>[5]Setembro!$B$33</f>
        <v>25.254166666666674</v>
      </c>
      <c r="AE9" s="94">
        <f>[5]Setembro!$B$34</f>
        <v>30.329166666666669</v>
      </c>
      <c r="AF9" s="176">
        <f>AVERAGE(B9:AE9)</f>
        <v>24.147083333333338</v>
      </c>
    </row>
    <row r="10" spans="1:36" x14ac:dyDescent="0.2">
      <c r="A10" s="78" t="s">
        <v>111</v>
      </c>
      <c r="B10" s="147" t="str">
        <f>[6]Setembro!$B$5</f>
        <v>*</v>
      </c>
      <c r="C10" s="11" t="str">
        <f>[6]Setembro!$B$6</f>
        <v>*</v>
      </c>
      <c r="D10" s="11" t="str">
        <f>[6]Setembro!$B$7</f>
        <v>*</v>
      </c>
      <c r="E10" s="11" t="str">
        <f>[6]Setembro!$B$8</f>
        <v>*</v>
      </c>
      <c r="F10" s="11" t="str">
        <f>[6]Setembro!$B$9</f>
        <v>*</v>
      </c>
      <c r="G10" s="11" t="str">
        <f>[6]Setembro!$B$10</f>
        <v>*</v>
      </c>
      <c r="H10" s="11" t="str">
        <f>[6]Setembro!$B$11</f>
        <v>*</v>
      </c>
      <c r="I10" s="11" t="str">
        <f>[6]Setembro!$B$12</f>
        <v>*</v>
      </c>
      <c r="J10" s="11" t="str">
        <f>[6]Setembro!$B$13</f>
        <v>*</v>
      </c>
      <c r="K10" s="11" t="str">
        <f>[6]Setembro!$B$14</f>
        <v>*</v>
      </c>
      <c r="L10" s="11" t="str">
        <f>[6]Setembro!$B$15</f>
        <v>*</v>
      </c>
      <c r="M10" s="11" t="str">
        <f>[6]Setembro!$B$16</f>
        <v>*</v>
      </c>
      <c r="N10" s="11" t="str">
        <f>[6]Setembro!$B$17</f>
        <v>*</v>
      </c>
      <c r="O10" s="11" t="str">
        <f>[6]Setembro!$B$18</f>
        <v>*</v>
      </c>
      <c r="P10" s="11" t="str">
        <f>[6]Setembro!$B$19</f>
        <v>*</v>
      </c>
      <c r="Q10" s="11" t="str">
        <f>[6]Setembro!$B$20</f>
        <v>*</v>
      </c>
      <c r="R10" s="11" t="str">
        <f>[6]Setembro!$B$21</f>
        <v>*</v>
      </c>
      <c r="S10" s="11" t="str">
        <f>[6]Setembro!$B$22</f>
        <v>*</v>
      </c>
      <c r="T10" s="11" t="str">
        <f>[6]Setembro!$B$23</f>
        <v>*</v>
      </c>
      <c r="U10" s="11" t="str">
        <f>[6]Setembro!$B$24</f>
        <v>*</v>
      </c>
      <c r="V10" s="11" t="str">
        <f>[6]Setembro!$B$25</f>
        <v>*</v>
      </c>
      <c r="W10" s="11" t="str">
        <f>[6]Setembro!$B$26</f>
        <v>*</v>
      </c>
      <c r="X10" s="11" t="str">
        <f>[6]Setembro!$B$27</f>
        <v>*</v>
      </c>
      <c r="Y10" s="11" t="str">
        <f>[6]Setembro!$B$28</f>
        <v>*</v>
      </c>
      <c r="Z10" s="11" t="str">
        <f>[6]Setembro!$B$29</f>
        <v>*</v>
      </c>
      <c r="AA10" s="11" t="str">
        <f>[6]Setembro!$B$30</f>
        <v>*</v>
      </c>
      <c r="AB10" s="11" t="str">
        <f>[6]Setembro!$B$31</f>
        <v>*</v>
      </c>
      <c r="AC10" s="11" t="str">
        <f>[6]Setembro!$B$32</f>
        <v>*</v>
      </c>
      <c r="AD10" s="11" t="str">
        <f>[6]Setembro!$B$33</f>
        <v>*</v>
      </c>
      <c r="AE10" s="94" t="str">
        <f>[6]Setembro!$B$34</f>
        <v>*</v>
      </c>
      <c r="AF10" s="175" t="s">
        <v>226</v>
      </c>
    </row>
    <row r="11" spans="1:36" x14ac:dyDescent="0.2">
      <c r="A11" s="78" t="s">
        <v>64</v>
      </c>
      <c r="B11" s="147" t="str">
        <f>[7]Setembro!$B$5</f>
        <v>*</v>
      </c>
      <c r="C11" s="11" t="str">
        <f>[7]Setembro!$B$6</f>
        <v>*</v>
      </c>
      <c r="D11" s="11" t="str">
        <f>[7]Setembro!$B$7</f>
        <v>*</v>
      </c>
      <c r="E11" s="11" t="str">
        <f>[7]Setembro!$B$8</f>
        <v>*</v>
      </c>
      <c r="F11" s="11" t="str">
        <f>[7]Setembro!$B$9</f>
        <v>*</v>
      </c>
      <c r="G11" s="11" t="str">
        <f>[7]Setembro!$B$10</f>
        <v>*</v>
      </c>
      <c r="H11" s="11" t="str">
        <f>[7]Setembro!$B$11</f>
        <v>*</v>
      </c>
      <c r="I11" s="11" t="str">
        <f>[7]Setembro!$B$12</f>
        <v>*</v>
      </c>
      <c r="J11" s="11" t="str">
        <f>[7]Setembro!$B$13</f>
        <v>*</v>
      </c>
      <c r="K11" s="11" t="str">
        <f>[7]Setembro!$B$14</f>
        <v>*</v>
      </c>
      <c r="L11" s="11" t="str">
        <f>[7]Setembro!$B$15</f>
        <v>*</v>
      </c>
      <c r="M11" s="11" t="str">
        <f>[7]Setembro!$B$16</f>
        <v>*</v>
      </c>
      <c r="N11" s="11" t="str">
        <f>[7]Setembro!$B$17</f>
        <v>*</v>
      </c>
      <c r="O11" s="11" t="str">
        <f>[7]Setembro!$B$18</f>
        <v>*</v>
      </c>
      <c r="P11" s="11" t="str">
        <f>[7]Setembro!$B$19</f>
        <v>*</v>
      </c>
      <c r="Q11" s="11" t="str">
        <f>[7]Setembro!$B$20</f>
        <v>*</v>
      </c>
      <c r="R11" s="11" t="str">
        <f>[7]Setembro!$B$21</f>
        <v>*</v>
      </c>
      <c r="S11" s="11" t="str">
        <f>[7]Setembro!$B$22</f>
        <v>*</v>
      </c>
      <c r="T11" s="11" t="str">
        <f>[7]Setembro!$B$23</f>
        <v>*</v>
      </c>
      <c r="U11" s="11" t="str">
        <f>[7]Setembro!$B$24</f>
        <v>*</v>
      </c>
      <c r="V11" s="11" t="str">
        <f>[7]Setembro!$B$25</f>
        <v>*</v>
      </c>
      <c r="W11" s="11" t="str">
        <f>[7]Setembro!$B$26</f>
        <v>*</v>
      </c>
      <c r="X11" s="11" t="str">
        <f>[7]Setembro!$B$27</f>
        <v>*</v>
      </c>
      <c r="Y11" s="11" t="str">
        <f>[7]Setembro!$B$28</f>
        <v>*</v>
      </c>
      <c r="Z11" s="11" t="str">
        <f>[7]Setembro!$B$29</f>
        <v>*</v>
      </c>
      <c r="AA11" s="11" t="str">
        <f>[7]Setembro!$B$30</f>
        <v>*</v>
      </c>
      <c r="AB11" s="11" t="str">
        <f>[7]Setembro!$B$31</f>
        <v>*</v>
      </c>
      <c r="AC11" s="11" t="str">
        <f>[7]Setembro!$B$32</f>
        <v>*</v>
      </c>
      <c r="AD11" s="11" t="str">
        <f>[7]Setembro!$B$33</f>
        <v>*</v>
      </c>
      <c r="AE11" s="94" t="str">
        <f>[7]Setembro!$B$34</f>
        <v>*</v>
      </c>
      <c r="AF11" s="175" t="s">
        <v>226</v>
      </c>
    </row>
    <row r="12" spans="1:36" x14ac:dyDescent="0.2">
      <c r="A12" s="78" t="s">
        <v>41</v>
      </c>
      <c r="B12" s="147" t="str">
        <f>[8]Setembro!$B$5</f>
        <v>*</v>
      </c>
      <c r="C12" s="11" t="str">
        <f>[8]Setembro!$B$6</f>
        <v>*</v>
      </c>
      <c r="D12" s="11" t="str">
        <f>[8]Setembro!$B$7</f>
        <v>*</v>
      </c>
      <c r="E12" s="11" t="str">
        <f>[8]Setembro!$B$8</f>
        <v>*</v>
      </c>
      <c r="F12" s="11" t="str">
        <f>[8]Setembro!$B$9</f>
        <v>*</v>
      </c>
      <c r="G12" s="11" t="str">
        <f>[8]Setembro!$B$10</f>
        <v>*</v>
      </c>
      <c r="H12" s="11" t="str">
        <f>[8]Setembro!$B$11</f>
        <v>*</v>
      </c>
      <c r="I12" s="11" t="str">
        <f>[8]Setembro!$B$12</f>
        <v>*</v>
      </c>
      <c r="J12" s="11" t="str">
        <f>[8]Setembro!$B$13</f>
        <v>*</v>
      </c>
      <c r="K12" s="11" t="str">
        <f>[8]Setembro!$B$14</f>
        <v>*</v>
      </c>
      <c r="L12" s="11" t="str">
        <f>[8]Setembro!$B$15</f>
        <v>*</v>
      </c>
      <c r="M12" s="11" t="str">
        <f>[8]Setembro!$B$16</f>
        <v>*</v>
      </c>
      <c r="N12" s="11" t="str">
        <f>[8]Setembro!$B$17</f>
        <v>*</v>
      </c>
      <c r="O12" s="11" t="str">
        <f>[8]Setembro!$B$18</f>
        <v>*</v>
      </c>
      <c r="P12" s="11" t="str">
        <f>[8]Setembro!$B$19</f>
        <v>*</v>
      </c>
      <c r="Q12" s="11" t="str">
        <f>[8]Setembro!$B$20</f>
        <v>*</v>
      </c>
      <c r="R12" s="11" t="str">
        <f>[8]Setembro!$B$21</f>
        <v>*</v>
      </c>
      <c r="S12" s="11" t="str">
        <f>[8]Setembro!$B$22</f>
        <v>*</v>
      </c>
      <c r="T12" s="11" t="str">
        <f>[8]Setembro!$B$23</f>
        <v>*</v>
      </c>
      <c r="U12" s="11" t="str">
        <f>[8]Setembro!$B$24</f>
        <v>*</v>
      </c>
      <c r="V12" s="11" t="str">
        <f>[8]Setembro!$B$25</f>
        <v>*</v>
      </c>
      <c r="W12" s="11" t="str">
        <f>[8]Setembro!$B$26</f>
        <v>*</v>
      </c>
      <c r="X12" s="11" t="str">
        <f>[8]Setembro!$B$27</f>
        <v>*</v>
      </c>
      <c r="Y12" s="11" t="str">
        <f>[8]Setembro!$B$28</f>
        <v>*</v>
      </c>
      <c r="Z12" s="11" t="str">
        <f>[8]Setembro!$B$29</f>
        <v>*</v>
      </c>
      <c r="AA12" s="11" t="str">
        <f>[8]Setembro!$B$30</f>
        <v>*</v>
      </c>
      <c r="AB12" s="11" t="str">
        <f>[8]Setembro!$B$31</f>
        <v>*</v>
      </c>
      <c r="AC12" s="11" t="str">
        <f>[8]Setembro!$B$32</f>
        <v>*</v>
      </c>
      <c r="AD12" s="11" t="str">
        <f>[8]Setembro!$B$33</f>
        <v>*</v>
      </c>
      <c r="AE12" s="94" t="str">
        <f>[8]Setembro!$B$34</f>
        <v>*</v>
      </c>
      <c r="AF12" s="175" t="s">
        <v>226</v>
      </c>
      <c r="AI12" t="s">
        <v>47</v>
      </c>
    </row>
    <row r="13" spans="1:36" x14ac:dyDescent="0.2">
      <c r="A13" s="78" t="s">
        <v>114</v>
      </c>
      <c r="B13" s="147">
        <f>[9]Setembro!$B$5</f>
        <v>21.870833333333334</v>
      </c>
      <c r="C13" s="11">
        <f>[9]Setembro!$B$6</f>
        <v>21.291666666666664</v>
      </c>
      <c r="D13" s="11">
        <f>[9]Setembro!$B$7</f>
        <v>21.495833333333337</v>
      </c>
      <c r="E13" s="11">
        <f>[9]Setembro!$B$8</f>
        <v>22.570833333333329</v>
      </c>
      <c r="F13" s="11">
        <f>[9]Setembro!$B$9</f>
        <v>25.95</v>
      </c>
      <c r="G13" s="11">
        <f>[9]Setembro!$B$10</f>
        <v>25.308333333333337</v>
      </c>
      <c r="H13" s="11">
        <f>[9]Setembro!$B$11</f>
        <v>22.954166666666669</v>
      </c>
      <c r="I13" s="11">
        <f>[9]Setembro!$B$12</f>
        <v>20.537499999999998</v>
      </c>
      <c r="J13" s="11">
        <f>[9]Setembro!$B$13</f>
        <v>25.683333333333334</v>
      </c>
      <c r="K13" s="11">
        <f>[9]Setembro!$B$14</f>
        <v>27.179166666666664</v>
      </c>
      <c r="L13" s="11">
        <f>[9]Setembro!$B$15</f>
        <v>27.387499999999992</v>
      </c>
      <c r="M13" s="11">
        <f>[9]Setembro!$B$16</f>
        <v>28.054166666666671</v>
      </c>
      <c r="N13" s="11">
        <f>[9]Setembro!$B$17</f>
        <v>26.854166666666671</v>
      </c>
      <c r="O13" s="11">
        <f>[9]Setembro!$B$18</f>
        <v>23.845833333333331</v>
      </c>
      <c r="P13" s="11">
        <f>[9]Setembro!$B$19</f>
        <v>22.679166666666671</v>
      </c>
      <c r="Q13" s="11">
        <f>[9]Setembro!$B$20</f>
        <v>24.912499999999998</v>
      </c>
      <c r="R13" s="11">
        <f>[9]Setembro!$B$21</f>
        <v>23.445833333333329</v>
      </c>
      <c r="S13" s="11">
        <f>[9]Setembro!$B$22</f>
        <v>23.204166666666662</v>
      </c>
      <c r="T13" s="11">
        <f>[9]Setembro!$B$23</f>
        <v>23.895833333333329</v>
      </c>
      <c r="U13" s="11">
        <f>[9]Setembro!$B$24</f>
        <v>22.387500000000003</v>
      </c>
      <c r="V13" s="11">
        <f>[9]Setembro!$B$25</f>
        <v>16.7</v>
      </c>
      <c r="W13" s="11">
        <f>[9]Setembro!$B$26</f>
        <v>18.795833333333331</v>
      </c>
      <c r="X13" s="11">
        <f>[9]Setembro!$B$27</f>
        <v>23.008333333333329</v>
      </c>
      <c r="Y13" s="11">
        <f>[9]Setembro!$B$28</f>
        <v>25.645833333333329</v>
      </c>
      <c r="Z13" s="11">
        <f>[9]Setembro!$B$29</f>
        <v>26.766666666666666</v>
      </c>
      <c r="AA13" s="11">
        <f>[9]Setembro!$B$30</f>
        <v>29.454166666666666</v>
      </c>
      <c r="AB13" s="11">
        <f>[9]Setembro!$B$31</f>
        <v>30.950000000000006</v>
      </c>
      <c r="AC13" s="11">
        <f>[9]Setembro!$B$32</f>
        <v>24.845833333333335</v>
      </c>
      <c r="AD13" s="11">
        <f>[9]Setembro!$B$33</f>
        <v>26.158333333333335</v>
      </c>
      <c r="AE13" s="94">
        <f>[9]Setembro!$B$34</f>
        <v>30.275000000000002</v>
      </c>
      <c r="AF13" s="176">
        <f t="shared" ref="AF13:AF48" si="1">AVERAGE(B13:AE13)</f>
        <v>24.470277777777774</v>
      </c>
    </row>
    <row r="14" spans="1:36" x14ac:dyDescent="0.2">
      <c r="A14" s="78" t="s">
        <v>118</v>
      </c>
      <c r="B14" s="147" t="str">
        <f>[10]Setembro!$B$5</f>
        <v>*</v>
      </c>
      <c r="C14" s="11" t="str">
        <f>[10]Setembro!$B$6</f>
        <v>*</v>
      </c>
      <c r="D14" s="11" t="str">
        <f>[10]Setembro!$B$7</f>
        <v>*</v>
      </c>
      <c r="E14" s="11" t="str">
        <f>[10]Setembro!$B$8</f>
        <v>*</v>
      </c>
      <c r="F14" s="11" t="str">
        <f>[10]Setembro!$B$9</f>
        <v>*</v>
      </c>
      <c r="G14" s="11" t="str">
        <f>[10]Setembro!$B$10</f>
        <v>*</v>
      </c>
      <c r="H14" s="11" t="str">
        <f>[10]Setembro!$B$11</f>
        <v>*</v>
      </c>
      <c r="I14" s="11" t="str">
        <f>[10]Setembro!$B$12</f>
        <v>*</v>
      </c>
      <c r="J14" s="11" t="str">
        <f>[10]Setembro!$B$13</f>
        <v>*</v>
      </c>
      <c r="K14" s="11" t="str">
        <f>[10]Setembro!$B$14</f>
        <v>*</v>
      </c>
      <c r="L14" s="11" t="str">
        <f>[10]Setembro!$B$15</f>
        <v>*</v>
      </c>
      <c r="M14" s="11" t="str">
        <f>[10]Setembro!$B$16</f>
        <v>*</v>
      </c>
      <c r="N14" s="11" t="str">
        <f>[10]Setembro!$B$17</f>
        <v>*</v>
      </c>
      <c r="O14" s="11" t="str">
        <f>[10]Setembro!$B$18</f>
        <v>*</v>
      </c>
      <c r="P14" s="11" t="str">
        <f>[10]Setembro!$B$19</f>
        <v>*</v>
      </c>
      <c r="Q14" s="11" t="str">
        <f>[10]Setembro!$B$20</f>
        <v>*</v>
      </c>
      <c r="R14" s="11" t="str">
        <f>[10]Setembro!$B$21</f>
        <v>*</v>
      </c>
      <c r="S14" s="11" t="str">
        <f>[10]Setembro!$B$22</f>
        <v>*</v>
      </c>
      <c r="T14" s="11" t="str">
        <f>[10]Setembro!$B$23</f>
        <v>*</v>
      </c>
      <c r="U14" s="11" t="str">
        <f>[10]Setembro!$B$24</f>
        <v>*</v>
      </c>
      <c r="V14" s="11" t="str">
        <f>[10]Setembro!$B$25</f>
        <v>*</v>
      </c>
      <c r="W14" s="11" t="str">
        <f>[10]Setembro!$B$26</f>
        <v>*</v>
      </c>
      <c r="X14" s="11" t="str">
        <f>[10]Setembro!$B$27</f>
        <v>*</v>
      </c>
      <c r="Y14" s="11" t="str">
        <f>[10]Setembro!$B$28</f>
        <v>*</v>
      </c>
      <c r="Z14" s="11" t="str">
        <f>[10]Setembro!$B$29</f>
        <v>*</v>
      </c>
      <c r="AA14" s="11" t="str">
        <f>[10]Setembro!$B$30</f>
        <v>*</v>
      </c>
      <c r="AB14" s="11" t="str">
        <f>[10]Setembro!$B$31</f>
        <v>*</v>
      </c>
      <c r="AC14" s="11" t="str">
        <f>[10]Setembro!$B$32</f>
        <v>*</v>
      </c>
      <c r="AD14" s="11" t="str">
        <f>[10]Setembro!$B$33</f>
        <v>*</v>
      </c>
      <c r="AE14" s="94" t="str">
        <f>[10]Setembro!$B$34</f>
        <v>*</v>
      </c>
      <c r="AF14" s="175" t="s">
        <v>226</v>
      </c>
    </row>
    <row r="15" spans="1:36" x14ac:dyDescent="0.2">
      <c r="A15" s="78" t="s">
        <v>121</v>
      </c>
      <c r="B15" s="147">
        <f>[11]Setembro!$B$5</f>
        <v>24.329166666666669</v>
      </c>
      <c r="C15" s="11">
        <f>[11]Setembro!$B$6</f>
        <v>24.433333333333337</v>
      </c>
      <c r="D15" s="11">
        <f>[11]Setembro!$B$7</f>
        <v>21.237500000000001</v>
      </c>
      <c r="E15" s="11">
        <f>[11]Setembro!$B$8</f>
        <v>21.862500000000001</v>
      </c>
      <c r="F15" s="11">
        <f>[11]Setembro!$B$9</f>
        <v>26.491666666666671</v>
      </c>
      <c r="G15" s="11">
        <f>[11]Setembro!$B$10</f>
        <v>28.641666666666666</v>
      </c>
      <c r="H15" s="11">
        <f>[11]Setembro!$B$11</f>
        <v>24.850000000000005</v>
      </c>
      <c r="I15" s="11">
        <f>[11]Setembro!$B$12</f>
        <v>21.15</v>
      </c>
      <c r="J15" s="11">
        <f>[11]Setembro!$B$13</f>
        <v>25.837500000000002</v>
      </c>
      <c r="K15" s="11">
        <f>[11]Setembro!$B$14</f>
        <v>28.420833333333331</v>
      </c>
      <c r="L15" s="11">
        <f>[11]Setembro!$B$15</f>
        <v>29.325000000000003</v>
      </c>
      <c r="M15" s="11">
        <f>[11]Setembro!$B$16</f>
        <v>29.208333333333339</v>
      </c>
      <c r="N15" s="11">
        <f>[11]Setembro!$B$17</f>
        <v>28.775000000000002</v>
      </c>
      <c r="O15" s="11">
        <f>[11]Setembro!$B$18</f>
        <v>27.50833333333334</v>
      </c>
      <c r="P15" s="11">
        <f>[11]Setembro!$B$19</f>
        <v>22.229166666666668</v>
      </c>
      <c r="Q15" s="11">
        <f>[11]Setembro!$B$20</f>
        <v>26.037499999999998</v>
      </c>
      <c r="R15" s="11">
        <f>[11]Setembro!$B$21</f>
        <v>23.154166666666669</v>
      </c>
      <c r="S15" s="11">
        <f>[11]Setembro!$B$22</f>
        <v>22.791666666666661</v>
      </c>
      <c r="T15" s="11">
        <f>[11]Setembro!$B$23</f>
        <v>23.633333333333336</v>
      </c>
      <c r="U15" s="11">
        <f>[11]Setembro!$B$24</f>
        <v>22.052173913043479</v>
      </c>
      <c r="V15" s="11">
        <f>[11]Setembro!$B$25</f>
        <v>17.372727272727271</v>
      </c>
      <c r="W15" s="11">
        <f>[11]Setembro!$B$26</f>
        <v>17.809523809523807</v>
      </c>
      <c r="X15" s="11">
        <f>[11]Setembro!$B$27</f>
        <v>21.108333333333331</v>
      </c>
      <c r="Y15" s="11">
        <f>[11]Setembro!$B$28</f>
        <v>24.137499999999999</v>
      </c>
      <c r="Z15" s="11">
        <f>[11]Setembro!$B$29</f>
        <v>27.270833333333332</v>
      </c>
      <c r="AA15" s="11">
        <f>[11]Setembro!$B$30</f>
        <v>29.2</v>
      </c>
      <c r="AB15" s="11">
        <f>[11]Setembro!$B$31</f>
        <v>29.974999999999998</v>
      </c>
      <c r="AC15" s="11">
        <f>[11]Setembro!$B$32</f>
        <v>23.870833333333334</v>
      </c>
      <c r="AD15" s="11">
        <f>[11]Setembro!$B$33</f>
        <v>25.891666666666666</v>
      </c>
      <c r="AE15" s="94">
        <f>[11]Setembro!$B$34</f>
        <v>26.574999999999999</v>
      </c>
      <c r="AF15" s="175">
        <f t="shared" si="1"/>
        <v>24.8393419442876</v>
      </c>
      <c r="AJ15" t="s">
        <v>47</v>
      </c>
    </row>
    <row r="16" spans="1:36" x14ac:dyDescent="0.2">
      <c r="A16" s="78" t="s">
        <v>168</v>
      </c>
      <c r="B16" s="147" t="str">
        <f>[12]Setembro!$B$5</f>
        <v>*</v>
      </c>
      <c r="C16" s="11" t="str">
        <f>[12]Setembro!$B$6</f>
        <v>*</v>
      </c>
      <c r="D16" s="11" t="str">
        <f>[12]Setembro!$B$7</f>
        <v>*</v>
      </c>
      <c r="E16" s="11" t="str">
        <f>[12]Setembro!$B$8</f>
        <v>*</v>
      </c>
      <c r="F16" s="11" t="str">
        <f>[12]Setembro!$B$9</f>
        <v>*</v>
      </c>
      <c r="G16" s="11" t="str">
        <f>[12]Setembro!$B$10</f>
        <v>*</v>
      </c>
      <c r="H16" s="11" t="str">
        <f>[12]Setembro!$B$11</f>
        <v>*</v>
      </c>
      <c r="I16" s="11" t="str">
        <f>[12]Setembro!$B$12</f>
        <v>*</v>
      </c>
      <c r="J16" s="11" t="str">
        <f>[12]Setembro!$B$13</f>
        <v>*</v>
      </c>
      <c r="K16" s="11" t="str">
        <f>[12]Setembro!$B$14</f>
        <v>*</v>
      </c>
      <c r="L16" s="11" t="str">
        <f>[12]Setembro!$B$15</f>
        <v>*</v>
      </c>
      <c r="M16" s="11" t="str">
        <f>[12]Setembro!$B$16</f>
        <v>*</v>
      </c>
      <c r="N16" s="11" t="str">
        <f>[12]Setembro!$B$17</f>
        <v>*</v>
      </c>
      <c r="O16" s="11" t="str">
        <f>[12]Setembro!$B$18</f>
        <v>*</v>
      </c>
      <c r="P16" s="11" t="str">
        <f>[12]Setembro!$B$19</f>
        <v>*</v>
      </c>
      <c r="Q16" s="11" t="str">
        <f>[12]Setembro!$B$20</f>
        <v>*</v>
      </c>
      <c r="R16" s="11" t="str">
        <f>[12]Setembro!$B$21</f>
        <v>*</v>
      </c>
      <c r="S16" s="11" t="str">
        <f>[12]Setembro!$B$22</f>
        <v>*</v>
      </c>
      <c r="T16" s="11" t="str">
        <f>[12]Setembro!$B$23</f>
        <v>*</v>
      </c>
      <c r="U16" s="11" t="str">
        <f>[12]Setembro!$B$24</f>
        <v>*</v>
      </c>
      <c r="V16" s="11" t="str">
        <f>[12]Setembro!$B$25</f>
        <v>*</v>
      </c>
      <c r="W16" s="11" t="str">
        <f>[12]Setembro!$B$26</f>
        <v>*</v>
      </c>
      <c r="X16" s="11" t="str">
        <f>[12]Setembro!$B$27</f>
        <v>*</v>
      </c>
      <c r="Y16" s="11" t="str">
        <f>[12]Setembro!$B$28</f>
        <v>*</v>
      </c>
      <c r="Z16" s="11" t="str">
        <f>[12]Setembro!$B$29</f>
        <v>*</v>
      </c>
      <c r="AA16" s="11" t="str">
        <f>[12]Setembro!$B$30</f>
        <v>*</v>
      </c>
      <c r="AB16" s="11" t="str">
        <f>[12]Setembro!$B$31</f>
        <v>*</v>
      </c>
      <c r="AC16" s="11" t="str">
        <f>[12]Setembro!$B$32</f>
        <v>*</v>
      </c>
      <c r="AD16" s="11" t="str">
        <f>[12]Setembro!$B$33</f>
        <v>*</v>
      </c>
      <c r="AE16" s="94" t="str">
        <f>[12]Setembro!$B$34</f>
        <v>*</v>
      </c>
      <c r="AF16" s="175" t="s">
        <v>226</v>
      </c>
      <c r="AJ16" t="s">
        <v>47</v>
      </c>
    </row>
    <row r="17" spans="1:37" x14ac:dyDescent="0.2">
      <c r="A17" s="78" t="s">
        <v>2</v>
      </c>
      <c r="B17" s="147">
        <f>[13]Setembro!$B$5</f>
        <v>28.833333333333332</v>
      </c>
      <c r="C17" s="11">
        <f>[13]Setembro!$B$6</f>
        <v>27.275000000000002</v>
      </c>
      <c r="D17" s="11">
        <f>[13]Setembro!$B$7</f>
        <v>25.950000000000003</v>
      </c>
      <c r="E17" s="11">
        <f>[13]Setembro!$B$8</f>
        <v>26.250000000000004</v>
      </c>
      <c r="F17" s="11">
        <f>[13]Setembro!$B$9</f>
        <v>28.820833333333329</v>
      </c>
      <c r="G17" s="11">
        <f>[13]Setembro!$B$10</f>
        <v>28.441666666666666</v>
      </c>
      <c r="H17" s="11">
        <f>[13]Setembro!$B$11</f>
        <v>28.5625</v>
      </c>
      <c r="I17" s="11">
        <f>[13]Setembro!$B$12</f>
        <v>26.116666666666664</v>
      </c>
      <c r="J17" s="11">
        <f>[13]Setembro!$B$13</f>
        <v>28.145833333333329</v>
      </c>
      <c r="K17" s="11">
        <f>[13]Setembro!$B$14</f>
        <v>29.912499999999998</v>
      </c>
      <c r="L17" s="11">
        <f>[13]Setembro!$B$15</f>
        <v>29.595833333333335</v>
      </c>
      <c r="M17" s="11">
        <f>[13]Setembro!$B$16</f>
        <v>30.216666666666665</v>
      </c>
      <c r="N17" s="11">
        <f>[13]Setembro!$B$17</f>
        <v>30.745833333333337</v>
      </c>
      <c r="O17" s="11">
        <f>[13]Setembro!$B$18</f>
        <v>30.191666666666666</v>
      </c>
      <c r="P17" s="11">
        <f>[13]Setembro!$B$19</f>
        <v>27.804166666666671</v>
      </c>
      <c r="Q17" s="11">
        <f>[13]Setembro!$B$20</f>
        <v>28.187499999999996</v>
      </c>
      <c r="R17" s="11">
        <f>[13]Setembro!$B$21</f>
        <v>28.304166666666664</v>
      </c>
      <c r="S17" s="11">
        <f>[13]Setembro!$B$22</f>
        <v>26.708333333333329</v>
      </c>
      <c r="T17" s="11">
        <f>[13]Setembro!$B$23</f>
        <v>26.608333333333324</v>
      </c>
      <c r="U17" s="11">
        <f>[13]Setembro!$B$24</f>
        <v>23.654166666666665</v>
      </c>
      <c r="V17" s="11">
        <f>[13]Setembro!$B$25</f>
        <v>20.724999999999998</v>
      </c>
      <c r="W17" s="11">
        <f>[13]Setembro!$B$26</f>
        <v>20.254166666666666</v>
      </c>
      <c r="X17" s="11">
        <f>[13]Setembro!$B$27</f>
        <v>24.095833333333331</v>
      </c>
      <c r="Y17" s="11">
        <f>[13]Setembro!$B$28</f>
        <v>27.545833333333334</v>
      </c>
      <c r="Z17" s="11">
        <f>[13]Setembro!$B$29</f>
        <v>29.375</v>
      </c>
      <c r="AA17" s="11">
        <f>[13]Setembro!$B$30</f>
        <v>31.454166666666662</v>
      </c>
      <c r="AB17" s="11">
        <f>[13]Setembro!$B$31</f>
        <v>31.024999999999995</v>
      </c>
      <c r="AC17" s="11">
        <f>[13]Setembro!$B$32</f>
        <v>29.020833333333339</v>
      </c>
      <c r="AD17" s="11">
        <f>[13]Setembro!$B$33</f>
        <v>30.054166666666664</v>
      </c>
      <c r="AE17" s="94">
        <f>[13]Setembro!$B$34</f>
        <v>31.637500000000003</v>
      </c>
      <c r="AF17" s="97">
        <f t="shared" si="1"/>
        <v>27.850416666666671</v>
      </c>
      <c r="AH17" s="12" t="s">
        <v>47</v>
      </c>
    </row>
    <row r="18" spans="1:37" x14ac:dyDescent="0.2">
      <c r="A18" s="78" t="s">
        <v>3</v>
      </c>
      <c r="B18" s="147">
        <f>[14]Setembro!$B$5</f>
        <v>26.462499999999995</v>
      </c>
      <c r="C18" s="11">
        <f>[14]Setembro!$B$6</f>
        <v>26.870833333333334</v>
      </c>
      <c r="D18" s="11">
        <f>[14]Setembro!$B$7</f>
        <v>27.062499999999996</v>
      </c>
      <c r="E18" s="11">
        <f>[14]Setembro!$B$8</f>
        <v>26.608333333333334</v>
      </c>
      <c r="F18" s="11">
        <f>[14]Setembro!$B$9</f>
        <v>27.533333333333331</v>
      </c>
      <c r="G18" s="11">
        <f>[14]Setembro!$B$10</f>
        <v>26.75833333333334</v>
      </c>
      <c r="H18" s="11">
        <f>[14]Setembro!$B$11</f>
        <v>25.962500000000002</v>
      </c>
      <c r="I18" s="11">
        <f>[14]Setembro!$B$12</f>
        <v>26.570833333333329</v>
      </c>
      <c r="J18" s="11">
        <f>[14]Setembro!$B$13</f>
        <v>27.812500000000004</v>
      </c>
      <c r="K18" s="11">
        <f>[14]Setembro!$B$14</f>
        <v>28.716666666666669</v>
      </c>
      <c r="L18" s="11">
        <f>[14]Setembro!$B$15</f>
        <v>29.324999999999999</v>
      </c>
      <c r="M18" s="11">
        <f>[14]Setembro!$B$16</f>
        <v>27.745833333333326</v>
      </c>
      <c r="N18" s="11">
        <f>[14]Setembro!$B$17</f>
        <v>27.599999999999998</v>
      </c>
      <c r="O18" s="11">
        <f>[14]Setembro!$B$18</f>
        <v>26.616666666666664</v>
      </c>
      <c r="P18" s="11">
        <f>[14]Setembro!$B$19</f>
        <v>26.779166666666669</v>
      </c>
      <c r="Q18" s="11">
        <f>[14]Setembro!$B$20</f>
        <v>27.237500000000001</v>
      </c>
      <c r="R18" s="11">
        <f>[14]Setembro!$B$21</f>
        <v>28.008333333333336</v>
      </c>
      <c r="S18" s="11">
        <f>[14]Setembro!$B$22</f>
        <v>28.9375</v>
      </c>
      <c r="T18" s="11">
        <f>[14]Setembro!$B$23</f>
        <v>27.554166666666664</v>
      </c>
      <c r="U18" s="11">
        <f>[14]Setembro!$B$24</f>
        <v>22.295833333333331</v>
      </c>
      <c r="V18" s="11">
        <f>[14]Setembro!$B$25</f>
        <v>23.742857142857144</v>
      </c>
      <c r="W18" s="11">
        <f>[14]Setembro!$B$26</f>
        <v>19</v>
      </c>
      <c r="X18" s="11" t="str">
        <f>[14]Setembro!$B$27</f>
        <v>*</v>
      </c>
      <c r="Y18" s="11">
        <f>[14]Setembro!$B$28</f>
        <v>19.100000000000001</v>
      </c>
      <c r="Z18" s="11">
        <f>[14]Setembro!$B$29</f>
        <v>17.625</v>
      </c>
      <c r="AA18" s="11">
        <f>[14]Setembro!$B$30</f>
        <v>19.100000000000001</v>
      </c>
      <c r="AB18" s="11" t="str">
        <f>[14]Setembro!$B$31</f>
        <v>*</v>
      </c>
      <c r="AC18" s="11" t="str">
        <f>[14]Setembro!$B$32</f>
        <v>*</v>
      </c>
      <c r="AD18" s="11">
        <f>[14]Setembro!$B$33</f>
        <v>25.8</v>
      </c>
      <c r="AE18" s="94">
        <f>[14]Setembro!$B$34</f>
        <v>25.9</v>
      </c>
      <c r="AF18" s="97">
        <f t="shared" si="1"/>
        <v>25.656525573192241</v>
      </c>
      <c r="AG18" s="12" t="s">
        <v>47</v>
      </c>
      <c r="AH18" s="12" t="s">
        <v>47</v>
      </c>
      <c r="AK18" t="s">
        <v>47</v>
      </c>
    </row>
    <row r="19" spans="1:37" x14ac:dyDescent="0.2">
      <c r="A19" s="78" t="s">
        <v>4</v>
      </c>
      <c r="B19" s="147" t="str">
        <f>[15]Setembro!$B$5</f>
        <v>*</v>
      </c>
      <c r="C19" s="11" t="str">
        <f>[15]Setembro!$B$6</f>
        <v>*</v>
      </c>
      <c r="D19" s="11" t="str">
        <f>[15]Setembro!$B$7</f>
        <v>*</v>
      </c>
      <c r="E19" s="11" t="str">
        <f>[15]Setembro!$B$8</f>
        <v>*</v>
      </c>
      <c r="F19" s="11" t="str">
        <f>[15]Setembro!$B$9</f>
        <v>*</v>
      </c>
      <c r="G19" s="11" t="str">
        <f>[15]Setembro!$B$10</f>
        <v>*</v>
      </c>
      <c r="H19" s="11" t="str">
        <f>[15]Setembro!$B$11</f>
        <v>*</v>
      </c>
      <c r="I19" s="11" t="str">
        <f>[15]Setembro!$B$12</f>
        <v>*</v>
      </c>
      <c r="J19" s="11" t="str">
        <f>[15]Setembro!$B$13</f>
        <v>*</v>
      </c>
      <c r="K19" s="11" t="str">
        <f>[15]Setembro!$B$14</f>
        <v>*</v>
      </c>
      <c r="L19" s="11" t="str">
        <f>[15]Setembro!$B$15</f>
        <v>*</v>
      </c>
      <c r="M19" s="11" t="str">
        <f>[15]Setembro!$B$16</f>
        <v>*</v>
      </c>
      <c r="N19" s="11" t="str">
        <f>[15]Setembro!$B$17</f>
        <v>*</v>
      </c>
      <c r="O19" s="11" t="str">
        <f>[15]Setembro!$B$18</f>
        <v>*</v>
      </c>
      <c r="P19" s="11" t="str">
        <f>[15]Setembro!$B$19</f>
        <v>*</v>
      </c>
      <c r="Q19" s="11" t="str">
        <f>[15]Setembro!$B$20</f>
        <v>*</v>
      </c>
      <c r="R19" s="11" t="str">
        <f>[15]Setembro!$B$21</f>
        <v>*</v>
      </c>
      <c r="S19" s="11" t="str">
        <f>[15]Setembro!$B$22</f>
        <v>*</v>
      </c>
      <c r="T19" s="11" t="str">
        <f>[15]Setembro!$B$23</f>
        <v>*</v>
      </c>
      <c r="U19" s="11" t="str">
        <f>[15]Setembro!$B$24</f>
        <v>*</v>
      </c>
      <c r="V19" s="11" t="str">
        <f>[15]Setembro!$B$25</f>
        <v>*</v>
      </c>
      <c r="W19" s="11" t="str">
        <f>[15]Setembro!$B$26</f>
        <v>*</v>
      </c>
      <c r="X19" s="11" t="str">
        <f>[15]Setembro!$B$27</f>
        <v>*</v>
      </c>
      <c r="Y19" s="11" t="str">
        <f>[15]Setembro!$B$28</f>
        <v>*</v>
      </c>
      <c r="Z19" s="11" t="str">
        <f>[15]Setembro!$B$29</f>
        <v>*</v>
      </c>
      <c r="AA19" s="11" t="str">
        <f>[15]Setembro!$B$30</f>
        <v>*</v>
      </c>
      <c r="AB19" s="11" t="str">
        <f>[15]Setembro!$B$31</f>
        <v>*</v>
      </c>
      <c r="AC19" s="11" t="str">
        <f>[15]Setembro!$B$32</f>
        <v>*</v>
      </c>
      <c r="AD19" s="11" t="str">
        <f>[15]Setembro!$B$33</f>
        <v>*</v>
      </c>
      <c r="AE19" s="94" t="str">
        <f>[15]Setembro!$B$34</f>
        <v>*</v>
      </c>
      <c r="AF19" s="97" t="s">
        <v>226</v>
      </c>
      <c r="AG19" t="s">
        <v>47</v>
      </c>
      <c r="AH19" s="12" t="s">
        <v>47</v>
      </c>
      <c r="AJ19" t="s">
        <v>47</v>
      </c>
    </row>
    <row r="20" spans="1:37" x14ac:dyDescent="0.2">
      <c r="A20" s="78" t="s">
        <v>5</v>
      </c>
      <c r="B20" s="147">
        <f>[16]Setembro!$B$5</f>
        <v>22.391666666666669</v>
      </c>
      <c r="C20" s="11">
        <f>[16]Setembro!$B$6</f>
        <v>21.958333333333329</v>
      </c>
      <c r="D20" s="11">
        <f>[16]Setembro!$B$7</f>
        <v>23.612499999999997</v>
      </c>
      <c r="E20" s="11">
        <f>[16]Setembro!$B$8</f>
        <v>25.620833333333334</v>
      </c>
      <c r="F20" s="11">
        <f>[16]Setembro!$B$9</f>
        <v>30.554166666666664</v>
      </c>
      <c r="G20" s="11">
        <f>[16]Setembro!$B$10</f>
        <v>31.166666666666661</v>
      </c>
      <c r="H20" s="11">
        <f>[16]Setembro!$B$11</f>
        <v>27.658333333333331</v>
      </c>
      <c r="I20" s="11">
        <f>[16]Setembro!$B$12</f>
        <v>24.395833333333332</v>
      </c>
      <c r="J20" s="11">
        <f>[16]Setembro!$B$13</f>
        <v>27.474999999999994</v>
      </c>
      <c r="K20" s="11">
        <f>[16]Setembro!$B$14</f>
        <v>30.950000000000003</v>
      </c>
      <c r="L20" s="11">
        <f>[16]Setembro!$B$15</f>
        <v>32.262499999999996</v>
      </c>
      <c r="M20" s="11">
        <f>[16]Setembro!$B$16</f>
        <v>32.82083333333334</v>
      </c>
      <c r="N20" s="11">
        <f>[16]Setembro!$B$17</f>
        <v>32.516666666666659</v>
      </c>
      <c r="O20" s="11">
        <f>[16]Setembro!$B$18</f>
        <v>31.091666666666669</v>
      </c>
      <c r="P20" s="11">
        <f>[16]Setembro!$B$19</f>
        <v>24.875000000000004</v>
      </c>
      <c r="Q20" s="11">
        <f>[16]Setembro!$B$20</f>
        <v>27.700000000000006</v>
      </c>
      <c r="R20" s="11">
        <f>[16]Setembro!$B$21</f>
        <v>30.179166666666664</v>
      </c>
      <c r="S20" s="11">
        <f>[16]Setembro!$B$22</f>
        <v>27.754166666666666</v>
      </c>
      <c r="T20" s="11">
        <f>[16]Setembro!$B$23</f>
        <v>27.6875</v>
      </c>
      <c r="U20" s="11">
        <f>[16]Setembro!$B$24</f>
        <v>26.504166666666666</v>
      </c>
      <c r="V20" s="11">
        <f>[16]Setembro!$B$25</f>
        <v>20.775000000000002</v>
      </c>
      <c r="W20" s="11">
        <f>[16]Setembro!$B$26</f>
        <v>17.208333333333332</v>
      </c>
      <c r="X20" s="11">
        <f>[16]Setembro!$B$27</f>
        <v>23.933333333333337</v>
      </c>
      <c r="Y20" s="11">
        <f>[16]Setembro!$B$28</f>
        <v>31.824999999999999</v>
      </c>
      <c r="Z20" s="11">
        <f>[16]Setembro!$B$29</f>
        <v>32.88333333333334</v>
      </c>
      <c r="AA20" s="11">
        <f>[16]Setembro!$B$30</f>
        <v>34.233333333333334</v>
      </c>
      <c r="AB20" s="11">
        <f>[16]Setembro!$B$31</f>
        <v>33.266666666666659</v>
      </c>
      <c r="AC20" s="11">
        <f>[16]Setembro!$B$32</f>
        <v>28.866666666666671</v>
      </c>
      <c r="AD20" s="11">
        <f>[16]Setembro!$B$33</f>
        <v>30.166666666666661</v>
      </c>
      <c r="AE20" s="94">
        <f>[16]Setembro!$B$34</f>
        <v>34.345833333333339</v>
      </c>
      <c r="AF20" s="97">
        <f t="shared" si="1"/>
        <v>28.222638888888888</v>
      </c>
      <c r="AG20" s="12" t="s">
        <v>47</v>
      </c>
      <c r="AH20" s="12" t="s">
        <v>47</v>
      </c>
    </row>
    <row r="21" spans="1:37" x14ac:dyDescent="0.2">
      <c r="A21" s="78" t="s">
        <v>43</v>
      </c>
      <c r="B21" s="147">
        <f>[17]Setembro!$B$5</f>
        <v>28.262499999999999</v>
      </c>
      <c r="C21" s="11">
        <f>[17]Setembro!$B$6</f>
        <v>27.012499999999999</v>
      </c>
      <c r="D21" s="11">
        <f>[17]Setembro!$B$7</f>
        <v>26.299999999999997</v>
      </c>
      <c r="E21" s="11">
        <f>[17]Setembro!$B$8</f>
        <v>25.987499999999994</v>
      </c>
      <c r="F21" s="11">
        <f>[17]Setembro!$B$9</f>
        <v>26.833333333333329</v>
      </c>
      <c r="G21" s="11">
        <f>[17]Setembro!$B$10</f>
        <v>26.487499999999997</v>
      </c>
      <c r="H21" s="11">
        <f>[17]Setembro!$B$11</f>
        <v>27.108333333333334</v>
      </c>
      <c r="I21" s="11">
        <f>[17]Setembro!$B$12</f>
        <v>27.412499999999998</v>
      </c>
      <c r="J21" s="11">
        <f>[17]Setembro!$B$13</f>
        <v>28.0625</v>
      </c>
      <c r="K21" s="11">
        <f>[17]Setembro!$B$14</f>
        <v>28.570833333333329</v>
      </c>
      <c r="L21" s="11">
        <f>[17]Setembro!$B$15</f>
        <v>28.237499999999994</v>
      </c>
      <c r="M21" s="11">
        <f>[17]Setembro!$B$16</f>
        <v>27.441666666666663</v>
      </c>
      <c r="N21" s="11">
        <f>[17]Setembro!$B$17</f>
        <v>27.004166666666666</v>
      </c>
      <c r="O21" s="11">
        <f>[17]Setembro!$B$18</f>
        <v>27.316666666666666</v>
      </c>
      <c r="P21" s="11">
        <f>[17]Setembro!$B$19</f>
        <v>27.966666666666669</v>
      </c>
      <c r="Q21" s="11">
        <f>[17]Setembro!$B$20</f>
        <v>27.320833333333336</v>
      </c>
      <c r="R21" s="11">
        <f>[17]Setembro!$B$21</f>
        <v>28.779166666666669</v>
      </c>
      <c r="S21" s="11">
        <f>[17]Setembro!$B$22</f>
        <v>26.970833333333331</v>
      </c>
      <c r="T21" s="11">
        <f>[17]Setembro!$B$23</f>
        <v>26.483333333333334</v>
      </c>
      <c r="U21" s="11">
        <f>[17]Setembro!$B$24</f>
        <v>21.779166666666669</v>
      </c>
      <c r="V21" s="11">
        <f>[17]Setembro!$B$25</f>
        <v>24.074999999999999</v>
      </c>
      <c r="W21" s="11">
        <f>[17]Setembro!$B$26</f>
        <v>22.066666666666666</v>
      </c>
      <c r="X21" s="11">
        <f>[17]Setembro!$B$27</f>
        <v>24.012500000000003</v>
      </c>
      <c r="Y21" s="11">
        <f>[17]Setembro!$B$28</f>
        <v>26.375</v>
      </c>
      <c r="Z21" s="11">
        <f>[17]Setembro!$B$29</f>
        <v>27.833333333333329</v>
      </c>
      <c r="AA21" s="11">
        <f>[17]Setembro!$B$30</f>
        <v>28.808333333333337</v>
      </c>
      <c r="AB21" s="11">
        <f>[17]Setembro!$B$31</f>
        <v>29.270833333333339</v>
      </c>
      <c r="AC21" s="11">
        <f>[17]Setembro!$B$32</f>
        <v>29.041666666666668</v>
      </c>
      <c r="AD21" s="11">
        <f>[17]Setembro!$B$33</f>
        <v>29.787500000000005</v>
      </c>
      <c r="AE21" s="94">
        <f>[17]Setembro!$B$34</f>
        <v>30.745833333333334</v>
      </c>
      <c r="AF21" s="97">
        <f t="shared" si="1"/>
        <v>27.111805555555566</v>
      </c>
      <c r="AH21" s="12" t="s">
        <v>47</v>
      </c>
      <c r="AI21" t="s">
        <v>47</v>
      </c>
      <c r="AJ21" t="s">
        <v>47</v>
      </c>
    </row>
    <row r="22" spans="1:37" x14ac:dyDescent="0.2">
      <c r="A22" s="78" t="s">
        <v>6</v>
      </c>
      <c r="B22" s="147">
        <f>[18]Setembro!$B$5</f>
        <v>28.412499999999994</v>
      </c>
      <c r="C22" s="11">
        <f>[18]Setembro!$B$6</f>
        <v>27.787499999999998</v>
      </c>
      <c r="D22" s="11">
        <f>[18]Setembro!$B$7</f>
        <v>27.179166666666664</v>
      </c>
      <c r="E22" s="11">
        <f>[18]Setembro!$B$8</f>
        <v>28.087500000000002</v>
      </c>
      <c r="F22" s="11">
        <f>[18]Setembro!$B$9</f>
        <v>28.133333333333329</v>
      </c>
      <c r="G22" s="11">
        <f>[18]Setembro!$B$10</f>
        <v>28.224999999999994</v>
      </c>
      <c r="H22" s="11">
        <f>[18]Setembro!$B$11</f>
        <v>27.966666666666672</v>
      </c>
      <c r="I22" s="11">
        <f>[18]Setembro!$B$12</f>
        <v>27.695833333333326</v>
      </c>
      <c r="J22" s="11">
        <f>[18]Setembro!$B$13</f>
        <v>29.320833333333329</v>
      </c>
      <c r="K22" s="11">
        <f>[18]Setembro!$B$14</f>
        <v>29.612500000000008</v>
      </c>
      <c r="L22" s="11">
        <f>[18]Setembro!$B$15</f>
        <v>29.770833333333332</v>
      </c>
      <c r="M22" s="11">
        <f>[18]Setembro!$B$16</f>
        <v>29.00833333333334</v>
      </c>
      <c r="N22" s="11">
        <f>[18]Setembro!$B$17</f>
        <v>28.391666666666662</v>
      </c>
      <c r="O22" s="11">
        <f>[18]Setembro!$B$18</f>
        <v>27.812499999999996</v>
      </c>
      <c r="P22" s="11">
        <f>[18]Setembro!$B$19</f>
        <v>29.212500000000002</v>
      </c>
      <c r="Q22" s="11">
        <f>[18]Setembro!$B$20</f>
        <v>29.066666666666674</v>
      </c>
      <c r="R22" s="11">
        <f>[18]Setembro!$B$21</f>
        <v>30.837499999999995</v>
      </c>
      <c r="S22" s="11">
        <f>[18]Setembro!$B$22</f>
        <v>29.658333333333328</v>
      </c>
      <c r="T22" s="11">
        <f>[18]Setembro!$B$23</f>
        <v>28.425000000000008</v>
      </c>
      <c r="U22" s="11">
        <f>[18]Setembro!$B$24</f>
        <v>27.241666666666671</v>
      </c>
      <c r="V22" s="11">
        <f>[18]Setembro!$B$25</f>
        <v>26.220833333333331</v>
      </c>
      <c r="W22" s="11">
        <f>[18]Setembro!$B$26</f>
        <v>25.033333333333335</v>
      </c>
      <c r="X22" s="11">
        <f>[18]Setembro!$B$27</f>
        <v>27.474999999999998</v>
      </c>
      <c r="Y22" s="11">
        <f>[18]Setembro!$B$28</f>
        <v>29.933333333333341</v>
      </c>
      <c r="Z22" s="11">
        <f>[18]Setembro!$B$29</f>
        <v>30.491666666666664</v>
      </c>
      <c r="AA22" s="11">
        <f>[18]Setembro!$B$30</f>
        <v>30.841666666666672</v>
      </c>
      <c r="AB22" s="11">
        <f>[18]Setembro!$B$31</f>
        <v>32.9375</v>
      </c>
      <c r="AC22" s="11">
        <f>[18]Setembro!$B$32</f>
        <v>30.30869565217392</v>
      </c>
      <c r="AD22" s="11">
        <f>[18]Setembro!$B$33</f>
        <v>32.279166666666661</v>
      </c>
      <c r="AE22" s="94">
        <f>[18]Setembro!$B$34</f>
        <v>31.366666666666671</v>
      </c>
      <c r="AF22" s="97">
        <f t="shared" si="1"/>
        <v>28.957789855072463</v>
      </c>
      <c r="AG22" t="s">
        <v>47</v>
      </c>
      <c r="AJ22" t="s">
        <v>47</v>
      </c>
    </row>
    <row r="23" spans="1:37" x14ac:dyDescent="0.2">
      <c r="A23" s="78" t="s">
        <v>7</v>
      </c>
      <c r="B23" s="147" t="str">
        <f>[19]Setembro!$B$5</f>
        <v>*</v>
      </c>
      <c r="C23" s="11" t="str">
        <f>[19]Setembro!$B$6</f>
        <v>*</v>
      </c>
      <c r="D23" s="11" t="str">
        <f>[19]Setembro!$B$7</f>
        <v>*</v>
      </c>
      <c r="E23" s="11" t="str">
        <f>[19]Setembro!$B$8</f>
        <v>*</v>
      </c>
      <c r="F23" s="11" t="str">
        <f>[19]Setembro!$B$9</f>
        <v>*</v>
      </c>
      <c r="G23" s="11" t="str">
        <f>[19]Setembro!$B$10</f>
        <v>*</v>
      </c>
      <c r="H23" s="11" t="str">
        <f>[19]Setembro!$B$11</f>
        <v>*</v>
      </c>
      <c r="I23" s="11" t="str">
        <f>[19]Setembro!$B$12</f>
        <v>*</v>
      </c>
      <c r="J23" s="11" t="str">
        <f>[19]Setembro!$B$13</f>
        <v>*</v>
      </c>
      <c r="K23" s="11" t="str">
        <f>[19]Setembro!$B$14</f>
        <v>*</v>
      </c>
      <c r="L23" s="11" t="str">
        <f>[19]Setembro!$B$15</f>
        <v>*</v>
      </c>
      <c r="M23" s="11" t="str">
        <f>[19]Setembro!$B$16</f>
        <v>*</v>
      </c>
      <c r="N23" s="11" t="str">
        <f>[19]Setembro!$B$17</f>
        <v>*</v>
      </c>
      <c r="O23" s="11" t="str">
        <f>[19]Setembro!$B$18</f>
        <v>*</v>
      </c>
      <c r="P23" s="11" t="str">
        <f>[19]Setembro!$B$19</f>
        <v>*</v>
      </c>
      <c r="Q23" s="11" t="str">
        <f>[19]Setembro!$B$20</f>
        <v>*</v>
      </c>
      <c r="R23" s="11" t="str">
        <f>[19]Setembro!$B$21</f>
        <v>*</v>
      </c>
      <c r="S23" s="11" t="str">
        <f>[19]Setembro!$B$22</f>
        <v>*</v>
      </c>
      <c r="T23" s="11" t="str">
        <f>[19]Setembro!$B$23</f>
        <v>*</v>
      </c>
      <c r="U23" s="11" t="str">
        <f>[19]Setembro!$B$24</f>
        <v>*</v>
      </c>
      <c r="V23" s="11" t="str">
        <f>[19]Setembro!$B$25</f>
        <v>*</v>
      </c>
      <c r="W23" s="11" t="str">
        <f>[19]Setembro!$B$26</f>
        <v>*</v>
      </c>
      <c r="X23" s="11" t="str">
        <f>[19]Setembro!$B$27</f>
        <v>*</v>
      </c>
      <c r="Y23" s="11" t="str">
        <f>[19]Setembro!$B$28</f>
        <v>*</v>
      </c>
      <c r="Z23" s="11" t="str">
        <f>[19]Setembro!$B$29</f>
        <v>*</v>
      </c>
      <c r="AA23" s="11" t="str">
        <f>[19]Setembro!$B$30</f>
        <v>*</v>
      </c>
      <c r="AB23" s="11" t="str">
        <f>[19]Setembro!$B$31</f>
        <v>*</v>
      </c>
      <c r="AC23" s="11" t="str">
        <f>[19]Setembro!$B$32</f>
        <v>*</v>
      </c>
      <c r="AD23" s="11" t="str">
        <f>[19]Setembro!$B$33</f>
        <v>*</v>
      </c>
      <c r="AE23" s="94" t="str">
        <f>[19]Setembro!$B$34</f>
        <v>*</v>
      </c>
      <c r="AF23" s="97" t="s">
        <v>226</v>
      </c>
      <c r="AH23" t="s">
        <v>47</v>
      </c>
      <c r="AJ23" t="s">
        <v>47</v>
      </c>
      <c r="AK23" t="s">
        <v>47</v>
      </c>
    </row>
    <row r="24" spans="1:37" x14ac:dyDescent="0.2">
      <c r="A24" s="78" t="s">
        <v>169</v>
      </c>
      <c r="B24" s="147" t="str">
        <f>[20]Setembro!$B$5</f>
        <v>*</v>
      </c>
      <c r="C24" s="11" t="str">
        <f>[20]Setembro!$B$6</f>
        <v>*</v>
      </c>
      <c r="D24" s="11" t="str">
        <f>[20]Setembro!$B$7</f>
        <v>*</v>
      </c>
      <c r="E24" s="11" t="str">
        <f>[20]Setembro!$B$8</f>
        <v>*</v>
      </c>
      <c r="F24" s="11" t="str">
        <f>[20]Setembro!$B$9</f>
        <v>*</v>
      </c>
      <c r="G24" s="11" t="str">
        <f>[20]Setembro!$B$10</f>
        <v>*</v>
      </c>
      <c r="H24" s="11" t="str">
        <f>[20]Setembro!$B$11</f>
        <v>*</v>
      </c>
      <c r="I24" s="11" t="str">
        <f>[20]Setembro!$B$12</f>
        <v>*</v>
      </c>
      <c r="J24" s="11" t="str">
        <f>[20]Setembro!$B$13</f>
        <v>*</v>
      </c>
      <c r="K24" s="11" t="str">
        <f>[20]Setembro!$B$14</f>
        <v>*</v>
      </c>
      <c r="L24" s="11" t="str">
        <f>[20]Setembro!$B$15</f>
        <v>*</v>
      </c>
      <c r="M24" s="11" t="str">
        <f>[20]Setembro!$B$16</f>
        <v>*</v>
      </c>
      <c r="N24" s="11" t="str">
        <f>[20]Setembro!$B$17</f>
        <v>*</v>
      </c>
      <c r="O24" s="11" t="str">
        <f>[20]Setembro!$B$18</f>
        <v>*</v>
      </c>
      <c r="P24" s="11" t="str">
        <f>[20]Setembro!$B$19</f>
        <v>*</v>
      </c>
      <c r="Q24" s="11" t="str">
        <f>[20]Setembro!$B$20</f>
        <v>*</v>
      </c>
      <c r="R24" s="11" t="str">
        <f>[20]Setembro!$B$21</f>
        <v>*</v>
      </c>
      <c r="S24" s="11" t="str">
        <f>[20]Setembro!$B$22</f>
        <v>*</v>
      </c>
      <c r="T24" s="11" t="str">
        <f>[20]Setembro!$B$23</f>
        <v>*</v>
      </c>
      <c r="U24" s="11" t="str">
        <f>[20]Setembro!$B$24</f>
        <v>*</v>
      </c>
      <c r="V24" s="11" t="str">
        <f>[20]Setembro!$B$25</f>
        <v>*</v>
      </c>
      <c r="W24" s="11" t="str">
        <f>[20]Setembro!$B$26</f>
        <v>*</v>
      </c>
      <c r="X24" s="11" t="str">
        <f>[20]Setembro!$B$27</f>
        <v>*</v>
      </c>
      <c r="Y24" s="11" t="str">
        <f>[20]Setembro!$B$28</f>
        <v>*</v>
      </c>
      <c r="Z24" s="11" t="str">
        <f>[20]Setembro!$B$29</f>
        <v>*</v>
      </c>
      <c r="AA24" s="11" t="str">
        <f>[20]Setembro!$B$30</f>
        <v>*</v>
      </c>
      <c r="AB24" s="11" t="str">
        <f>[20]Setembro!$B$31</f>
        <v>*</v>
      </c>
      <c r="AC24" s="11" t="str">
        <f>[20]Setembro!$B$32</f>
        <v>*</v>
      </c>
      <c r="AD24" s="11" t="str">
        <f>[20]Setembro!$B$33</f>
        <v>*</v>
      </c>
      <c r="AE24" s="94" t="str">
        <f>[20]Setembro!$B$34</f>
        <v>*</v>
      </c>
      <c r="AF24" s="175" t="s">
        <v>226</v>
      </c>
      <c r="AH24" s="12" t="s">
        <v>47</v>
      </c>
      <c r="AI24" t="s">
        <v>47</v>
      </c>
      <c r="AJ24" t="s">
        <v>47</v>
      </c>
    </row>
    <row r="25" spans="1:37" x14ac:dyDescent="0.2">
      <c r="A25" s="78" t="s">
        <v>170</v>
      </c>
      <c r="B25" s="147">
        <f>[21]Setembro!$B$5</f>
        <v>24.395833333333332</v>
      </c>
      <c r="C25" s="11">
        <f>[21]Setembro!$B$6</f>
        <v>23.862500000000001</v>
      </c>
      <c r="D25" s="11">
        <f>[21]Setembro!$B$7</f>
        <v>21.31666666666667</v>
      </c>
      <c r="E25" s="11">
        <f>[21]Setembro!$B$8</f>
        <v>21.724999999999998</v>
      </c>
      <c r="F25" s="11">
        <f>[21]Setembro!$B$9</f>
        <v>25.508333333333336</v>
      </c>
      <c r="G25" s="11">
        <f>[21]Setembro!$B$10</f>
        <v>27.529166666666665</v>
      </c>
      <c r="H25" s="11">
        <f>[21]Setembro!$B$11</f>
        <v>22.379166666666666</v>
      </c>
      <c r="I25" s="11">
        <f>[21]Setembro!$B$12</f>
        <v>20.412499999999998</v>
      </c>
      <c r="J25" s="11">
        <f>[21]Setembro!$B$13</f>
        <v>24.083333333333332</v>
      </c>
      <c r="K25" s="11">
        <f>[21]Setembro!$B$14</f>
        <v>26.904166666666665</v>
      </c>
      <c r="L25" s="11">
        <f>[21]Setembro!$B$15</f>
        <v>27.208333333333339</v>
      </c>
      <c r="M25" s="11">
        <f>[21]Setembro!$B$16</f>
        <v>26.849999999999994</v>
      </c>
      <c r="N25" s="11">
        <f>[21]Setembro!$B$17</f>
        <v>26.762499999999999</v>
      </c>
      <c r="O25" s="11">
        <f>[21]Setembro!$B$18</f>
        <v>24.112499999999997</v>
      </c>
      <c r="P25" s="11">
        <f>[21]Setembro!$B$19</f>
        <v>21.8125</v>
      </c>
      <c r="Q25" s="11">
        <f>[21]Setembro!$B$20</f>
        <v>26.045833333333334</v>
      </c>
      <c r="R25" s="11">
        <f>[21]Setembro!$B$21</f>
        <v>21.104166666666664</v>
      </c>
      <c r="S25" s="11">
        <f>[21]Setembro!$B$22</f>
        <v>20.520833333333332</v>
      </c>
      <c r="T25" s="11">
        <f>[21]Setembro!$B$23</f>
        <v>22.891666666666666</v>
      </c>
      <c r="U25" s="11">
        <f>[21]Setembro!$B$24</f>
        <v>23.070833333333329</v>
      </c>
      <c r="V25" s="11">
        <f>[21]Setembro!$B$25</f>
        <v>20.658333333333335</v>
      </c>
      <c r="W25" s="11">
        <f>[21]Setembro!$B$26</f>
        <v>20.104166666666668</v>
      </c>
      <c r="X25" s="11">
        <f>[21]Setembro!$B$27</f>
        <v>21.491666666666664</v>
      </c>
      <c r="Y25" s="11">
        <f>[21]Setembro!$B$28</f>
        <v>23.921739130434784</v>
      </c>
      <c r="Z25" s="11">
        <f>[21]Setembro!$B$29</f>
        <v>27.320833333333336</v>
      </c>
      <c r="AA25" s="11">
        <f>[21]Setembro!$B$30</f>
        <v>28.304166666666664</v>
      </c>
      <c r="AB25" s="11">
        <f>[21]Setembro!$B$31</f>
        <v>29.574999999999999</v>
      </c>
      <c r="AC25" s="11">
        <f>[21]Setembro!$B$32</f>
        <v>22.008333333333336</v>
      </c>
      <c r="AD25" s="11">
        <f>[21]Setembro!$B$33</f>
        <v>24.862500000000001</v>
      </c>
      <c r="AE25" s="94">
        <f>[21]Setembro!$B$34</f>
        <v>30.899999999999995</v>
      </c>
      <c r="AF25" s="175">
        <f t="shared" si="1"/>
        <v>24.254752415458935</v>
      </c>
      <c r="AG25" s="12" t="s">
        <v>47</v>
      </c>
      <c r="AH25" s="12" t="s">
        <v>47</v>
      </c>
      <c r="AI25" t="s">
        <v>47</v>
      </c>
    </row>
    <row r="26" spans="1:37" x14ac:dyDescent="0.2">
      <c r="A26" s="78" t="s">
        <v>171</v>
      </c>
      <c r="B26" s="147">
        <f>[22]Setembro!$B$5</f>
        <v>26.470833333333331</v>
      </c>
      <c r="C26" s="11">
        <f>[22]Setembro!$B$6</f>
        <v>25.775000000000002</v>
      </c>
      <c r="D26" s="11">
        <f>[22]Setembro!$B$7</f>
        <v>23.720833333333331</v>
      </c>
      <c r="E26" s="11">
        <f>[22]Setembro!$B$8</f>
        <v>24.070833333333329</v>
      </c>
      <c r="F26" s="11">
        <f>[22]Setembro!$B$9</f>
        <v>27.245833333333334</v>
      </c>
      <c r="G26" s="11">
        <f>[22]Setembro!$B$10</f>
        <v>27.904166666666665</v>
      </c>
      <c r="H26" s="11">
        <f>[22]Setembro!$B$11</f>
        <v>26.7</v>
      </c>
      <c r="I26" s="11">
        <f>[22]Setembro!$B$12</f>
        <v>23.38333333333334</v>
      </c>
      <c r="J26" s="11">
        <f>[22]Setembro!$B$13</f>
        <v>27.266666666666669</v>
      </c>
      <c r="K26" s="11">
        <f>[22]Setembro!$B$14</f>
        <v>29.195833333333344</v>
      </c>
      <c r="L26" s="11">
        <f>[22]Setembro!$B$15</f>
        <v>29.120833333333326</v>
      </c>
      <c r="M26" s="11">
        <f>[22]Setembro!$B$16</f>
        <v>28.512499999999999</v>
      </c>
      <c r="N26" s="11">
        <f>[22]Setembro!$B$17</f>
        <v>28.533333333333335</v>
      </c>
      <c r="O26" s="11">
        <f>[22]Setembro!$B$18</f>
        <v>27.525000000000006</v>
      </c>
      <c r="P26" s="11">
        <f>[22]Setembro!$B$19</f>
        <v>24.887500000000003</v>
      </c>
      <c r="Q26" s="11">
        <f>[22]Setembro!$B$20</f>
        <v>27.529166666666669</v>
      </c>
      <c r="R26" s="11">
        <f>[22]Setembro!$B$21</f>
        <v>24.966666666666669</v>
      </c>
      <c r="S26" s="11">
        <f>[22]Setembro!$B$22</f>
        <v>22.583333333333332</v>
      </c>
      <c r="T26" s="11">
        <f>[22]Setembro!$B$23</f>
        <v>23.775000000000002</v>
      </c>
      <c r="U26" s="11">
        <f>[22]Setembro!$B$24</f>
        <v>22.970833333333335</v>
      </c>
      <c r="V26" s="11">
        <f>[22]Setembro!$B$25</f>
        <v>18.962500000000002</v>
      </c>
      <c r="W26" s="11">
        <f>[22]Setembro!$B$26</f>
        <v>18.662500000000001</v>
      </c>
      <c r="X26" s="11">
        <f>[22]Setembro!$B$27</f>
        <v>21.529166666666665</v>
      </c>
      <c r="Y26" s="11">
        <f>[22]Setembro!$B$28</f>
        <v>25.024999999999995</v>
      </c>
      <c r="Z26" s="11">
        <f>[22]Setembro!$B$29</f>
        <v>27.299999999999997</v>
      </c>
      <c r="AA26" s="11">
        <f>[22]Setembro!$B$30</f>
        <v>28.891666666666669</v>
      </c>
      <c r="AB26" s="11">
        <f>[22]Setembro!$B$31</f>
        <v>29.241666666666664</v>
      </c>
      <c r="AC26" s="11">
        <f>[22]Setembro!$B$32</f>
        <v>25.500000000000004</v>
      </c>
      <c r="AD26" s="11">
        <f>[22]Setembro!$B$33</f>
        <v>26.645833333333329</v>
      </c>
      <c r="AE26" s="94">
        <f>[22]Setembro!$B$34</f>
        <v>30.879166666666666</v>
      </c>
      <c r="AF26" s="175">
        <f t="shared" si="1"/>
        <v>25.825833333333335</v>
      </c>
      <c r="AH26" s="12" t="s">
        <v>47</v>
      </c>
      <c r="AI26" t="s">
        <v>47</v>
      </c>
      <c r="AJ26" t="s">
        <v>47</v>
      </c>
    </row>
    <row r="27" spans="1:37" x14ac:dyDescent="0.2">
      <c r="A27" s="78" t="s">
        <v>8</v>
      </c>
      <c r="B27" s="147">
        <f>[23]Setembro!$B$5</f>
        <v>24.779166666666669</v>
      </c>
      <c r="C27" s="11">
        <f>[23]Setembro!$B$6</f>
        <v>24.150000000000006</v>
      </c>
      <c r="D27" s="11">
        <f>[23]Setembro!$B$7</f>
        <v>22.425000000000001</v>
      </c>
      <c r="E27" s="11">
        <f>[23]Setembro!$B$8</f>
        <v>22.958333333333332</v>
      </c>
      <c r="F27" s="11">
        <f>[23]Setembro!$B$9</f>
        <v>26.475000000000005</v>
      </c>
      <c r="G27" s="11">
        <f>[23]Setembro!$B$10</f>
        <v>27.774999999999991</v>
      </c>
      <c r="H27" s="11">
        <f>[23]Setembro!$B$11</f>
        <v>23.908333333333335</v>
      </c>
      <c r="I27" s="11">
        <f>[23]Setembro!$B$12</f>
        <v>21.258333333333329</v>
      </c>
      <c r="J27" s="11">
        <f>[23]Setembro!$B$13</f>
        <v>24.8125</v>
      </c>
      <c r="K27" s="11">
        <f>[23]Setembro!$B$14</f>
        <v>27.787499999999998</v>
      </c>
      <c r="L27" s="11">
        <f>[23]Setembro!$B$15</f>
        <v>28.566666666666666</v>
      </c>
      <c r="M27" s="11">
        <f>[23]Setembro!$B$16</f>
        <v>28.712500000000002</v>
      </c>
      <c r="N27" s="11">
        <f>[23]Setembro!$B$17</f>
        <v>28.370833333333337</v>
      </c>
      <c r="O27" s="11">
        <f>[23]Setembro!$B$18</f>
        <v>26.841666666666669</v>
      </c>
      <c r="P27" s="11">
        <f>[23]Setembro!$B$19</f>
        <v>22.116666666666671</v>
      </c>
      <c r="Q27" s="11">
        <f>[23]Setembro!$B$20</f>
        <v>25.483333333333334</v>
      </c>
      <c r="R27" s="11">
        <f>[23]Setembro!$B$21</f>
        <v>22.879166666666666</v>
      </c>
      <c r="S27" s="11">
        <f>[23]Setembro!$B$22</f>
        <v>22.533333333333331</v>
      </c>
      <c r="T27" s="11">
        <f>[23]Setembro!$B$23</f>
        <v>23.8125</v>
      </c>
      <c r="U27" s="11">
        <f>[23]Setembro!$B$24</f>
        <v>23.866666666666664</v>
      </c>
      <c r="V27" s="11">
        <f>[23]Setembro!$B$25</f>
        <v>19.95</v>
      </c>
      <c r="W27" s="11">
        <f>[23]Setembro!$B$26</f>
        <v>20.208333333333332</v>
      </c>
      <c r="X27" s="11">
        <f>[23]Setembro!$B$27</f>
        <v>21.266666666666666</v>
      </c>
      <c r="Y27" s="11">
        <f>[23]Setembro!$B$28</f>
        <v>23.912499999999998</v>
      </c>
      <c r="Z27" s="11">
        <f>[23]Setembro!$B$29</f>
        <v>26.637499999999999</v>
      </c>
      <c r="AA27" s="11">
        <f>[23]Setembro!$B$30</f>
        <v>28.508333333333336</v>
      </c>
      <c r="AB27" s="11">
        <f>[23]Setembro!$B$31</f>
        <v>30.566666666666663</v>
      </c>
      <c r="AC27" s="11">
        <f>[23]Setembro!$B$32</f>
        <v>22.604166666666668</v>
      </c>
      <c r="AD27" s="11">
        <f>[23]Setembro!$B$33</f>
        <v>25.400000000000002</v>
      </c>
      <c r="AE27" s="94">
        <f>[23]Setembro!$B$34</f>
        <v>31.104166666666661</v>
      </c>
      <c r="AF27" s="97">
        <f t="shared" si="1"/>
        <v>24.989027777777782</v>
      </c>
      <c r="AI27" t="s">
        <v>47</v>
      </c>
      <c r="AJ27" t="s">
        <v>47</v>
      </c>
    </row>
    <row r="28" spans="1:37" x14ac:dyDescent="0.2">
      <c r="A28" s="78" t="s">
        <v>9</v>
      </c>
      <c r="B28" s="147">
        <f>[24]Setembro!$B$5</f>
        <v>25.966666666666669</v>
      </c>
      <c r="C28" s="11">
        <f>[24]Setembro!$B$6</f>
        <v>25.612499999999997</v>
      </c>
      <c r="D28" s="11">
        <f>[24]Setembro!$B$7</f>
        <v>26.633333333333336</v>
      </c>
      <c r="E28" s="11">
        <f>[24]Setembro!$B$8</f>
        <v>24.929166666666664</v>
      </c>
      <c r="F28" s="11">
        <f>[24]Setembro!$B$9</f>
        <v>28.412500000000009</v>
      </c>
      <c r="G28" s="11">
        <f>[24]Setembro!$B$10</f>
        <v>28.670833333333334</v>
      </c>
      <c r="H28" s="11">
        <f>[24]Setembro!$B$11</f>
        <v>28.704166666666669</v>
      </c>
      <c r="I28" s="11">
        <f>[24]Setembro!$B$12</f>
        <v>24.212500000000002</v>
      </c>
      <c r="J28" s="11">
        <f>[24]Setembro!$B$13</f>
        <v>27.583333333333332</v>
      </c>
      <c r="K28" s="11">
        <f>[24]Setembro!$B$14</f>
        <v>29.691666666666666</v>
      </c>
      <c r="L28" s="11">
        <f>[24]Setembro!$B$15</f>
        <v>30.245833333333334</v>
      </c>
      <c r="M28" s="11">
        <f>[24]Setembro!$B$16</f>
        <v>29.954166666666666</v>
      </c>
      <c r="N28" s="11">
        <f>[24]Setembro!$B$17</f>
        <v>29.345833333333331</v>
      </c>
      <c r="O28" s="11">
        <f>[24]Setembro!$B$18</f>
        <v>29.012499999999999</v>
      </c>
      <c r="P28" s="11">
        <f>[24]Setembro!$B$19</f>
        <v>25.729166666666668</v>
      </c>
      <c r="Q28" s="11">
        <f>[24]Setembro!$B$20</f>
        <v>27.100000000000005</v>
      </c>
      <c r="R28" s="11">
        <f>[24]Setembro!$B$21</f>
        <v>26.495833333333341</v>
      </c>
      <c r="S28" s="11">
        <f>[24]Setembro!$B$22</f>
        <v>22.291666666666671</v>
      </c>
      <c r="T28" s="11">
        <f>[24]Setembro!$B$23</f>
        <v>26.453333333333333</v>
      </c>
      <c r="U28" s="11">
        <f>[24]Setembro!$B$24</f>
        <v>24.727777777777778</v>
      </c>
      <c r="V28" s="11">
        <f>[24]Setembro!$B$25</f>
        <v>19.957142857142856</v>
      </c>
      <c r="W28" s="11">
        <f>[24]Setembro!$B$26</f>
        <v>21.05</v>
      </c>
      <c r="X28" s="11">
        <f>[24]Setembro!$B$27</f>
        <v>23.176470588235293</v>
      </c>
      <c r="Y28" s="11">
        <f>[24]Setembro!$B$28</f>
        <v>24.595652173913045</v>
      </c>
      <c r="Z28" s="11">
        <f>[24]Setembro!$B$29</f>
        <v>27.870833333333341</v>
      </c>
      <c r="AA28" s="11">
        <f>[24]Setembro!$B$30</f>
        <v>29.8</v>
      </c>
      <c r="AB28" s="11">
        <f>[24]Setembro!$B$31</f>
        <v>30.643478260869557</v>
      </c>
      <c r="AC28" s="11">
        <f>[24]Setembro!$B$32</f>
        <v>26.666666666666668</v>
      </c>
      <c r="AD28" s="11">
        <f>[24]Setembro!$B$33</f>
        <v>28.5</v>
      </c>
      <c r="AE28" s="94">
        <f>[24]Setembro!$B$34</f>
        <v>31.82083333333334</v>
      </c>
      <c r="AF28" s="97">
        <f t="shared" si="1"/>
        <v>26.861795166375728</v>
      </c>
      <c r="AG28" t="s">
        <v>47</v>
      </c>
      <c r="AI28" t="s">
        <v>47</v>
      </c>
      <c r="AJ28" t="s">
        <v>47</v>
      </c>
    </row>
    <row r="29" spans="1:37" x14ac:dyDescent="0.2">
      <c r="A29" s="78" t="s">
        <v>42</v>
      </c>
      <c r="B29" s="147">
        <f>[25]Setembro!$B$5</f>
        <v>26.988888888888894</v>
      </c>
      <c r="C29" s="11">
        <f>[25]Setembro!$B$6</f>
        <v>24.87777777777778</v>
      </c>
      <c r="D29" s="11">
        <f>[25]Setembro!$B$7</f>
        <v>26.43333333333333</v>
      </c>
      <c r="E29" s="11">
        <f>[25]Setembro!$B$8</f>
        <v>28.588888888888889</v>
      </c>
      <c r="F29" s="11">
        <f>[25]Setembro!$B$9</f>
        <v>32.72</v>
      </c>
      <c r="G29" s="11">
        <f>[25]Setembro!$B$10</f>
        <v>29.911111111111111</v>
      </c>
      <c r="H29" s="11">
        <f>[25]Setembro!$B$11</f>
        <v>25.222222222222221</v>
      </c>
      <c r="I29" s="11">
        <f>[25]Setembro!$B$12</f>
        <v>26.212499999999999</v>
      </c>
      <c r="J29" s="11">
        <f>[25]Setembro!$B$13</f>
        <v>32.588888888888889</v>
      </c>
      <c r="K29" s="11">
        <f>[25]Setembro!$B$14</f>
        <v>32.300000000000004</v>
      </c>
      <c r="L29" s="11">
        <f>[25]Setembro!$B$15</f>
        <v>32.933333333333337</v>
      </c>
      <c r="M29" s="11">
        <f>[25]Setembro!$B$16</f>
        <v>33.6875</v>
      </c>
      <c r="N29" s="11">
        <f>[25]Setembro!$B$17</f>
        <v>33.177777777777777</v>
      </c>
      <c r="O29" s="11">
        <f>[25]Setembro!$B$18</f>
        <v>30.255555555555549</v>
      </c>
      <c r="P29" s="11">
        <f>[25]Setembro!$B$19</f>
        <v>28.150000000000002</v>
      </c>
      <c r="Q29" s="11">
        <f>[25]Setembro!$B$20</f>
        <v>31.544444444444441</v>
      </c>
      <c r="R29" s="11">
        <f>[25]Setembro!$B$21</f>
        <v>27.733333333333334</v>
      </c>
      <c r="S29" s="11">
        <f>[25]Setembro!$B$22</f>
        <v>27.957142857142856</v>
      </c>
      <c r="T29" s="11">
        <f>[25]Setembro!$B$23</f>
        <v>29.000000000000004</v>
      </c>
      <c r="U29" s="11">
        <f>[25]Setembro!$B$24</f>
        <v>25.75</v>
      </c>
      <c r="V29" s="11">
        <f>[25]Setembro!$B$25</f>
        <v>17.166666666666668</v>
      </c>
      <c r="W29" s="11">
        <f>[25]Setembro!$B$26</f>
        <v>23.877777777777776</v>
      </c>
      <c r="X29" s="11">
        <f>[25]Setembro!$B$27</f>
        <v>28.49</v>
      </c>
      <c r="Y29" s="11">
        <f>[25]Setembro!$B$28</f>
        <v>31.09090909090909</v>
      </c>
      <c r="Z29" s="11">
        <f>[25]Setembro!$B$29</f>
        <v>33.572727272727271</v>
      </c>
      <c r="AA29" s="11">
        <f>[25]Setembro!$B$30</f>
        <v>34.300000000000004</v>
      </c>
      <c r="AB29" s="11">
        <f>[25]Setembro!$B$31</f>
        <v>32.118181818181817</v>
      </c>
      <c r="AC29" s="11">
        <f>[25]Setembro!$B$32</f>
        <v>26.01</v>
      </c>
      <c r="AD29" s="11">
        <f>[25]Setembro!$B$33</f>
        <v>32.61</v>
      </c>
      <c r="AE29" s="94">
        <f>[25]Setembro!$B$34</f>
        <v>34.94</v>
      </c>
      <c r="AF29" s="97">
        <f t="shared" si="1"/>
        <v>29.3402987012987</v>
      </c>
      <c r="AH29" s="12" t="s">
        <v>47</v>
      </c>
    </row>
    <row r="30" spans="1:37" x14ac:dyDescent="0.2">
      <c r="A30" s="78" t="s">
        <v>10</v>
      </c>
      <c r="B30" s="147" t="str">
        <f>[26]Setembro!$B$5</f>
        <v>*</v>
      </c>
      <c r="C30" s="11" t="str">
        <f>[26]Setembro!$B$6</f>
        <v>*</v>
      </c>
      <c r="D30" s="11" t="str">
        <f>[26]Setembro!$B$7</f>
        <v>*</v>
      </c>
      <c r="E30" s="11" t="str">
        <f>[26]Setembro!$B$8</f>
        <v>*</v>
      </c>
      <c r="F30" s="11" t="str">
        <f>[26]Setembro!$B$9</f>
        <v>*</v>
      </c>
      <c r="G30" s="11" t="str">
        <f>[26]Setembro!$B$10</f>
        <v>*</v>
      </c>
      <c r="H30" s="11" t="str">
        <f>[26]Setembro!$B$11</f>
        <v>*</v>
      </c>
      <c r="I30" s="11" t="str">
        <f>[26]Setembro!$B$12</f>
        <v>*</v>
      </c>
      <c r="J30" s="11" t="str">
        <f>[26]Setembro!$B$13</f>
        <v>*</v>
      </c>
      <c r="K30" s="11" t="str">
        <f>[26]Setembro!$B$14</f>
        <v>*</v>
      </c>
      <c r="L30" s="11" t="str">
        <f>[26]Setembro!$B$15</f>
        <v>*</v>
      </c>
      <c r="M30" s="11" t="str">
        <f>[26]Setembro!$B$16</f>
        <v>*</v>
      </c>
      <c r="N30" s="11" t="str">
        <f>[26]Setembro!$B$17</f>
        <v>*</v>
      </c>
      <c r="O30" s="11" t="str">
        <f>[26]Setembro!$B$18</f>
        <v>*</v>
      </c>
      <c r="P30" s="11" t="str">
        <f>[26]Setembro!$B$19</f>
        <v>*</v>
      </c>
      <c r="Q30" s="11" t="str">
        <f>[26]Setembro!$B$20</f>
        <v>*</v>
      </c>
      <c r="R30" s="11" t="str">
        <f>[26]Setembro!$B$21</f>
        <v>*</v>
      </c>
      <c r="S30" s="11" t="str">
        <f>[26]Setembro!$B$22</f>
        <v>*</v>
      </c>
      <c r="T30" s="11" t="str">
        <f>[26]Setembro!$B$23</f>
        <v>*</v>
      </c>
      <c r="U30" s="11" t="str">
        <f>[26]Setembro!$B$24</f>
        <v>*</v>
      </c>
      <c r="V30" s="11" t="str">
        <f>[26]Setembro!$B$25</f>
        <v>*</v>
      </c>
      <c r="W30" s="11" t="str">
        <f>[26]Setembro!$B$26</f>
        <v>*</v>
      </c>
      <c r="X30" s="11" t="str">
        <f>[26]Setembro!$B$27</f>
        <v>*</v>
      </c>
      <c r="Y30" s="11" t="str">
        <f>[26]Setembro!$B$28</f>
        <v>*</v>
      </c>
      <c r="Z30" s="11" t="str">
        <f>[26]Setembro!$B$29</f>
        <v>*</v>
      </c>
      <c r="AA30" s="11" t="str">
        <f>[26]Setembro!$B$30</f>
        <v>*</v>
      </c>
      <c r="AB30" s="11" t="str">
        <f>[26]Setembro!$B$31</f>
        <v>*</v>
      </c>
      <c r="AC30" s="11" t="str">
        <f>[26]Setembro!$B$32</f>
        <v>*</v>
      </c>
      <c r="AD30" s="11" t="str">
        <f>[26]Setembro!$B$33</f>
        <v>*</v>
      </c>
      <c r="AE30" s="94" t="str">
        <f>[26]Setembro!$B$34</f>
        <v>*</v>
      </c>
      <c r="AF30" s="97" t="s">
        <v>226</v>
      </c>
      <c r="AJ30" t="s">
        <v>47</v>
      </c>
      <c r="AK30" t="s">
        <v>47</v>
      </c>
    </row>
    <row r="31" spans="1:37" x14ac:dyDescent="0.2">
      <c r="A31" s="78" t="s">
        <v>172</v>
      </c>
      <c r="B31" s="147">
        <f>[27]Setembro!$B$5</f>
        <v>27.7</v>
      </c>
      <c r="C31" s="11">
        <f>[27]Setembro!$B$6</f>
        <v>26.635714285714283</v>
      </c>
      <c r="D31" s="11">
        <f>[27]Setembro!$B$7</f>
        <v>25.214285714285715</v>
      </c>
      <c r="E31" s="11">
        <f>[27]Setembro!$B$8</f>
        <v>25.146666666666665</v>
      </c>
      <c r="F31" s="11">
        <f>[27]Setembro!$B$9</f>
        <v>29.906666666666673</v>
      </c>
      <c r="G31" s="11">
        <f>[27]Setembro!$B$10</f>
        <v>29.873333333333331</v>
      </c>
      <c r="H31" s="11">
        <f>[27]Setembro!$B$11</f>
        <v>25.786666666666665</v>
      </c>
      <c r="I31" s="11">
        <f>[27]Setembro!$B$12</f>
        <v>23.780000000000005</v>
      </c>
      <c r="J31" s="11">
        <f>[27]Setembro!$B$13</f>
        <v>29.773333333333333</v>
      </c>
      <c r="K31" s="11">
        <f>[27]Setembro!$B$14</f>
        <v>32.214285714285715</v>
      </c>
      <c r="L31" s="11">
        <f>[27]Setembro!$B$15</f>
        <v>33.963636363636368</v>
      </c>
      <c r="M31" s="11">
        <f>[27]Setembro!$B$16</f>
        <v>29.785714285714281</v>
      </c>
      <c r="N31" s="11">
        <f>[27]Setembro!$B$17</f>
        <v>30.793333333333333</v>
      </c>
      <c r="O31" s="11">
        <f>[27]Setembro!$B$18</f>
        <v>26.814285714285717</v>
      </c>
      <c r="P31" s="11">
        <f>[27]Setembro!$B$19</f>
        <v>25.63571428571429</v>
      </c>
      <c r="Q31" s="11">
        <f>[27]Setembro!$B$20</f>
        <v>29.542857142857144</v>
      </c>
      <c r="R31" s="11">
        <f>[27]Setembro!$B$21</f>
        <v>23.774999999999995</v>
      </c>
      <c r="S31" s="11">
        <f>[27]Setembro!$B$22</f>
        <v>25.15333333333334</v>
      </c>
      <c r="T31" s="11">
        <f>[27]Setembro!$B$23</f>
        <v>25.193333333333335</v>
      </c>
      <c r="U31" s="11">
        <f>[27]Setembro!$B$24</f>
        <v>23.771428571428572</v>
      </c>
      <c r="V31" s="11">
        <f>[27]Setembro!$B$25</f>
        <v>17.7</v>
      </c>
      <c r="W31" s="11">
        <f>[27]Setembro!$B$26</f>
        <v>20.314285714285717</v>
      </c>
      <c r="X31" s="11">
        <f>[27]Setembro!$B$27</f>
        <v>22.843749999999996</v>
      </c>
      <c r="Y31" s="11">
        <f>[27]Setembro!$B$28</f>
        <v>26.318750000000005</v>
      </c>
      <c r="Z31" s="11">
        <f>[27]Setembro!$B$29</f>
        <v>29.287499999999998</v>
      </c>
      <c r="AA31" s="11">
        <f>[27]Setembro!$B$30</f>
        <v>31.493750000000002</v>
      </c>
      <c r="AB31" s="11">
        <f>[27]Setembro!$B$31</f>
        <v>30.800000000000004</v>
      </c>
      <c r="AC31" s="11">
        <f>[27]Setembro!$B$32</f>
        <v>23.392307692307693</v>
      </c>
      <c r="AD31" s="11">
        <f>[27]Setembro!$B$33</f>
        <v>29.075000000000003</v>
      </c>
      <c r="AE31" s="94">
        <f>[27]Setembro!$B$34</f>
        <v>33.542857142857137</v>
      </c>
      <c r="AF31" s="175">
        <f t="shared" si="1"/>
        <v>27.174259643134643</v>
      </c>
      <c r="AG31" s="12" t="s">
        <v>47</v>
      </c>
    </row>
    <row r="32" spans="1:37" x14ac:dyDescent="0.2">
      <c r="A32" s="78" t="s">
        <v>11</v>
      </c>
      <c r="B32" s="147" t="str">
        <f>[28]Setembro!$B$5</f>
        <v>*</v>
      </c>
      <c r="C32" s="11" t="str">
        <f>[28]Setembro!$B$6</f>
        <v>*</v>
      </c>
      <c r="D32" s="11" t="str">
        <f>[28]Setembro!$B$7</f>
        <v>*</v>
      </c>
      <c r="E32" s="11" t="str">
        <f>[28]Setembro!$B$8</f>
        <v>*</v>
      </c>
      <c r="F32" s="11" t="str">
        <f>[28]Setembro!$B$9</f>
        <v>*</v>
      </c>
      <c r="G32" s="11" t="str">
        <f>[28]Setembro!$B$10</f>
        <v>*</v>
      </c>
      <c r="H32" s="11" t="str">
        <f>[28]Setembro!$B$11</f>
        <v>*</v>
      </c>
      <c r="I32" s="11" t="str">
        <f>[28]Setembro!$B$12</f>
        <v>*</v>
      </c>
      <c r="J32" s="11" t="str">
        <f>[28]Setembro!$B$13</f>
        <v>*</v>
      </c>
      <c r="K32" s="11" t="str">
        <f>[28]Setembro!$B$14</f>
        <v>*</v>
      </c>
      <c r="L32" s="11" t="str">
        <f>[28]Setembro!$B$15</f>
        <v>*</v>
      </c>
      <c r="M32" s="11" t="str">
        <f>[28]Setembro!$B$16</f>
        <v>*</v>
      </c>
      <c r="N32" s="11" t="str">
        <f>[28]Setembro!$B$17</f>
        <v>*</v>
      </c>
      <c r="O32" s="11" t="str">
        <f>[28]Setembro!$B$18</f>
        <v>*</v>
      </c>
      <c r="P32" s="11" t="str">
        <f>[28]Setembro!$B$19</f>
        <v>*</v>
      </c>
      <c r="Q32" s="11" t="str">
        <f>[28]Setembro!$B$20</f>
        <v>*</v>
      </c>
      <c r="R32" s="11" t="str">
        <f>[28]Setembro!$B$21</f>
        <v>*</v>
      </c>
      <c r="S32" s="11" t="str">
        <f>[28]Setembro!$B$22</f>
        <v>*</v>
      </c>
      <c r="T32" s="11" t="str">
        <f>[28]Setembro!$B$23</f>
        <v>*</v>
      </c>
      <c r="U32" s="11" t="str">
        <f>[28]Setembro!$B$24</f>
        <v>*</v>
      </c>
      <c r="V32" s="11" t="str">
        <f>[28]Setembro!$B$25</f>
        <v>*</v>
      </c>
      <c r="W32" s="11" t="str">
        <f>[28]Setembro!$B$26</f>
        <v>*</v>
      </c>
      <c r="X32" s="11" t="str">
        <f>[28]Setembro!$B$27</f>
        <v>*</v>
      </c>
      <c r="Y32" s="11" t="str">
        <f>[28]Setembro!$B$28</f>
        <v>*</v>
      </c>
      <c r="Z32" s="11" t="str">
        <f>[28]Setembro!$B$29</f>
        <v>*</v>
      </c>
      <c r="AA32" s="11" t="str">
        <f>[28]Setembro!$B$30</f>
        <v>*</v>
      </c>
      <c r="AB32" s="11" t="str">
        <f>[28]Setembro!$B$31</f>
        <v>*</v>
      </c>
      <c r="AC32" s="11" t="str">
        <f>[28]Setembro!$B$32</f>
        <v>*</v>
      </c>
      <c r="AD32" s="11" t="str">
        <f>[28]Setembro!$B$33</f>
        <v>*</v>
      </c>
      <c r="AE32" s="94" t="str">
        <f>[28]Setembro!$B$34</f>
        <v>*</v>
      </c>
      <c r="AF32" s="97" t="s">
        <v>226</v>
      </c>
      <c r="AH32" s="12" t="s">
        <v>47</v>
      </c>
      <c r="AJ32" t="s">
        <v>47</v>
      </c>
      <c r="AK32" t="s">
        <v>47</v>
      </c>
    </row>
    <row r="33" spans="1:37" s="5" customFormat="1" x14ac:dyDescent="0.2">
      <c r="A33" s="78" t="s">
        <v>12</v>
      </c>
      <c r="B33" s="147" t="str">
        <f>[29]Setembro!$B$5</f>
        <v>*</v>
      </c>
      <c r="C33" s="11">
        <f>[29]Setembro!$B$6</f>
        <v>27.916666666666661</v>
      </c>
      <c r="D33" s="11">
        <f>[29]Setembro!$B$7</f>
        <v>23.929166666666664</v>
      </c>
      <c r="E33" s="11">
        <f>[29]Setembro!$B$8</f>
        <v>24.991666666666671</v>
      </c>
      <c r="F33" s="11">
        <f>[29]Setembro!$B$9</f>
        <v>27.108333333333334</v>
      </c>
      <c r="G33" s="11">
        <f>[29]Setembro!$B$10</f>
        <v>25.8</v>
      </c>
      <c r="H33" s="11">
        <f>[29]Setembro!$B$11</f>
        <v>24.175000000000001</v>
      </c>
      <c r="I33" s="11" t="str">
        <f>[29]Setembro!$B$12</f>
        <v>*</v>
      </c>
      <c r="J33" s="11" t="str">
        <f>[29]Setembro!$B$13</f>
        <v>*</v>
      </c>
      <c r="K33" s="11" t="str">
        <f>[29]Setembro!$B$14</f>
        <v>*</v>
      </c>
      <c r="L33" s="11" t="str">
        <f>[29]Setembro!$B$15</f>
        <v>*</v>
      </c>
      <c r="M33" s="11" t="str">
        <f>[29]Setembro!$B$16</f>
        <v>*</v>
      </c>
      <c r="N33" s="11" t="str">
        <f>[29]Setembro!$B$17</f>
        <v>*</v>
      </c>
      <c r="O33" s="11" t="str">
        <f>[29]Setembro!$B$18</f>
        <v>*</v>
      </c>
      <c r="P33" s="11" t="str">
        <f>[29]Setembro!$B$19</f>
        <v>*</v>
      </c>
      <c r="Q33" s="11" t="str">
        <f>[29]Setembro!$B$20</f>
        <v>*</v>
      </c>
      <c r="R33" s="11" t="str">
        <f>[29]Setembro!$B$21</f>
        <v>*</v>
      </c>
      <c r="S33" s="11">
        <f>[29]Setembro!$B$22</f>
        <v>30.283333333333331</v>
      </c>
      <c r="T33" s="11">
        <f>[29]Setembro!$B$23</f>
        <v>26.750000000000011</v>
      </c>
      <c r="U33" s="11">
        <f>[29]Setembro!$B$24</f>
        <v>25.795833333333331</v>
      </c>
      <c r="V33" s="11">
        <f>[29]Setembro!$B$25</f>
        <v>20.654166666666672</v>
      </c>
      <c r="W33" s="11">
        <f>[29]Setembro!$B$26</f>
        <v>20.995833333333334</v>
      </c>
      <c r="X33" s="11">
        <f>[29]Setembro!$B$27</f>
        <v>25.370833333333326</v>
      </c>
      <c r="Y33" s="11">
        <f>[29]Setembro!$B$28</f>
        <v>26.6</v>
      </c>
      <c r="Z33" s="11" t="str">
        <f>[29]Setembro!$B$29</f>
        <v>*</v>
      </c>
      <c r="AA33" s="11" t="str">
        <f>[29]Setembro!$B$30</f>
        <v>*</v>
      </c>
      <c r="AB33" s="11" t="str">
        <f>[29]Setembro!$B$31</f>
        <v>*</v>
      </c>
      <c r="AC33" s="11" t="str">
        <f>[29]Setembro!$B$32</f>
        <v>*</v>
      </c>
      <c r="AD33" s="11" t="str">
        <f>[29]Setembro!$B$33</f>
        <v>*</v>
      </c>
      <c r="AE33" s="94" t="str">
        <f>[29]Setembro!$B$34</f>
        <v>*</v>
      </c>
      <c r="AF33" s="97">
        <f t="shared" si="1"/>
        <v>25.413141025641032</v>
      </c>
      <c r="AI33" s="5" t="s">
        <v>47</v>
      </c>
      <c r="AJ33" s="5" t="s">
        <v>47</v>
      </c>
    </row>
    <row r="34" spans="1:37" x14ac:dyDescent="0.2">
      <c r="A34" s="78" t="s">
        <v>13</v>
      </c>
      <c r="B34" s="147" t="str">
        <f>[30]Setembro!$B$5</f>
        <v>*</v>
      </c>
      <c r="C34" s="11" t="str">
        <f>[30]Setembro!$B$6</f>
        <v>*</v>
      </c>
      <c r="D34" s="11" t="str">
        <f>[30]Setembro!$B$7</f>
        <v>*</v>
      </c>
      <c r="E34" s="11" t="str">
        <f>[30]Setembro!$B$8</f>
        <v>*</v>
      </c>
      <c r="F34" s="11" t="str">
        <f>[30]Setembro!$B$9</f>
        <v>*</v>
      </c>
      <c r="G34" s="11" t="str">
        <f>[30]Setembro!$B$10</f>
        <v>*</v>
      </c>
      <c r="H34" s="11" t="str">
        <f>[30]Setembro!$B$11</f>
        <v>*</v>
      </c>
      <c r="I34" s="11" t="str">
        <f>[30]Setembro!$B$12</f>
        <v>*</v>
      </c>
      <c r="J34" s="11" t="str">
        <f>[30]Setembro!$B$13</f>
        <v>*</v>
      </c>
      <c r="K34" s="11" t="str">
        <f>[30]Setembro!$B$14</f>
        <v>*</v>
      </c>
      <c r="L34" s="11" t="str">
        <f>[30]Setembro!$B$15</f>
        <v>*</v>
      </c>
      <c r="M34" s="11" t="str">
        <f>[30]Setembro!$B$16</f>
        <v>*</v>
      </c>
      <c r="N34" s="11" t="str">
        <f>[30]Setembro!$B$17</f>
        <v>*</v>
      </c>
      <c r="O34" s="11" t="str">
        <f>[30]Setembro!$B$18</f>
        <v>*</v>
      </c>
      <c r="P34" s="11" t="str">
        <f>[30]Setembro!$B$19</f>
        <v>*</v>
      </c>
      <c r="Q34" s="11" t="str">
        <f>[30]Setembro!$B$20</f>
        <v>*</v>
      </c>
      <c r="R34" s="11" t="str">
        <f>[30]Setembro!$B$21</f>
        <v>*</v>
      </c>
      <c r="S34" s="11" t="str">
        <f>[30]Setembro!$B$22</f>
        <v>*</v>
      </c>
      <c r="T34" s="11" t="str">
        <f>[30]Setembro!$B$23</f>
        <v>*</v>
      </c>
      <c r="U34" s="11" t="str">
        <f>[30]Setembro!$B$24</f>
        <v>*</v>
      </c>
      <c r="V34" s="11" t="str">
        <f>[30]Setembro!$B$25</f>
        <v>*</v>
      </c>
      <c r="W34" s="11" t="str">
        <f>[30]Setembro!$B$26</f>
        <v>*</v>
      </c>
      <c r="X34" s="11" t="str">
        <f>[30]Setembro!$B$27</f>
        <v>*</v>
      </c>
      <c r="Y34" s="11" t="str">
        <f>[30]Setembro!$B$28</f>
        <v>*</v>
      </c>
      <c r="Z34" s="11" t="str">
        <f>[30]Setembro!$B$29</f>
        <v>*</v>
      </c>
      <c r="AA34" s="11" t="str">
        <f>[30]Setembro!$B$30</f>
        <v>*</v>
      </c>
      <c r="AB34" s="11" t="str">
        <f>[30]Setembro!$B$31</f>
        <v>*</v>
      </c>
      <c r="AC34" s="11" t="str">
        <f>[30]Setembro!$B$32</f>
        <v>*</v>
      </c>
      <c r="AD34" s="11" t="str">
        <f>[30]Setembro!$B$33</f>
        <v>*</v>
      </c>
      <c r="AE34" s="94" t="str">
        <f>[30]Setembro!$B$34</f>
        <v>*</v>
      </c>
      <c r="AF34" s="97" t="s">
        <v>226</v>
      </c>
      <c r="AH34" t="s">
        <v>47</v>
      </c>
      <c r="AI34" t="s">
        <v>47</v>
      </c>
      <c r="AK34" s="12" t="s">
        <v>47</v>
      </c>
    </row>
    <row r="35" spans="1:37" x14ac:dyDescent="0.2">
      <c r="A35" s="78" t="s">
        <v>173</v>
      </c>
      <c r="B35" s="147">
        <f>[31]Setembro!$B$5</f>
        <v>27.591666666666658</v>
      </c>
      <c r="C35" s="11">
        <f>[31]Setembro!$B$6</f>
        <v>26.391666666666669</v>
      </c>
      <c r="D35" s="11">
        <f>[31]Setembro!$B$7</f>
        <v>24.458333333333339</v>
      </c>
      <c r="E35" s="11">
        <f>[31]Setembro!$B$8</f>
        <v>24.025000000000002</v>
      </c>
      <c r="F35" s="11">
        <f>[31]Setembro!$B$9</f>
        <v>26.437500000000004</v>
      </c>
      <c r="G35" s="11">
        <f>[31]Setembro!$B$10</f>
        <v>28.5625</v>
      </c>
      <c r="H35" s="11">
        <f>[31]Setembro!$B$11</f>
        <v>26.987499999999997</v>
      </c>
      <c r="I35" s="11">
        <f>[31]Setembro!$B$12</f>
        <v>23.833333333333339</v>
      </c>
      <c r="J35" s="11">
        <f>[31]Setembro!$B$13</f>
        <v>26.245833333333337</v>
      </c>
      <c r="K35" s="11">
        <f>[31]Setembro!$B$14</f>
        <v>28.133333333333336</v>
      </c>
      <c r="L35" s="11">
        <f>[31]Setembro!$B$15</f>
        <v>28.266666666666669</v>
      </c>
      <c r="M35" s="11">
        <f>[31]Setembro!$B$16</f>
        <v>28.866666666666664</v>
      </c>
      <c r="N35" s="11">
        <f>[31]Setembro!$B$17</f>
        <v>29.045833333333331</v>
      </c>
      <c r="O35" s="11">
        <f>[31]Setembro!$B$18</f>
        <v>29.470833333333331</v>
      </c>
      <c r="P35" s="11">
        <f>[31]Setembro!$B$19</f>
        <v>25.045833333333334</v>
      </c>
      <c r="Q35" s="11">
        <f>[31]Setembro!$B$20</f>
        <v>27.712500000000006</v>
      </c>
      <c r="R35" s="11">
        <f>[31]Setembro!$B$21</f>
        <v>25.720833333333331</v>
      </c>
      <c r="S35" s="11">
        <f>[31]Setembro!$B$22</f>
        <v>24.004166666666659</v>
      </c>
      <c r="T35" s="11">
        <f>[31]Setembro!$B$23</f>
        <v>25.187500000000004</v>
      </c>
      <c r="U35" s="11">
        <f>[31]Setembro!$B$24</f>
        <v>23.004166666666663</v>
      </c>
      <c r="V35" s="11">
        <f>[31]Setembro!$B$25</f>
        <v>19.066666666666663</v>
      </c>
      <c r="W35" s="11">
        <f>[31]Setembro!$B$26</f>
        <v>20.258333333333329</v>
      </c>
      <c r="X35" s="11">
        <f>[31]Setembro!$B$27</f>
        <v>22.166666666666668</v>
      </c>
      <c r="Y35" s="11">
        <f>[31]Setembro!$B$28</f>
        <v>25.495833333333334</v>
      </c>
      <c r="Z35" s="11">
        <f>[31]Setembro!$B$29</f>
        <v>27.833333333333332</v>
      </c>
      <c r="AA35" s="11">
        <f>[31]Setembro!$B$30</f>
        <v>30.209090909090904</v>
      </c>
      <c r="AB35" s="11">
        <f>[31]Setembro!$B$31</f>
        <v>31.029166666666658</v>
      </c>
      <c r="AC35" s="11">
        <f>[31]Setembro!$B$32</f>
        <v>27.162500000000009</v>
      </c>
      <c r="AD35" s="11">
        <f>[31]Setembro!$B$33</f>
        <v>27.066666666666674</v>
      </c>
      <c r="AE35" s="94">
        <f>[31]Setembro!$B$34</f>
        <v>29.862499999999994</v>
      </c>
      <c r="AF35" s="175">
        <f t="shared" si="1"/>
        <v>26.304747474747479</v>
      </c>
      <c r="AJ35" t="s">
        <v>47</v>
      </c>
    </row>
    <row r="36" spans="1:37" x14ac:dyDescent="0.2">
      <c r="A36" s="78" t="s">
        <v>144</v>
      </c>
      <c r="B36" s="147" t="str">
        <f>[32]Setembro!$B$5</f>
        <v>*</v>
      </c>
      <c r="C36" s="11" t="str">
        <f>[32]Setembro!$B$6</f>
        <v>*</v>
      </c>
      <c r="D36" s="11" t="str">
        <f>[32]Setembro!$B$7</f>
        <v>*</v>
      </c>
      <c r="E36" s="11" t="str">
        <f>[32]Setembro!$B$8</f>
        <v>*</v>
      </c>
      <c r="F36" s="11" t="str">
        <f>[32]Setembro!$B$9</f>
        <v>*</v>
      </c>
      <c r="G36" s="11" t="str">
        <f>[32]Setembro!$B$10</f>
        <v>*</v>
      </c>
      <c r="H36" s="11" t="str">
        <f>[32]Setembro!$B$11</f>
        <v>*</v>
      </c>
      <c r="I36" s="11" t="str">
        <f>[32]Setembro!$B$12</f>
        <v>*</v>
      </c>
      <c r="J36" s="11" t="str">
        <f>[32]Setembro!$B$13</f>
        <v>*</v>
      </c>
      <c r="K36" s="11" t="str">
        <f>[32]Setembro!$B$14</f>
        <v>*</v>
      </c>
      <c r="L36" s="11" t="str">
        <f>[32]Setembro!$B$15</f>
        <v>*</v>
      </c>
      <c r="M36" s="11" t="str">
        <f>[32]Setembro!$B$16</f>
        <v>*</v>
      </c>
      <c r="N36" s="11" t="str">
        <f>[32]Setembro!$B$17</f>
        <v>*</v>
      </c>
      <c r="O36" s="11" t="str">
        <f>[32]Setembro!$B$18</f>
        <v>*</v>
      </c>
      <c r="P36" s="11" t="str">
        <f>[32]Setembro!$B$19</f>
        <v>*</v>
      </c>
      <c r="Q36" s="11" t="str">
        <f>[32]Setembro!$B$20</f>
        <v>*</v>
      </c>
      <c r="R36" s="11" t="str">
        <f>[32]Setembro!$B$21</f>
        <v>*</v>
      </c>
      <c r="S36" s="11" t="str">
        <f>[32]Setembro!$B$22</f>
        <v>*</v>
      </c>
      <c r="T36" s="11" t="str">
        <f>[32]Setembro!$B$23</f>
        <v>*</v>
      </c>
      <c r="U36" s="11" t="str">
        <f>[32]Setembro!$B$24</f>
        <v>*</v>
      </c>
      <c r="V36" s="11" t="str">
        <f>[32]Setembro!$B$25</f>
        <v>*</v>
      </c>
      <c r="W36" s="11" t="str">
        <f>[32]Setembro!$B$26</f>
        <v>*</v>
      </c>
      <c r="X36" s="11" t="str">
        <f>[32]Setembro!$B$27</f>
        <v>*</v>
      </c>
      <c r="Y36" s="11" t="str">
        <f>[32]Setembro!$B$28</f>
        <v>*</v>
      </c>
      <c r="Z36" s="11" t="str">
        <f>[32]Setembro!$B$29</f>
        <v>*</v>
      </c>
      <c r="AA36" s="11" t="str">
        <f>[32]Setembro!$B$30</f>
        <v>*</v>
      </c>
      <c r="AB36" s="11" t="str">
        <f>[32]Setembro!$B$31</f>
        <v>*</v>
      </c>
      <c r="AC36" s="11" t="str">
        <f>[32]Setembro!$B$32</f>
        <v>*</v>
      </c>
      <c r="AD36" s="11" t="str">
        <f>[32]Setembro!$B$33</f>
        <v>*</v>
      </c>
      <c r="AE36" s="94" t="str">
        <f>[32]Setembro!$B$34</f>
        <v>*</v>
      </c>
      <c r="AF36" s="175" t="s">
        <v>226</v>
      </c>
      <c r="AJ36" t="s">
        <v>47</v>
      </c>
    </row>
    <row r="37" spans="1:37" x14ac:dyDescent="0.2">
      <c r="A37" s="78" t="s">
        <v>14</v>
      </c>
      <c r="B37" s="147" t="str">
        <f>[33]Setembro!$B$5</f>
        <v>*</v>
      </c>
      <c r="C37" s="11" t="str">
        <f>[33]Setembro!$B$6</f>
        <v>*</v>
      </c>
      <c r="D37" s="11" t="str">
        <f>[33]Setembro!$B$7</f>
        <v>*</v>
      </c>
      <c r="E37" s="11" t="str">
        <f>[33]Setembro!$B$8</f>
        <v>*</v>
      </c>
      <c r="F37" s="11" t="str">
        <f>[33]Setembro!$B$9</f>
        <v>*</v>
      </c>
      <c r="G37" s="11" t="str">
        <f>[33]Setembro!$B$10</f>
        <v>*</v>
      </c>
      <c r="H37" s="11" t="str">
        <f>[33]Setembro!$B$11</f>
        <v>*</v>
      </c>
      <c r="I37" s="11" t="str">
        <f>[33]Setembro!$B$12</f>
        <v>*</v>
      </c>
      <c r="J37" s="11" t="str">
        <f>[33]Setembro!$B$13</f>
        <v>*</v>
      </c>
      <c r="K37" s="11" t="str">
        <f>[33]Setembro!$B$14</f>
        <v>*</v>
      </c>
      <c r="L37" s="11" t="str">
        <f>[33]Setembro!$B$15</f>
        <v>*</v>
      </c>
      <c r="M37" s="11" t="str">
        <f>[33]Setembro!$B$16</f>
        <v>*</v>
      </c>
      <c r="N37" s="11" t="str">
        <f>[33]Setembro!$B$17</f>
        <v>*</v>
      </c>
      <c r="O37" s="11" t="str">
        <f>[33]Setembro!$B$18</f>
        <v>*</v>
      </c>
      <c r="P37" s="11" t="str">
        <f>[33]Setembro!$B$19</f>
        <v>*</v>
      </c>
      <c r="Q37" s="11" t="str">
        <f>[33]Setembro!$B$20</f>
        <v>*</v>
      </c>
      <c r="R37" s="11" t="str">
        <f>[33]Setembro!$B$21</f>
        <v>*</v>
      </c>
      <c r="S37" s="11" t="str">
        <f>[33]Setembro!$B$22</f>
        <v>*</v>
      </c>
      <c r="T37" s="11" t="str">
        <f>[33]Setembro!$B$23</f>
        <v>*</v>
      </c>
      <c r="U37" s="11" t="str">
        <f>[33]Setembro!$B$24</f>
        <v>*</v>
      </c>
      <c r="V37" s="11" t="str">
        <f>[33]Setembro!$B$25</f>
        <v>*</v>
      </c>
      <c r="W37" s="11" t="str">
        <f>[33]Setembro!$B$26</f>
        <v>*</v>
      </c>
      <c r="X37" s="11" t="str">
        <f>[33]Setembro!$B$27</f>
        <v>*</v>
      </c>
      <c r="Y37" s="11" t="str">
        <f>[33]Setembro!$B$28</f>
        <v>*</v>
      </c>
      <c r="Z37" s="11" t="str">
        <f>[33]Setembro!$B$29</f>
        <v>*</v>
      </c>
      <c r="AA37" s="11" t="str">
        <f>[33]Setembro!$B$30</f>
        <v>*</v>
      </c>
      <c r="AB37" s="11" t="str">
        <f>[33]Setembro!$B$31</f>
        <v>*</v>
      </c>
      <c r="AC37" s="11" t="str">
        <f>[33]Setembro!$B$32</f>
        <v>*</v>
      </c>
      <c r="AD37" s="11" t="str">
        <f>[33]Setembro!$B$33</f>
        <v>*</v>
      </c>
      <c r="AE37" s="94" t="str">
        <f>[33]Setembro!$B$34</f>
        <v>*</v>
      </c>
      <c r="AF37" s="97" t="s">
        <v>226</v>
      </c>
      <c r="AI37" t="s">
        <v>47</v>
      </c>
      <c r="AJ37" t="s">
        <v>47</v>
      </c>
    </row>
    <row r="38" spans="1:37" x14ac:dyDescent="0.2">
      <c r="A38" s="78" t="s">
        <v>174</v>
      </c>
      <c r="B38" s="147">
        <f>[34]Setembro!$B$5</f>
        <v>21.161538461538463</v>
      </c>
      <c r="C38" s="11">
        <f>[34]Setembro!$B$6</f>
        <v>23.328571428571433</v>
      </c>
      <c r="D38" s="11">
        <f>[34]Setembro!$B$7</f>
        <v>22.476923076923075</v>
      </c>
      <c r="E38" s="11">
        <f>[34]Setembro!$B$8</f>
        <v>20.692857142857143</v>
      </c>
      <c r="F38" s="11">
        <f>[34]Setembro!$B$9</f>
        <v>20.523076923076925</v>
      </c>
      <c r="G38" s="11">
        <f>[34]Setembro!$B$10</f>
        <v>19.291666666666664</v>
      </c>
      <c r="H38" s="11">
        <f>[34]Setembro!$B$11</f>
        <v>20.314285714285713</v>
      </c>
      <c r="I38" s="11">
        <f>[34]Setembro!$B$12</f>
        <v>22.514285714285712</v>
      </c>
      <c r="J38" s="11">
        <f>[34]Setembro!$B$13</f>
        <v>21.653846153846153</v>
      </c>
      <c r="K38" s="11">
        <f>[34]Setembro!$B$14</f>
        <v>21.384615384615383</v>
      </c>
      <c r="L38" s="11">
        <f>[34]Setembro!$B$15</f>
        <v>21.11538461538461</v>
      </c>
      <c r="M38" s="11">
        <f>[34]Setembro!$B$16</f>
        <v>21.339999999999996</v>
      </c>
      <c r="N38" s="11">
        <f>[34]Setembro!$B$17</f>
        <v>20.328571428571426</v>
      </c>
      <c r="O38" s="11">
        <f>[34]Setembro!$B$18</f>
        <v>21.414285714285715</v>
      </c>
      <c r="P38" s="11">
        <f>[34]Setembro!$B$19</f>
        <v>23.135714285714283</v>
      </c>
      <c r="Q38" s="11">
        <f>[34]Setembro!$B$20</f>
        <v>21.45384615384615</v>
      </c>
      <c r="R38" s="11">
        <f>[34]Setembro!$B$21</f>
        <v>25.415384615384614</v>
      </c>
      <c r="S38" s="11">
        <f>[34]Setembro!$B$22</f>
        <v>26.145454545454541</v>
      </c>
      <c r="T38" s="11">
        <f>[34]Setembro!$B$23</f>
        <v>23.474999999999998</v>
      </c>
      <c r="U38" s="11">
        <f>[34]Setembro!$B$24</f>
        <v>25.381250000000005</v>
      </c>
      <c r="V38" s="11">
        <f>[34]Setembro!$B$25</f>
        <v>21.849999999999994</v>
      </c>
      <c r="W38" s="11">
        <f>[34]Setembro!$B$26</f>
        <v>23.735714285714288</v>
      </c>
      <c r="X38" s="11">
        <f>[34]Setembro!$B$27</f>
        <v>25.053846153846152</v>
      </c>
      <c r="Y38" s="11">
        <f>[34]Setembro!$B$28</f>
        <v>25.519999999999996</v>
      </c>
      <c r="Z38" s="11">
        <f>[34]Setembro!$B$29</f>
        <v>22.96153846153846</v>
      </c>
      <c r="AA38" s="11">
        <f>[34]Setembro!$B$30</f>
        <v>23.075000000000003</v>
      </c>
      <c r="AB38" s="11">
        <f>[34]Setembro!$B$31</f>
        <v>25.85</v>
      </c>
      <c r="AC38" s="11">
        <f>[34]Setembro!$B$32</f>
        <v>23.999999999999996</v>
      </c>
      <c r="AD38" s="11">
        <f>[34]Setembro!$B$33</f>
        <v>25.127272727272725</v>
      </c>
      <c r="AE38" s="94">
        <f>[34]Setembro!$B$34</f>
        <v>22.691666666666663</v>
      </c>
      <c r="AF38" s="175">
        <f t="shared" si="1"/>
        <v>22.747053210678214</v>
      </c>
      <c r="AH38" s="86" t="s">
        <v>47</v>
      </c>
      <c r="AI38" s="86" t="s">
        <v>47</v>
      </c>
    </row>
    <row r="39" spans="1:37" x14ac:dyDescent="0.2">
      <c r="A39" s="78" t="s">
        <v>15</v>
      </c>
      <c r="B39" s="147">
        <f>[35]Setembro!$B$5</f>
        <v>23.241666666666664</v>
      </c>
      <c r="C39" s="11">
        <f>[35]Setembro!$B$6</f>
        <v>21.595833333333331</v>
      </c>
      <c r="D39" s="11">
        <f>[35]Setembro!$B$7</f>
        <v>19.679166666666671</v>
      </c>
      <c r="E39" s="11">
        <f>[35]Setembro!$B$8</f>
        <v>21.591666666666669</v>
      </c>
      <c r="F39" s="11">
        <f>[35]Setembro!$B$9</f>
        <v>26.208333333333329</v>
      </c>
      <c r="G39" s="11">
        <f>[35]Setembro!$B$10</f>
        <v>27.554166666666674</v>
      </c>
      <c r="H39" s="11">
        <f>[35]Setembro!$B$11</f>
        <v>21.091666666666669</v>
      </c>
      <c r="I39" s="11">
        <f>[35]Setembro!$B$12</f>
        <v>19.166666666666668</v>
      </c>
      <c r="J39" s="11">
        <f>[35]Setembro!$B$13</f>
        <v>25.520833333333329</v>
      </c>
      <c r="K39" s="11">
        <f>[35]Setembro!$B$14</f>
        <v>29.9375</v>
      </c>
      <c r="L39" s="11">
        <f>[35]Setembro!$B$15</f>
        <v>28.620833333333337</v>
      </c>
      <c r="M39" s="11">
        <f>[35]Setembro!$B$16</f>
        <v>28.654166666666669</v>
      </c>
      <c r="N39" s="11">
        <f>[35]Setembro!$B$17</f>
        <v>28.566666666666666</v>
      </c>
      <c r="O39" s="11">
        <f>[35]Setembro!$B$18</f>
        <v>25.179166666666671</v>
      </c>
      <c r="P39" s="11">
        <f>[35]Setembro!$B$19</f>
        <v>21.041666666666664</v>
      </c>
      <c r="Q39" s="11">
        <f>[35]Setembro!$B$20</f>
        <v>24.987500000000008</v>
      </c>
      <c r="R39" s="11">
        <f>[35]Setembro!$B$21</f>
        <v>21.524999999999995</v>
      </c>
      <c r="S39" s="11">
        <f>[35]Setembro!$B$22</f>
        <v>22.420833333333334</v>
      </c>
      <c r="T39" s="11">
        <f>[35]Setembro!$B$23</f>
        <v>23.708333333333332</v>
      </c>
      <c r="U39" s="11">
        <f>[35]Setembro!$B$24</f>
        <v>21.137499999999999</v>
      </c>
      <c r="V39" s="11">
        <f>[35]Setembro!$B$25</f>
        <v>16.033333333333331</v>
      </c>
      <c r="W39" s="11">
        <f>[35]Setembro!$B$26</f>
        <v>17.954166666666669</v>
      </c>
      <c r="X39" s="11">
        <f>[35]Setembro!$B$27</f>
        <v>20.266666666666666</v>
      </c>
      <c r="Y39" s="11">
        <f>[35]Setembro!$B$28</f>
        <v>23.283333333333335</v>
      </c>
      <c r="Z39" s="11">
        <f>[35]Setembro!$B$29</f>
        <v>25.979166666666668</v>
      </c>
      <c r="AA39" s="11">
        <f>[35]Setembro!$B$30</f>
        <v>27.716666666666665</v>
      </c>
      <c r="AB39" s="11">
        <f>[35]Setembro!$B$31</f>
        <v>29.595833333333342</v>
      </c>
      <c r="AC39" s="11">
        <f>[35]Setembro!$B$32</f>
        <v>20.433333333333334</v>
      </c>
      <c r="AD39" s="11">
        <f>[35]Setembro!$B$33</f>
        <v>24.312499999999996</v>
      </c>
      <c r="AE39" s="94">
        <f>[35]Setembro!$B$34</f>
        <v>29.845833333333335</v>
      </c>
      <c r="AF39" s="97">
        <f t="shared" si="1"/>
        <v>23.894999999999992</v>
      </c>
      <c r="AG39" s="12" t="s">
        <v>47</v>
      </c>
      <c r="AH39" s="12" t="s">
        <v>47</v>
      </c>
      <c r="AI39" t="s">
        <v>47</v>
      </c>
      <c r="AJ39" t="s">
        <v>47</v>
      </c>
      <c r="AK39" s="12" t="s">
        <v>47</v>
      </c>
    </row>
    <row r="40" spans="1:37" x14ac:dyDescent="0.2">
      <c r="A40" s="78" t="s">
        <v>16</v>
      </c>
      <c r="B40" s="147">
        <f>[36]Setembro!$B$5</f>
        <v>17.91</v>
      </c>
      <c r="C40" s="11">
        <f>[36]Setembro!$B$6</f>
        <v>22.009999999999998</v>
      </c>
      <c r="D40" s="11">
        <f>[36]Setembro!$B$7</f>
        <v>19.495833333333334</v>
      </c>
      <c r="E40" s="11">
        <f>[36]Setembro!$B$8</f>
        <v>22.199999999999992</v>
      </c>
      <c r="F40" s="11">
        <f>[36]Setembro!$B$9</f>
        <v>21.371428571428574</v>
      </c>
      <c r="G40" s="11" t="str">
        <f>[36]Setembro!$B$10</f>
        <v>*</v>
      </c>
      <c r="H40" s="11" t="str">
        <f>[36]Setembro!$B$11</f>
        <v>*</v>
      </c>
      <c r="I40" s="11">
        <f>[36]Setembro!$B$12</f>
        <v>23.7</v>
      </c>
      <c r="J40" s="11">
        <f>[36]Setembro!$B$13</f>
        <v>25.362500000000001</v>
      </c>
      <c r="K40" s="11">
        <f>[36]Setembro!$B$14</f>
        <v>28.575000000000003</v>
      </c>
      <c r="L40" s="11">
        <f>[36]Setembro!$B$15</f>
        <v>25.685714285714283</v>
      </c>
      <c r="M40" s="11" t="str">
        <f>[36]Setembro!$B$16</f>
        <v>*</v>
      </c>
      <c r="N40" s="11" t="str">
        <f>[36]Setembro!$B$17</f>
        <v>*</v>
      </c>
      <c r="O40" s="11" t="str">
        <f>[36]Setembro!$B$18</f>
        <v>*</v>
      </c>
      <c r="P40" s="11">
        <f>[36]Setembro!$B$19</f>
        <v>24.383333333333329</v>
      </c>
      <c r="Q40" s="11">
        <f>[36]Setembro!$B$20</f>
        <v>24.679166666666664</v>
      </c>
      <c r="R40" s="11">
        <f>[36]Setembro!$B$21</f>
        <v>22.586956521739129</v>
      </c>
      <c r="S40" s="11" t="str">
        <f>[36]Setembro!$B$22</f>
        <v>*</v>
      </c>
      <c r="T40" s="11" t="str">
        <f>[36]Setembro!$B$23</f>
        <v>*</v>
      </c>
      <c r="U40" s="11" t="str">
        <f>[36]Setembro!$B$24</f>
        <v>*</v>
      </c>
      <c r="V40" s="11">
        <f>[36]Setembro!$B$25</f>
        <v>15.2909090909091</v>
      </c>
      <c r="W40" s="11">
        <f>[36]Setembro!$B$26</f>
        <v>19.583333333333332</v>
      </c>
      <c r="X40" s="11">
        <f>[36]Setembro!$B$27</f>
        <v>23.929166666666671</v>
      </c>
      <c r="Y40" s="11">
        <f>[36]Setembro!$B$28</f>
        <v>22.428571428571427</v>
      </c>
      <c r="Z40" s="11" t="str">
        <f>[36]Setembro!$B$29</f>
        <v>*</v>
      </c>
      <c r="AA40" s="11" t="str">
        <f>[36]Setembro!$B$30</f>
        <v>*</v>
      </c>
      <c r="AB40" s="11" t="str">
        <f>[36]Setembro!$B$31</f>
        <v>*</v>
      </c>
      <c r="AC40" s="11">
        <f>[36]Setembro!$B$32</f>
        <v>23.54</v>
      </c>
      <c r="AD40" s="11">
        <f>[36]Setembro!$B$33</f>
        <v>26.291666666666671</v>
      </c>
      <c r="AE40" s="94">
        <f>[36]Setembro!$B$34</f>
        <v>31.904545454545449</v>
      </c>
      <c r="AF40" s="97">
        <f t="shared" si="1"/>
        <v>23.206743439626738</v>
      </c>
      <c r="AH40" s="12" t="s">
        <v>47</v>
      </c>
      <c r="AJ40" t="s">
        <v>47</v>
      </c>
    </row>
    <row r="41" spans="1:37" x14ac:dyDescent="0.2">
      <c r="A41" s="78" t="s">
        <v>175</v>
      </c>
      <c r="B41" s="147">
        <f>[37]Setembro!$B$5</f>
        <v>27.854166666666671</v>
      </c>
      <c r="C41" s="11">
        <f>[37]Setembro!$B$6</f>
        <v>27.925000000000001</v>
      </c>
      <c r="D41" s="11">
        <f>[37]Setembro!$B$7</f>
        <v>27.870833333333334</v>
      </c>
      <c r="E41" s="11">
        <f>[37]Setembro!$B$8</f>
        <v>27.308333333333337</v>
      </c>
      <c r="F41" s="11">
        <f>[37]Setembro!$B$9</f>
        <v>28.195833333333336</v>
      </c>
      <c r="G41" s="11">
        <f>[37]Setembro!$B$10</f>
        <v>28.916666666666668</v>
      </c>
      <c r="H41" s="11">
        <f>[37]Setembro!$B$11</f>
        <v>27.891666666666669</v>
      </c>
      <c r="I41" s="11">
        <f>[37]Setembro!$B$12</f>
        <v>27.016666666666669</v>
      </c>
      <c r="J41" s="11">
        <f>[37]Setembro!$B$13</f>
        <v>28.816666666666663</v>
      </c>
      <c r="K41" s="11">
        <f>[37]Setembro!$B$14</f>
        <v>29.454166666666669</v>
      </c>
      <c r="L41" s="11">
        <f>[37]Setembro!$B$15</f>
        <v>29.879166666666666</v>
      </c>
      <c r="M41" s="11">
        <f>[37]Setembro!$B$16</f>
        <v>29.841666666666669</v>
      </c>
      <c r="N41" s="11">
        <f>[37]Setembro!$B$17</f>
        <v>29.375</v>
      </c>
      <c r="O41" s="11">
        <f>[37]Setembro!$B$18</f>
        <v>28.841666666666669</v>
      </c>
      <c r="P41" s="11">
        <f>[37]Setembro!$B$19</f>
        <v>27.958333333333332</v>
      </c>
      <c r="Q41" s="11">
        <f>[37]Setembro!$B$20</f>
        <v>29.1875</v>
      </c>
      <c r="R41" s="11">
        <f>[37]Setembro!$B$21</f>
        <v>28.929166666666674</v>
      </c>
      <c r="S41" s="11">
        <f>[37]Setembro!$B$22</f>
        <v>26.258333333333329</v>
      </c>
      <c r="T41" s="11">
        <f>[37]Setembro!$B$23</f>
        <v>24.720833333333328</v>
      </c>
      <c r="U41" s="11">
        <f>[37]Setembro!$B$24</f>
        <v>23.870833333333326</v>
      </c>
      <c r="V41" s="11">
        <f>[37]Setembro!$B$25</f>
        <v>21.933333333333337</v>
      </c>
      <c r="W41" s="11">
        <f>[37]Setembro!$B$26</f>
        <v>20.574999999999999</v>
      </c>
      <c r="X41" s="11">
        <f>[37]Setembro!$B$27</f>
        <v>23.200000000000003</v>
      </c>
      <c r="Y41" s="11">
        <f>[37]Setembro!$B$28</f>
        <v>26.100000000000005</v>
      </c>
      <c r="Z41" s="11">
        <f>[37]Setembro!$B$29</f>
        <v>28.204166666666666</v>
      </c>
      <c r="AA41" s="11">
        <f>[37]Setembro!$B$30</f>
        <v>30.008333333333329</v>
      </c>
      <c r="AB41" s="11">
        <f>[37]Setembro!$B$31</f>
        <v>31.0625</v>
      </c>
      <c r="AC41" s="11">
        <f>[37]Setembro!$B$32</f>
        <v>27.19583333333334</v>
      </c>
      <c r="AD41" s="11">
        <f>[37]Setembro!$B$33</f>
        <v>28.741666666666664</v>
      </c>
      <c r="AE41" s="94">
        <f>[37]Setembro!$B$34</f>
        <v>31.220833333333335</v>
      </c>
      <c r="AF41" s="175">
        <f t="shared" si="1"/>
        <v>27.611805555555559</v>
      </c>
      <c r="AH41" s="12" t="s">
        <v>47</v>
      </c>
      <c r="AJ41" t="s">
        <v>47</v>
      </c>
    </row>
    <row r="42" spans="1:37" x14ac:dyDescent="0.2">
      <c r="A42" s="78" t="s">
        <v>17</v>
      </c>
      <c r="B42" s="147">
        <f>[38]Setembro!$B$5</f>
        <v>25.824999999999999</v>
      </c>
      <c r="C42" s="11">
        <f>[38]Setembro!$B$6</f>
        <v>25.38333333333334</v>
      </c>
      <c r="D42" s="11">
        <f>[38]Setembro!$B$7</f>
        <v>23.487499999999997</v>
      </c>
      <c r="E42" s="11">
        <f>[38]Setembro!$B$8</f>
        <v>23.533333333333331</v>
      </c>
      <c r="F42" s="11">
        <f>[38]Setembro!$B$9</f>
        <v>25.075000000000003</v>
      </c>
      <c r="G42" s="11">
        <f>[38]Setembro!$B$10</f>
        <v>26.395833333333332</v>
      </c>
      <c r="H42" s="11">
        <f>[38]Setembro!$B$11</f>
        <v>25.833333333333339</v>
      </c>
      <c r="I42" s="11">
        <f>[38]Setembro!$B$12</f>
        <v>23.304166666666664</v>
      </c>
      <c r="J42" s="11">
        <f>[38]Setembro!$B$13</f>
        <v>25.820833333333329</v>
      </c>
      <c r="K42" s="11">
        <f>[38]Setembro!$B$14</f>
        <v>26.7</v>
      </c>
      <c r="L42" s="11">
        <f>[38]Setembro!$B$15</f>
        <v>27.770833333333332</v>
      </c>
      <c r="M42" s="11">
        <f>[38]Setembro!$B$16</f>
        <v>26.754166666666666</v>
      </c>
      <c r="N42" s="11">
        <f>[38]Setembro!$B$17</f>
        <v>26.091666666666669</v>
      </c>
      <c r="O42" s="11">
        <f>[38]Setembro!$B$18</f>
        <v>26.05</v>
      </c>
      <c r="P42" s="11">
        <f>[38]Setembro!$B$19</f>
        <v>24.666666666666668</v>
      </c>
      <c r="Q42" s="11">
        <f>[38]Setembro!$B$20</f>
        <v>26.945833333333336</v>
      </c>
      <c r="R42" s="11">
        <f>[38]Setembro!$B$21</f>
        <v>23.991666666666664</v>
      </c>
      <c r="S42" s="11">
        <f>[38]Setembro!$B$22</f>
        <v>22.054166666666671</v>
      </c>
      <c r="T42" s="11">
        <f>[38]Setembro!$B$23</f>
        <v>22.145833333333332</v>
      </c>
      <c r="U42" s="11">
        <f>[38]Setembro!$B$24</f>
        <v>22.670833333333334</v>
      </c>
      <c r="V42" s="11">
        <f>[38]Setembro!$B$25</f>
        <v>19.191666666666666</v>
      </c>
      <c r="W42" s="11">
        <f>[38]Setembro!$B$26</f>
        <v>19.62916666666667</v>
      </c>
      <c r="X42" s="11">
        <f>[38]Setembro!$B$27</f>
        <v>21.504166666666663</v>
      </c>
      <c r="Y42" s="11">
        <f>[38]Setembro!$B$28</f>
        <v>24.245833333333334</v>
      </c>
      <c r="Z42" s="11">
        <f>[38]Setembro!$B$29</f>
        <v>27.05</v>
      </c>
      <c r="AA42" s="11">
        <f>[38]Setembro!$B$30</f>
        <v>29.387500000000003</v>
      </c>
      <c r="AB42" s="11">
        <f>[38]Setembro!$B$31</f>
        <v>29.654166666666672</v>
      </c>
      <c r="AC42" s="11">
        <f>[38]Setembro!$B$32</f>
        <v>25.941666666666674</v>
      </c>
      <c r="AD42" s="11">
        <f>[38]Setembro!$B$33</f>
        <v>26.299999999999997</v>
      </c>
      <c r="AE42" s="94">
        <f>[38]Setembro!$B$34</f>
        <v>29.258333333333329</v>
      </c>
      <c r="AF42" s="97">
        <f t="shared" si="1"/>
        <v>25.088750000000001</v>
      </c>
      <c r="AH42" s="12" t="s">
        <v>47</v>
      </c>
      <c r="AJ42" t="s">
        <v>47</v>
      </c>
    </row>
    <row r="43" spans="1:37" x14ac:dyDescent="0.2">
      <c r="A43" s="78" t="s">
        <v>157</v>
      </c>
      <c r="B43" s="147">
        <f>[39]Setembro!$B$5</f>
        <v>26.129166666666666</v>
      </c>
      <c r="C43" s="11">
        <f>[39]Setembro!$B$6</f>
        <v>26.254166666666666</v>
      </c>
      <c r="D43" s="11">
        <f>[39]Setembro!$B$7</f>
        <v>26.799999999999997</v>
      </c>
      <c r="E43" s="11">
        <f>[39]Setembro!$B$8</f>
        <v>25.183333333333341</v>
      </c>
      <c r="F43" s="11">
        <f>[39]Setembro!$B$9</f>
        <v>26.80416666666666</v>
      </c>
      <c r="G43" s="11">
        <f>[39]Setembro!$B$10</f>
        <v>28.524999999999995</v>
      </c>
      <c r="H43" s="11">
        <f>[39]Setembro!$B$11</f>
        <v>26.49166666666666</v>
      </c>
      <c r="I43" s="11">
        <f>[39]Setembro!$B$12</f>
        <v>25.795833333333331</v>
      </c>
      <c r="J43" s="11">
        <f>[39]Setembro!$B$13</f>
        <v>29.058333333333334</v>
      </c>
      <c r="K43" s="11">
        <f>[39]Setembro!$B$14</f>
        <v>28.420833333333331</v>
      </c>
      <c r="L43" s="11">
        <f>[39]Setembro!$B$15</f>
        <v>29.408333333333342</v>
      </c>
      <c r="M43" s="11">
        <f>[39]Setembro!$B$16</f>
        <v>29.158333333333331</v>
      </c>
      <c r="N43" s="11">
        <f>[39]Setembro!$B$17</f>
        <v>29.974999999999998</v>
      </c>
      <c r="O43" s="11">
        <f>[39]Setembro!$B$18</f>
        <v>28.933333333333334</v>
      </c>
      <c r="P43" s="11">
        <f>[39]Setembro!$B$19</f>
        <v>26.020833333333332</v>
      </c>
      <c r="Q43" s="11">
        <f>[39]Setembro!$B$20</f>
        <v>27.766666666666662</v>
      </c>
      <c r="R43" s="11">
        <f>[39]Setembro!$B$21</f>
        <v>27.07083333333334</v>
      </c>
      <c r="S43" s="11">
        <f>[39]Setembro!$B$22</f>
        <v>24.545833333333331</v>
      </c>
      <c r="T43" s="11">
        <f>[39]Setembro!$B$23</f>
        <v>24.466666666666669</v>
      </c>
      <c r="U43" s="11">
        <f>[39]Setembro!$B$24</f>
        <v>23.900000000000006</v>
      </c>
      <c r="V43" s="11">
        <f>[39]Setembro!$B$25</f>
        <v>20.083333333333329</v>
      </c>
      <c r="W43" s="11">
        <f>[39]Setembro!$B$26</f>
        <v>19.516666666666669</v>
      </c>
      <c r="X43" s="11">
        <f>[39]Setembro!$B$27</f>
        <v>22.037499999999994</v>
      </c>
      <c r="Y43" s="11">
        <f>[39]Setembro!$B$28</f>
        <v>24.758333333333336</v>
      </c>
      <c r="Z43" s="11">
        <f>[39]Setembro!$B$29</f>
        <v>27.379166666666666</v>
      </c>
      <c r="AA43" s="11">
        <f>[39]Setembro!$B$30</f>
        <v>29.737499999999994</v>
      </c>
      <c r="AB43" s="11">
        <f>[39]Setembro!$B$31</f>
        <v>29.220833333333335</v>
      </c>
      <c r="AC43" s="11">
        <f>[39]Setembro!$B$32</f>
        <v>26.954166666666666</v>
      </c>
      <c r="AD43" s="11">
        <f>[39]Setembro!$B$33</f>
        <v>29.279166666666669</v>
      </c>
      <c r="AE43" s="94">
        <f>[39]Setembro!$B$34</f>
        <v>31.254166666666666</v>
      </c>
      <c r="AF43" s="175">
        <f t="shared" si="1"/>
        <v>26.697638888888893</v>
      </c>
      <c r="AH43" s="12" t="s">
        <v>47</v>
      </c>
      <c r="AI43" t="s">
        <v>47</v>
      </c>
    </row>
    <row r="44" spans="1:37" x14ac:dyDescent="0.2">
      <c r="A44" s="78" t="s">
        <v>18</v>
      </c>
      <c r="B44" s="147">
        <f>[40]Setembro!$B$5</f>
        <v>26.937499999999996</v>
      </c>
      <c r="C44" s="11">
        <f>[40]Setembro!$B$6</f>
        <v>26.191666666666659</v>
      </c>
      <c r="D44" s="11">
        <f>[40]Setembro!$B$7</f>
        <v>24.654166666666669</v>
      </c>
      <c r="E44" s="11">
        <f>[40]Setembro!$B$8</f>
        <v>24.900000000000002</v>
      </c>
      <c r="F44" s="11">
        <f>[40]Setembro!$B$9</f>
        <v>27.675000000000008</v>
      </c>
      <c r="G44" s="11">
        <f>[40]Setembro!$B$10</f>
        <v>26.925000000000001</v>
      </c>
      <c r="H44" s="11">
        <f>[40]Setembro!$B$11</f>
        <v>27.216666666666665</v>
      </c>
      <c r="I44" s="11">
        <f>[40]Setembro!$B$12</f>
        <v>26.070833333333329</v>
      </c>
      <c r="J44" s="11">
        <f>[40]Setembro!$B$13</f>
        <v>27.279166666666669</v>
      </c>
      <c r="K44" s="11">
        <f>[40]Setembro!$B$14</f>
        <v>28.570833333333326</v>
      </c>
      <c r="L44" s="11">
        <f>[40]Setembro!$B$15</f>
        <v>27.854166666666671</v>
      </c>
      <c r="M44" s="11">
        <f>[40]Setembro!$B$16</f>
        <v>28.824999999999999</v>
      </c>
      <c r="N44" s="11">
        <f>[40]Setembro!$B$17</f>
        <v>27.833333333333329</v>
      </c>
      <c r="O44" s="11">
        <f>[40]Setembro!$B$18</f>
        <v>27.499999999999996</v>
      </c>
      <c r="P44" s="11">
        <f>[40]Setembro!$B$19</f>
        <v>27.033333333333335</v>
      </c>
      <c r="Q44" s="11">
        <f>[40]Setembro!$B$20</f>
        <v>26.229166666666671</v>
      </c>
      <c r="R44" s="11">
        <f>[40]Setembro!$B$21</f>
        <v>27.916666666666661</v>
      </c>
      <c r="S44" s="11">
        <f>[40]Setembro!$B$22</f>
        <v>26.266666666666666</v>
      </c>
      <c r="T44" s="11">
        <f>[40]Setembro!$B$23</f>
        <v>25.312499999999996</v>
      </c>
      <c r="U44" s="11">
        <f>[40]Setembro!$B$24</f>
        <v>24.087500000000002</v>
      </c>
      <c r="V44" s="11">
        <f>[40]Setembro!$B$25</f>
        <v>23.254166666666674</v>
      </c>
      <c r="W44" s="11">
        <f>[40]Setembro!$B$26</f>
        <v>20.237500000000004</v>
      </c>
      <c r="X44" s="11">
        <f>[40]Setembro!$B$27</f>
        <v>23.766666666666662</v>
      </c>
      <c r="Y44" s="11">
        <f>[40]Setembro!$B$28</f>
        <v>26.387499999999999</v>
      </c>
      <c r="Z44" s="11">
        <f>[40]Setembro!$B$29</f>
        <v>28.45</v>
      </c>
      <c r="AA44" s="11">
        <f>[40]Setembro!$B$30</f>
        <v>28.958333333333332</v>
      </c>
      <c r="AB44" s="11">
        <f>[40]Setembro!$B$31</f>
        <v>29.195833333333336</v>
      </c>
      <c r="AC44" s="11">
        <f>[40]Setembro!$B$32</f>
        <v>27.504166666666674</v>
      </c>
      <c r="AD44" s="11">
        <f>[40]Setembro!$B$33</f>
        <v>29.141666666666666</v>
      </c>
      <c r="AE44" s="94">
        <f>[40]Setembro!$B$34</f>
        <v>29.995833333333337</v>
      </c>
      <c r="AF44" s="97">
        <f t="shared" si="1"/>
        <v>26.739027777777785</v>
      </c>
      <c r="AJ44" t="s">
        <v>47</v>
      </c>
    </row>
    <row r="45" spans="1:37" x14ac:dyDescent="0.2">
      <c r="A45" s="78" t="s">
        <v>162</v>
      </c>
      <c r="B45" s="147" t="str">
        <f>[41]Setembro!$B$5</f>
        <v>*</v>
      </c>
      <c r="C45" s="11" t="str">
        <f>[41]Setembro!$B$6</f>
        <v>*</v>
      </c>
      <c r="D45" s="11" t="str">
        <f>[41]Setembro!$B$7</f>
        <v>*</v>
      </c>
      <c r="E45" s="11" t="str">
        <f>[41]Setembro!$B$8</f>
        <v>*</v>
      </c>
      <c r="F45" s="11" t="str">
        <f>[41]Setembro!$B$9</f>
        <v>*</v>
      </c>
      <c r="G45" s="11" t="str">
        <f>[41]Setembro!$B$10</f>
        <v>*</v>
      </c>
      <c r="H45" s="11" t="str">
        <f>[41]Setembro!$B$11</f>
        <v>*</v>
      </c>
      <c r="I45" s="11" t="str">
        <f>[41]Setembro!$B$12</f>
        <v>*</v>
      </c>
      <c r="J45" s="11" t="str">
        <f>[41]Setembro!$B$13</f>
        <v>*</v>
      </c>
      <c r="K45" s="11" t="str">
        <f>[41]Setembro!$B$14</f>
        <v>*</v>
      </c>
      <c r="L45" s="11" t="str">
        <f>[41]Setembro!$B$15</f>
        <v>*</v>
      </c>
      <c r="M45" s="11" t="str">
        <f>[41]Setembro!$B$16</f>
        <v>*</v>
      </c>
      <c r="N45" s="11" t="str">
        <f>[41]Setembro!$B$17</f>
        <v>*</v>
      </c>
      <c r="O45" s="11" t="str">
        <f>[41]Setembro!$B$18</f>
        <v>*</v>
      </c>
      <c r="P45" s="11" t="str">
        <f>[41]Setembro!$B$19</f>
        <v>*</v>
      </c>
      <c r="Q45" s="11" t="str">
        <f>[41]Setembro!$B$20</f>
        <v>*</v>
      </c>
      <c r="R45" s="11" t="str">
        <f>[41]Setembro!$B$21</f>
        <v>*</v>
      </c>
      <c r="S45" s="11" t="str">
        <f>[41]Setembro!$B$22</f>
        <v>*</v>
      </c>
      <c r="T45" s="11" t="str">
        <f>[41]Setembro!$B$23</f>
        <v>*</v>
      </c>
      <c r="U45" s="11" t="str">
        <f>[41]Setembro!$B$24</f>
        <v>*</v>
      </c>
      <c r="V45" s="11" t="str">
        <f>[41]Setembro!$B$25</f>
        <v>*</v>
      </c>
      <c r="W45" s="11" t="str">
        <f>[41]Setembro!$B$26</f>
        <v>*</v>
      </c>
      <c r="X45" s="11" t="str">
        <f>[41]Setembro!$B$27</f>
        <v>*</v>
      </c>
      <c r="Y45" s="11" t="str">
        <f>[41]Setembro!$B$28</f>
        <v>*</v>
      </c>
      <c r="Z45" s="11" t="str">
        <f>[41]Setembro!$B$29</f>
        <v>*</v>
      </c>
      <c r="AA45" s="11" t="str">
        <f>[41]Setembro!$B$30</f>
        <v>*</v>
      </c>
      <c r="AB45" s="11" t="str">
        <f>[41]Setembro!$B$31</f>
        <v>*</v>
      </c>
      <c r="AC45" s="11" t="str">
        <f>[41]Setembro!$B$32</f>
        <v>*</v>
      </c>
      <c r="AD45" s="11" t="str">
        <f>[41]Setembro!$B$33</f>
        <v>*</v>
      </c>
      <c r="AE45" s="94" t="str">
        <f>[41]Setembro!$B$34</f>
        <v>*</v>
      </c>
      <c r="AF45" s="175" t="s">
        <v>226</v>
      </c>
    </row>
    <row r="46" spans="1:37" x14ac:dyDescent="0.2">
      <c r="A46" s="78" t="s">
        <v>19</v>
      </c>
      <c r="B46" s="147">
        <f>[42]Setembro!$B$5</f>
        <v>23.479166666666668</v>
      </c>
      <c r="C46" s="11">
        <f>[42]Setembro!$B$6</f>
        <v>22.778260869565216</v>
      </c>
      <c r="D46" s="11">
        <f>[42]Setembro!$B$7</f>
        <v>19.208695652173912</v>
      </c>
      <c r="E46" s="11">
        <f>[42]Setembro!$B$8</f>
        <v>19.925000000000001</v>
      </c>
      <c r="F46" s="11">
        <f>[42]Setembro!$B$9</f>
        <v>26.617391304347823</v>
      </c>
      <c r="G46" s="11">
        <f>[42]Setembro!$B$10</f>
        <v>27.295833333333334</v>
      </c>
      <c r="H46" s="11">
        <f>[42]Setembro!$B$11</f>
        <v>21.204166666666662</v>
      </c>
      <c r="I46" s="11">
        <f>[42]Setembro!$B$12</f>
        <v>19.03913043478261</v>
      </c>
      <c r="J46" s="11">
        <f>[42]Setembro!$B$13</f>
        <v>24.768181818181816</v>
      </c>
      <c r="K46" s="11">
        <f>[42]Setembro!$B$14</f>
        <v>27.650000000000006</v>
      </c>
      <c r="L46" s="11">
        <f>[42]Setembro!$B$15</f>
        <v>28.270833333333329</v>
      </c>
      <c r="M46" s="11">
        <f>[42]Setembro!$B$16</f>
        <v>27.260869565217391</v>
      </c>
      <c r="N46" s="11">
        <f>[42]Setembro!$B$17</f>
        <v>27.9</v>
      </c>
      <c r="O46" s="11">
        <f>[42]Setembro!$B$18</f>
        <v>24.466666666666665</v>
      </c>
      <c r="P46" s="11">
        <f>[42]Setembro!$B$19</f>
        <v>20.739130434782613</v>
      </c>
      <c r="Q46" s="11">
        <f>[42]Setembro!$B$20</f>
        <v>25.549999999999994</v>
      </c>
      <c r="R46" s="11">
        <f>[42]Setembro!$B$21</f>
        <v>21.78</v>
      </c>
      <c r="S46" s="11">
        <f>[42]Setembro!$B$22</f>
        <v>24.64</v>
      </c>
      <c r="T46" s="11">
        <f>[42]Setembro!$B$23</f>
        <v>28.116666666666664</v>
      </c>
      <c r="U46" s="11">
        <f>[42]Setembro!$B$24</f>
        <v>24.8</v>
      </c>
      <c r="V46" s="11">
        <f>[42]Setembro!$B$25</f>
        <v>22.981818181818181</v>
      </c>
      <c r="W46" s="11">
        <f>[42]Setembro!$B$26</f>
        <v>23.23076923076923</v>
      </c>
      <c r="X46" s="11">
        <f>[42]Setembro!$B$27</f>
        <v>25.93</v>
      </c>
      <c r="Y46" s="11">
        <f>[42]Setembro!$B$28</f>
        <v>28.863636363636363</v>
      </c>
      <c r="Z46" s="11">
        <f>[42]Setembro!$B$29</f>
        <v>32.136363636363633</v>
      </c>
      <c r="AA46" s="11">
        <f>[42]Setembro!$B$30</f>
        <v>34.43333333333333</v>
      </c>
      <c r="AB46" s="11">
        <f>[42]Setembro!$B$31</f>
        <v>34.4</v>
      </c>
      <c r="AC46" s="11">
        <f>[42]Setembro!$B$32</f>
        <v>23.325000000000003</v>
      </c>
      <c r="AD46" s="11">
        <f>[42]Setembro!$B$33</f>
        <v>31.400000000000002</v>
      </c>
      <c r="AE46" s="94">
        <f>[42]Setembro!$B$34</f>
        <v>35.085714285714282</v>
      </c>
      <c r="AF46" s="97">
        <f t="shared" si="1"/>
        <v>25.909220948133985</v>
      </c>
      <c r="AG46" s="12" t="s">
        <v>47</v>
      </c>
      <c r="AH46" s="12" t="s">
        <v>47</v>
      </c>
      <c r="AJ46" t="s">
        <v>47</v>
      </c>
    </row>
    <row r="47" spans="1:37" x14ac:dyDescent="0.2">
      <c r="A47" s="78" t="s">
        <v>31</v>
      </c>
      <c r="B47" s="147">
        <f>[43]Setembro!$B$5</f>
        <v>28.104166666666657</v>
      </c>
      <c r="C47" s="11">
        <f>[43]Setembro!$B$6</f>
        <v>26.570833333333326</v>
      </c>
      <c r="D47" s="11">
        <f>[43]Setembro!$B$7</f>
        <v>23.333333333333339</v>
      </c>
      <c r="E47" s="11">
        <f>[43]Setembro!$B$8</f>
        <v>23.783333333333331</v>
      </c>
      <c r="F47" s="11">
        <f>[43]Setembro!$B$9</f>
        <v>27.495833333333337</v>
      </c>
      <c r="G47" s="11">
        <f>[43]Setembro!$B$10</f>
        <v>27.399999999999995</v>
      </c>
      <c r="H47" s="11">
        <f>[43]Setembro!$B$11</f>
        <v>27.354166666666671</v>
      </c>
      <c r="I47" s="11">
        <f>[43]Setembro!$B$12</f>
        <v>23.137499999999999</v>
      </c>
      <c r="J47" s="11">
        <f>[43]Setembro!$B$13</f>
        <v>26.625000000000004</v>
      </c>
      <c r="K47" s="11">
        <f>[43]Setembro!$B$14</f>
        <v>28.295833333333334</v>
      </c>
      <c r="L47" s="11">
        <f>[43]Setembro!$B$15</f>
        <v>29.237499999999997</v>
      </c>
      <c r="M47" s="11">
        <f>[43]Setembro!$B$16</f>
        <v>29.745833333333334</v>
      </c>
      <c r="N47" s="11">
        <f>[43]Setembro!$B$17</f>
        <v>28.654166666666665</v>
      </c>
      <c r="O47" s="11">
        <f>[43]Setembro!$B$18</f>
        <v>28.908333333333331</v>
      </c>
      <c r="P47" s="11">
        <f>[43]Setembro!$B$19</f>
        <v>24.883333333333329</v>
      </c>
      <c r="Q47" s="11">
        <f>[43]Setembro!$B$20</f>
        <v>27.287499999999998</v>
      </c>
      <c r="R47" s="11">
        <f>[43]Setembro!$B$21</f>
        <v>26.504166666666674</v>
      </c>
      <c r="S47" s="11">
        <f>[43]Setembro!$B$22</f>
        <v>24.858333333333338</v>
      </c>
      <c r="T47" s="11">
        <f>[43]Setembro!$B$23</f>
        <v>24.816666666666666</v>
      </c>
      <c r="U47" s="11">
        <f>[43]Setembro!$B$24</f>
        <v>23.120833333333334</v>
      </c>
      <c r="V47" s="11">
        <f>[43]Setembro!$B$25</f>
        <v>18.875000000000004</v>
      </c>
      <c r="W47" s="11">
        <f>[43]Setembro!$B$26</f>
        <v>20.091666666666665</v>
      </c>
      <c r="X47" s="11">
        <f>[43]Setembro!$B$27</f>
        <v>22.462500000000002</v>
      </c>
      <c r="Y47" s="11">
        <f>[43]Setembro!$B$28</f>
        <v>25.55</v>
      </c>
      <c r="Z47" s="11">
        <f>[43]Setembro!$B$29</f>
        <v>28.395833333333339</v>
      </c>
      <c r="AA47" s="11">
        <f>[43]Setembro!$B$30</f>
        <v>30.658333333333342</v>
      </c>
      <c r="AB47" s="11">
        <f>[43]Setembro!$B$31</f>
        <v>30.391666666666662</v>
      </c>
      <c r="AC47" s="11">
        <f>[43]Setembro!$B$32</f>
        <v>26.804166666666664</v>
      </c>
      <c r="AD47" s="11">
        <f>[43]Setembro!$B$33</f>
        <v>27.479166666666668</v>
      </c>
      <c r="AE47" s="94">
        <f>[43]Setembro!$B$34</f>
        <v>30.620833333333337</v>
      </c>
      <c r="AF47" s="97">
        <f t="shared" si="1"/>
        <v>26.381527777777773</v>
      </c>
      <c r="AJ47" t="s">
        <v>47</v>
      </c>
    </row>
    <row r="48" spans="1:37" x14ac:dyDescent="0.2">
      <c r="A48" s="78" t="s">
        <v>44</v>
      </c>
      <c r="B48" s="147">
        <f>[44]Setembro!$B$5</f>
        <v>25.683333333333334</v>
      </c>
      <c r="C48" s="11">
        <f>[44]Setembro!$B$6</f>
        <v>26.058333333333334</v>
      </c>
      <c r="D48" s="11">
        <f>[44]Setembro!$B$7</f>
        <v>25.887500000000003</v>
      </c>
      <c r="E48" s="11">
        <f>[44]Setembro!$B$8</f>
        <v>28.108333333333338</v>
      </c>
      <c r="F48" s="11">
        <f>[44]Setembro!$B$9</f>
        <v>29.379166666666666</v>
      </c>
      <c r="G48" s="11">
        <f>[44]Setembro!$B$10</f>
        <v>28.495833333333326</v>
      </c>
      <c r="H48" s="11">
        <f>[44]Setembro!$B$11</f>
        <v>29.387500000000006</v>
      </c>
      <c r="I48" s="11">
        <f>[44]Setembro!$B$12</f>
        <v>25.658333333333335</v>
      </c>
      <c r="J48" s="11">
        <f>[44]Setembro!$B$13</f>
        <v>29.220833333333335</v>
      </c>
      <c r="K48" s="11">
        <f>[44]Setembro!$B$14</f>
        <v>30.004166666666674</v>
      </c>
      <c r="L48" s="11">
        <f>[44]Setembro!$B$15</f>
        <v>30.679166666666671</v>
      </c>
      <c r="M48" s="11">
        <f>[44]Setembro!$B$16</f>
        <v>29.7</v>
      </c>
      <c r="N48" s="11">
        <f>[44]Setembro!$B$17</f>
        <v>29.370833333333341</v>
      </c>
      <c r="O48" s="11">
        <f>[44]Setembro!$B$18</f>
        <v>29.129166666666666</v>
      </c>
      <c r="P48" s="11">
        <f>[44]Setembro!$B$19</f>
        <v>27.208333333333332</v>
      </c>
      <c r="Q48" s="11">
        <f>[44]Setembro!$B$20</f>
        <v>28.887500000000003</v>
      </c>
      <c r="R48" s="11">
        <f>[44]Setembro!$B$21</f>
        <v>30.095833333333328</v>
      </c>
      <c r="S48" s="11">
        <f>[44]Setembro!$B$22</f>
        <v>29.050000000000008</v>
      </c>
      <c r="T48" s="11">
        <f>[44]Setembro!$B$23</f>
        <v>30.491666666666671</v>
      </c>
      <c r="U48" s="11">
        <f>[44]Setembro!$B$24</f>
        <v>24.812499999999996</v>
      </c>
      <c r="V48" s="11">
        <f>[44]Setembro!$B$25</f>
        <v>25.733333333333334</v>
      </c>
      <c r="W48" s="11">
        <f>[44]Setembro!$B$26</f>
        <v>24.616666666666664</v>
      </c>
      <c r="X48" s="11">
        <f>[44]Setembro!$B$27</f>
        <v>26.433333333333334</v>
      </c>
      <c r="Y48" s="11">
        <f>[44]Setembro!$B$28</f>
        <v>28.495833333333326</v>
      </c>
      <c r="Z48" s="11">
        <f>[44]Setembro!$B$29</f>
        <v>31.154166666666672</v>
      </c>
      <c r="AA48" s="11">
        <f>[44]Setembro!$B$30</f>
        <v>30.812500000000004</v>
      </c>
      <c r="AB48" s="11">
        <f>[44]Setembro!$B$31</f>
        <v>30.470833333333331</v>
      </c>
      <c r="AC48" s="11">
        <f>[44]Setembro!$B$32</f>
        <v>29.258333333333336</v>
      </c>
      <c r="AD48" s="11">
        <f>[44]Setembro!$B$33</f>
        <v>30.541666666666661</v>
      </c>
      <c r="AE48" s="94">
        <f>[44]Setembro!$B$34</f>
        <v>32.633333333333333</v>
      </c>
      <c r="AF48" s="97">
        <f t="shared" si="1"/>
        <v>28.581944444444439</v>
      </c>
      <c r="AG48" s="12" t="s">
        <v>47</v>
      </c>
      <c r="AH48" s="12" t="s">
        <v>47</v>
      </c>
    </row>
    <row r="49" spans="1:36" ht="13.5" thickBot="1" x14ac:dyDescent="0.25">
      <c r="A49" s="79" t="s">
        <v>20</v>
      </c>
      <c r="B49" s="148" t="str">
        <f>[45]Setembro!$B$5</f>
        <v>*</v>
      </c>
      <c r="C49" s="106" t="str">
        <f>[45]Setembro!$B$6</f>
        <v>*</v>
      </c>
      <c r="D49" s="106" t="str">
        <f>[45]Setembro!$B$7</f>
        <v>*</v>
      </c>
      <c r="E49" s="106" t="str">
        <f>[45]Setembro!$B$8</f>
        <v>*</v>
      </c>
      <c r="F49" s="106" t="str">
        <f>[45]Setembro!$B$9</f>
        <v>*</v>
      </c>
      <c r="G49" s="106" t="str">
        <f>[45]Setembro!$B$10</f>
        <v>*</v>
      </c>
      <c r="H49" s="106" t="str">
        <f>[45]Setembro!$B$11</f>
        <v>*</v>
      </c>
      <c r="I49" s="106" t="str">
        <f>[45]Setembro!$B$12</f>
        <v>*</v>
      </c>
      <c r="J49" s="106" t="str">
        <f>[45]Setembro!$B$13</f>
        <v>*</v>
      </c>
      <c r="K49" s="106" t="str">
        <f>[45]Setembro!$B$14</f>
        <v>*</v>
      </c>
      <c r="L49" s="106" t="str">
        <f>[45]Setembro!$B$15</f>
        <v>*</v>
      </c>
      <c r="M49" s="106" t="str">
        <f>[45]Setembro!$B$16</f>
        <v>*</v>
      </c>
      <c r="N49" s="106" t="str">
        <f>[45]Setembro!$B$17</f>
        <v>*</v>
      </c>
      <c r="O49" s="106" t="str">
        <f>[45]Setembro!$B$18</f>
        <v>*</v>
      </c>
      <c r="P49" s="106" t="str">
        <f>[45]Setembro!$B$19</f>
        <v>*</v>
      </c>
      <c r="Q49" s="106" t="str">
        <f>[45]Setembro!$B$20</f>
        <v>*</v>
      </c>
      <c r="R49" s="106" t="str">
        <f>[45]Setembro!$B$21</f>
        <v>*</v>
      </c>
      <c r="S49" s="106" t="str">
        <f>[45]Setembro!$B$22</f>
        <v>*</v>
      </c>
      <c r="T49" s="106" t="str">
        <f>[45]Setembro!$B$23</f>
        <v>*</v>
      </c>
      <c r="U49" s="106" t="str">
        <f>[45]Setembro!$B$24</f>
        <v>*</v>
      </c>
      <c r="V49" s="106" t="str">
        <f>[45]Setembro!$B$25</f>
        <v>*</v>
      </c>
      <c r="W49" s="106" t="str">
        <f>[45]Setembro!$B$26</f>
        <v>*</v>
      </c>
      <c r="X49" s="106" t="str">
        <f>[45]Setembro!$B$27</f>
        <v>*</v>
      </c>
      <c r="Y49" s="106" t="str">
        <f>[45]Setembro!$B$28</f>
        <v>*</v>
      </c>
      <c r="Z49" s="106" t="str">
        <f>[45]Setembro!$B$29</f>
        <v>*</v>
      </c>
      <c r="AA49" s="106" t="str">
        <f>[45]Setembro!$B$30</f>
        <v>*</v>
      </c>
      <c r="AB49" s="106" t="str">
        <f>[45]Setembro!$B$31</f>
        <v>*</v>
      </c>
      <c r="AC49" s="106" t="str">
        <f>[45]Setembro!$B$32</f>
        <v>*</v>
      </c>
      <c r="AD49" s="106" t="str">
        <f>[45]Setembro!$B$33</f>
        <v>*</v>
      </c>
      <c r="AE49" s="107" t="str">
        <f>[45]Setembro!$B$34</f>
        <v>*</v>
      </c>
      <c r="AF49" s="108" t="s">
        <v>226</v>
      </c>
      <c r="AH49" s="12" t="s">
        <v>47</v>
      </c>
    </row>
    <row r="50" spans="1:36" s="5" customFormat="1" ht="17.100000000000001" customHeight="1" thickBot="1" x14ac:dyDescent="0.25">
      <c r="A50" s="80" t="s">
        <v>227</v>
      </c>
      <c r="B50" s="170">
        <f t="shared" ref="B50:AE50" si="2">AVERAGE(B5:B49)</f>
        <v>25.362128357753356</v>
      </c>
      <c r="C50" s="82">
        <f t="shared" si="2"/>
        <v>25.081649115918225</v>
      </c>
      <c r="D50" s="82">
        <f t="shared" si="2"/>
        <v>23.928157624484459</v>
      </c>
      <c r="E50" s="82">
        <f t="shared" si="2"/>
        <v>24.317790093048711</v>
      </c>
      <c r="F50" s="82">
        <f t="shared" si="2"/>
        <v>27.113398740190355</v>
      </c>
      <c r="G50" s="82">
        <f t="shared" si="2"/>
        <v>27.593492063492054</v>
      </c>
      <c r="H50" s="82">
        <f t="shared" si="2"/>
        <v>25.443982426303858</v>
      </c>
      <c r="I50" s="82">
        <f t="shared" si="2"/>
        <v>23.672473195800059</v>
      </c>
      <c r="J50" s="82">
        <f t="shared" si="2"/>
        <v>26.970866078366075</v>
      </c>
      <c r="K50" s="82">
        <f t="shared" si="2"/>
        <v>28.662609563055998</v>
      </c>
      <c r="L50" s="82">
        <f t="shared" si="2"/>
        <v>28.934752449931022</v>
      </c>
      <c r="M50" s="82">
        <f t="shared" si="2"/>
        <v>28.766169772256735</v>
      </c>
      <c r="N50" s="82">
        <f t="shared" si="2"/>
        <v>28.519432686654916</v>
      </c>
      <c r="O50" s="82">
        <f t="shared" si="2"/>
        <v>27.149720752498528</v>
      </c>
      <c r="P50" s="82">
        <f t="shared" si="2"/>
        <v>25.069708408782624</v>
      </c>
      <c r="Q50" s="82">
        <f t="shared" si="2"/>
        <v>26.985901646246472</v>
      </c>
      <c r="R50" s="82">
        <f t="shared" si="2"/>
        <v>25.646230154153688</v>
      </c>
      <c r="S50" s="82">
        <f t="shared" si="2"/>
        <v>25.082043588595308</v>
      </c>
      <c r="T50" s="82">
        <f t="shared" si="2"/>
        <v>25.325603448275867</v>
      </c>
      <c r="U50" s="82">
        <f t="shared" si="2"/>
        <v>23.75696893793749</v>
      </c>
      <c r="V50" s="82">
        <f t="shared" si="2"/>
        <v>20.129297283176594</v>
      </c>
      <c r="W50" s="82">
        <f t="shared" si="2"/>
        <v>20.361398993726578</v>
      </c>
      <c r="X50" s="82">
        <f t="shared" si="2"/>
        <v>23.253061907455283</v>
      </c>
      <c r="Y50" s="82">
        <f t="shared" si="2"/>
        <v>25.72692844324591</v>
      </c>
      <c r="Z50" s="82">
        <f t="shared" si="2"/>
        <v>27.849838124838129</v>
      </c>
      <c r="AA50" s="82">
        <f t="shared" si="2"/>
        <v>29.420475589225589</v>
      </c>
      <c r="AB50" s="82">
        <f t="shared" si="2"/>
        <v>30.48762795175838</v>
      </c>
      <c r="AC50" s="82">
        <f t="shared" si="2"/>
        <v>25.58553098806723</v>
      </c>
      <c r="AD50" s="82">
        <f t="shared" si="2"/>
        <v>27.802075216450213</v>
      </c>
      <c r="AE50" s="83">
        <f t="shared" si="2"/>
        <v>30.74278988868274</v>
      </c>
      <c r="AF50" s="171">
        <f>AVERAGE(AF5:AF49)</f>
        <v>26.055616952409309</v>
      </c>
      <c r="AH50" s="5" t="s">
        <v>47</v>
      </c>
      <c r="AI50" s="5" t="s">
        <v>47</v>
      </c>
    </row>
    <row r="51" spans="1:36" x14ac:dyDescent="0.2">
      <c r="A51" s="42"/>
      <c r="B51" s="43"/>
      <c r="C51" s="43"/>
      <c r="D51" s="43" t="s">
        <v>101</v>
      </c>
      <c r="E51" s="43"/>
      <c r="F51" s="43"/>
      <c r="G51" s="43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0"/>
      <c r="AE51" s="53" t="s">
        <v>47</v>
      </c>
      <c r="AF51" s="74"/>
      <c r="AJ51" t="s">
        <v>47</v>
      </c>
    </row>
    <row r="52" spans="1:36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93" t="s">
        <v>97</v>
      </c>
      <c r="U52" s="193"/>
      <c r="V52" s="193"/>
      <c r="W52" s="193"/>
      <c r="X52" s="193"/>
      <c r="Y52" s="90"/>
      <c r="Z52" s="90"/>
      <c r="AA52" s="90"/>
      <c r="AB52" s="90"/>
      <c r="AC52" s="90"/>
      <c r="AD52" s="90"/>
      <c r="AE52" s="90"/>
      <c r="AF52" s="74"/>
      <c r="AH52" s="12" t="s">
        <v>47</v>
      </c>
    </row>
    <row r="53" spans="1:36" x14ac:dyDescent="0.2">
      <c r="A53" s="45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94" t="s">
        <v>98</v>
      </c>
      <c r="U53" s="194"/>
      <c r="V53" s="194"/>
      <c r="W53" s="194"/>
      <c r="X53" s="194"/>
      <c r="Y53" s="90"/>
      <c r="Z53" s="90"/>
      <c r="AA53" s="90"/>
      <c r="AB53" s="90"/>
      <c r="AC53" s="90"/>
      <c r="AD53" s="50"/>
      <c r="AE53" s="50"/>
      <c r="AF53" s="74"/>
    </row>
    <row r="54" spans="1:36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0"/>
      <c r="AE54" s="50"/>
      <c r="AF54" s="74"/>
    </row>
    <row r="55" spans="1:36" x14ac:dyDescent="0.2">
      <c r="A55" s="45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0"/>
      <c r="AF55" s="74"/>
    </row>
    <row r="56" spans="1:36" x14ac:dyDescent="0.2">
      <c r="A56" s="45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1"/>
      <c r="AF56" s="74"/>
      <c r="AH56" t="s">
        <v>47</v>
      </c>
    </row>
    <row r="57" spans="1:36" ht="13.5" thickBot="1" x14ac:dyDescent="0.25">
      <c r="A57" s="54"/>
      <c r="B57" s="55"/>
      <c r="C57" s="55"/>
      <c r="D57" s="55"/>
      <c r="E57" s="55"/>
      <c r="F57" s="55"/>
      <c r="G57" s="55" t="s">
        <v>47</v>
      </c>
      <c r="H57" s="55"/>
      <c r="I57" s="55"/>
      <c r="J57" s="55"/>
      <c r="K57" s="55"/>
      <c r="L57" s="55" t="s">
        <v>47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75"/>
    </row>
    <row r="59" spans="1:36" x14ac:dyDescent="0.2">
      <c r="AH59" s="12" t="s">
        <v>47</v>
      </c>
    </row>
    <row r="60" spans="1:36" x14ac:dyDescent="0.2">
      <c r="N60" s="2" t="s">
        <v>47</v>
      </c>
      <c r="AD60" s="2" t="s">
        <v>47</v>
      </c>
    </row>
    <row r="61" spans="1:36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2" t="s">
        <v>47</v>
      </c>
    </row>
    <row r="62" spans="1:36" x14ac:dyDescent="0.2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2" t="s">
        <v>47</v>
      </c>
      <c r="W62" s="2" t="s">
        <v>47</v>
      </c>
    </row>
    <row r="63" spans="1:36" x14ac:dyDescent="0.2">
      <c r="Z63" s="2" t="s">
        <v>47</v>
      </c>
    </row>
    <row r="64" spans="1:36" x14ac:dyDescent="0.2">
      <c r="AB64" s="2" t="s">
        <v>47</v>
      </c>
    </row>
    <row r="65" spans="9:38" x14ac:dyDescent="0.2">
      <c r="AF65" s="7" t="s">
        <v>47</v>
      </c>
    </row>
    <row r="67" spans="9:38" x14ac:dyDescent="0.2">
      <c r="I67" s="2" t="s">
        <v>47</v>
      </c>
    </row>
    <row r="69" spans="9:38" x14ac:dyDescent="0.2">
      <c r="AL69" s="12" t="s">
        <v>47</v>
      </c>
    </row>
    <row r="70" spans="9:38" x14ac:dyDescent="0.2">
      <c r="AE70" s="2" t="s">
        <v>47</v>
      </c>
    </row>
  </sheetData>
  <sheetProtection password="C6EC" sheet="1" objects="1" scenarios="1"/>
  <mergeCells count="36"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4"/>
  <sheetViews>
    <sheetView tabSelected="1" zoomScale="90" zoomScaleNormal="90" workbookViewId="0">
      <selection activeCell="AK63" sqref="AK63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7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4" ht="20.100000000000001" customHeight="1" thickBot="1" x14ac:dyDescent="0.25">
      <c r="A1" s="181" t="s">
        <v>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59"/>
    </row>
    <row r="2" spans="1:34" s="4" customFormat="1" ht="20.100000000000001" customHeight="1" thickBot="1" x14ac:dyDescent="0.25">
      <c r="A2" s="184" t="s">
        <v>21</v>
      </c>
      <c r="B2" s="200" t="s">
        <v>230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141"/>
    </row>
    <row r="3" spans="1:34" s="5" customFormat="1" ht="20.100000000000001" customHeight="1" x14ac:dyDescent="0.2">
      <c r="A3" s="185"/>
      <c r="B3" s="230">
        <v>1</v>
      </c>
      <c r="C3" s="189">
        <f>SUM(B3+1)</f>
        <v>2</v>
      </c>
      <c r="D3" s="189">
        <f t="shared" ref="D3:AD3" si="0">SUM(C3+1)</f>
        <v>3</v>
      </c>
      <c r="E3" s="189">
        <f t="shared" si="0"/>
        <v>4</v>
      </c>
      <c r="F3" s="189">
        <f t="shared" si="0"/>
        <v>5</v>
      </c>
      <c r="G3" s="189">
        <f t="shared" si="0"/>
        <v>6</v>
      </c>
      <c r="H3" s="189">
        <f t="shared" si="0"/>
        <v>7</v>
      </c>
      <c r="I3" s="189">
        <f t="shared" si="0"/>
        <v>8</v>
      </c>
      <c r="J3" s="189">
        <f t="shared" si="0"/>
        <v>9</v>
      </c>
      <c r="K3" s="189">
        <f t="shared" si="0"/>
        <v>10</v>
      </c>
      <c r="L3" s="189">
        <f t="shared" si="0"/>
        <v>11</v>
      </c>
      <c r="M3" s="189">
        <f t="shared" si="0"/>
        <v>12</v>
      </c>
      <c r="N3" s="189">
        <f t="shared" si="0"/>
        <v>13</v>
      </c>
      <c r="O3" s="189">
        <f t="shared" si="0"/>
        <v>14</v>
      </c>
      <c r="P3" s="189">
        <f t="shared" si="0"/>
        <v>15</v>
      </c>
      <c r="Q3" s="189">
        <f t="shared" si="0"/>
        <v>16</v>
      </c>
      <c r="R3" s="189">
        <f t="shared" si="0"/>
        <v>17</v>
      </c>
      <c r="S3" s="189">
        <f t="shared" si="0"/>
        <v>18</v>
      </c>
      <c r="T3" s="189">
        <f t="shared" si="0"/>
        <v>19</v>
      </c>
      <c r="U3" s="189">
        <f t="shared" si="0"/>
        <v>20</v>
      </c>
      <c r="V3" s="189">
        <f t="shared" si="0"/>
        <v>21</v>
      </c>
      <c r="W3" s="189">
        <f t="shared" si="0"/>
        <v>22</v>
      </c>
      <c r="X3" s="189">
        <f t="shared" si="0"/>
        <v>23</v>
      </c>
      <c r="Y3" s="189">
        <f t="shared" si="0"/>
        <v>24</v>
      </c>
      <c r="Z3" s="189">
        <f t="shared" si="0"/>
        <v>25</v>
      </c>
      <c r="AA3" s="189">
        <f t="shared" si="0"/>
        <v>26</v>
      </c>
      <c r="AB3" s="189">
        <f t="shared" si="0"/>
        <v>27</v>
      </c>
      <c r="AC3" s="189">
        <f t="shared" si="0"/>
        <v>28</v>
      </c>
      <c r="AD3" s="189">
        <f t="shared" si="0"/>
        <v>29</v>
      </c>
      <c r="AE3" s="195">
        <v>30</v>
      </c>
      <c r="AF3" s="96" t="s">
        <v>39</v>
      </c>
      <c r="AG3" s="100" t="s">
        <v>37</v>
      </c>
      <c r="AH3" s="104" t="s">
        <v>225</v>
      </c>
    </row>
    <row r="4" spans="1:34" s="5" customFormat="1" ht="20.100000000000001" customHeight="1" thickBot="1" x14ac:dyDescent="0.25">
      <c r="A4" s="185"/>
      <c r="B4" s="231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6"/>
      <c r="AF4" s="124" t="s">
        <v>35</v>
      </c>
      <c r="AG4" s="144" t="s">
        <v>35</v>
      </c>
      <c r="AH4" s="145" t="s">
        <v>35</v>
      </c>
    </row>
    <row r="5" spans="1:34" s="5" customFormat="1" x14ac:dyDescent="0.2">
      <c r="A5" s="78" t="s">
        <v>40</v>
      </c>
      <c r="B5" s="146">
        <f>[1]Setembro!$K$5</f>
        <v>0</v>
      </c>
      <c r="C5" s="117">
        <f>[1]Setembro!$K$6</f>
        <v>0</v>
      </c>
      <c r="D5" s="117">
        <f>[1]Setembro!$K$7</f>
        <v>0</v>
      </c>
      <c r="E5" s="117">
        <f>[1]Setembro!$K$8</f>
        <v>0</v>
      </c>
      <c r="F5" s="117">
        <f>[1]Setembro!$K$9</f>
        <v>0</v>
      </c>
      <c r="G5" s="117">
        <f>[1]Setembro!$K$10</f>
        <v>0</v>
      </c>
      <c r="H5" s="117">
        <f>[1]Setembro!$K$11</f>
        <v>0</v>
      </c>
      <c r="I5" s="117">
        <f>[1]Setembro!$K$12</f>
        <v>0</v>
      </c>
      <c r="J5" s="117">
        <f>[1]Setembro!$K$13</f>
        <v>0</v>
      </c>
      <c r="K5" s="117">
        <f>[1]Setembro!$K$14</f>
        <v>0</v>
      </c>
      <c r="L5" s="117">
        <f>[1]Setembro!$K$15</f>
        <v>0</v>
      </c>
      <c r="M5" s="117">
        <f>[1]Setembro!$K$16</f>
        <v>0</v>
      </c>
      <c r="N5" s="117">
        <f>[1]Setembro!$K$17</f>
        <v>0</v>
      </c>
      <c r="O5" s="117">
        <f>[1]Setembro!$K$18</f>
        <v>0</v>
      </c>
      <c r="P5" s="117">
        <f>[1]Setembro!$K$19</f>
        <v>0</v>
      </c>
      <c r="Q5" s="117">
        <f>[1]Setembro!$K$20</f>
        <v>0</v>
      </c>
      <c r="R5" s="117">
        <f>[1]Setembro!$K$21</f>
        <v>0</v>
      </c>
      <c r="S5" s="117">
        <f>[1]Setembro!$K$22</f>
        <v>0</v>
      </c>
      <c r="T5" s="117">
        <f>[1]Setembro!$K$23</f>
        <v>0</v>
      </c>
      <c r="U5" s="117">
        <f>[1]Setembro!$K$24</f>
        <v>0</v>
      </c>
      <c r="V5" s="117">
        <f>[1]Setembro!$K$25</f>
        <v>1</v>
      </c>
      <c r="W5" s="117">
        <f>[1]Setembro!$K$26</f>
        <v>8.1999999999999993</v>
      </c>
      <c r="X5" s="117">
        <f>[1]Setembro!$K$27</f>
        <v>0</v>
      </c>
      <c r="Y5" s="117">
        <f>[1]Setembro!$K$28</f>
        <v>0</v>
      </c>
      <c r="Z5" s="117">
        <f>[1]Setembro!$K$29</f>
        <v>0</v>
      </c>
      <c r="AA5" s="117">
        <f>[1]Setembro!$K$30</f>
        <v>0</v>
      </c>
      <c r="AB5" s="117">
        <f>[1]Setembro!$K$31</f>
        <v>0</v>
      </c>
      <c r="AC5" s="117">
        <f>[1]Setembro!$K$32</f>
        <v>1</v>
      </c>
      <c r="AD5" s="117">
        <f>[1]Setembro!$K$33</f>
        <v>0</v>
      </c>
      <c r="AE5" s="118">
        <f>[1]Setembro!$K$34</f>
        <v>0</v>
      </c>
      <c r="AF5" s="125">
        <f>SUM(B5:AE5)</f>
        <v>10.199999999999999</v>
      </c>
      <c r="AG5" s="142">
        <f>MAX(B5:AE5)</f>
        <v>8.1999999999999993</v>
      </c>
      <c r="AH5" s="143">
        <f>COUNTIF(B5:AE5,"=0,0")</f>
        <v>27</v>
      </c>
    </row>
    <row r="6" spans="1:34" x14ac:dyDescent="0.2">
      <c r="A6" s="78" t="s">
        <v>0</v>
      </c>
      <c r="B6" s="147">
        <f>[2]Setembro!$K$5</f>
        <v>0</v>
      </c>
      <c r="C6" s="11">
        <f>[2]Setembro!$K$6</f>
        <v>0</v>
      </c>
      <c r="D6" s="11">
        <f>[2]Setembro!$K$7</f>
        <v>0</v>
      </c>
      <c r="E6" s="11">
        <f>[2]Setembro!$K$8</f>
        <v>0</v>
      </c>
      <c r="F6" s="11">
        <f>[2]Setembro!$K$9</f>
        <v>0</v>
      </c>
      <c r="G6" s="11">
        <f>[2]Setembro!$K$10</f>
        <v>0</v>
      </c>
      <c r="H6" s="11">
        <f>[2]Setembro!$K$11</f>
        <v>0</v>
      </c>
      <c r="I6" s="11">
        <f>[2]Setembro!$K$12</f>
        <v>0</v>
      </c>
      <c r="J6" s="11">
        <f>[2]Setembro!$K$13</f>
        <v>0</v>
      </c>
      <c r="K6" s="11">
        <f>[2]Setembro!$K$14</f>
        <v>0</v>
      </c>
      <c r="L6" s="11">
        <f>[2]Setembro!$K$15</f>
        <v>0</v>
      </c>
      <c r="M6" s="11">
        <f>[2]Setembro!$K$16</f>
        <v>0</v>
      </c>
      <c r="N6" s="11">
        <f>[2]Setembro!$K$17</f>
        <v>0</v>
      </c>
      <c r="O6" s="11">
        <f>[2]Setembro!$K$18</f>
        <v>0</v>
      </c>
      <c r="P6" s="11">
        <f>[2]Setembro!$K$19</f>
        <v>0</v>
      </c>
      <c r="Q6" s="11">
        <f>[2]Setembro!$K$20</f>
        <v>0</v>
      </c>
      <c r="R6" s="11">
        <f>[2]Setembro!$K$21</f>
        <v>1.2</v>
      </c>
      <c r="S6" s="11">
        <f>[2]Setembro!$K$22</f>
        <v>0.2</v>
      </c>
      <c r="T6" s="11">
        <f>[2]Setembro!$K$23</f>
        <v>0</v>
      </c>
      <c r="U6" s="11">
        <f>[2]Setembro!$K$24</f>
        <v>0</v>
      </c>
      <c r="V6" s="11">
        <f>[2]Setembro!$K$25</f>
        <v>5.6</v>
      </c>
      <c r="W6" s="11">
        <f>[2]Setembro!$K$26</f>
        <v>0.2</v>
      </c>
      <c r="X6" s="11">
        <f>[2]Setembro!$K$27</f>
        <v>0</v>
      </c>
      <c r="Y6" s="11">
        <f>[2]Setembro!$K$28</f>
        <v>0</v>
      </c>
      <c r="Z6" s="11">
        <f>[2]Setembro!$K$29</f>
        <v>0</v>
      </c>
      <c r="AA6" s="11">
        <f>[2]Setembro!$K$30</f>
        <v>0</v>
      </c>
      <c r="AB6" s="11">
        <f>[2]Setembro!$K$31</f>
        <v>0</v>
      </c>
      <c r="AC6" s="11">
        <f>[2]Setembro!$K$32</f>
        <v>0</v>
      </c>
      <c r="AD6" s="11">
        <f>[2]Setembro!$K$33</f>
        <v>0</v>
      </c>
      <c r="AE6" s="94">
        <f>[2]Setembro!$K$34</f>
        <v>0</v>
      </c>
      <c r="AF6" s="97">
        <f>SUM(B6:AE6)</f>
        <v>7.2</v>
      </c>
      <c r="AG6" s="101">
        <f>MAX(B6:AE6)</f>
        <v>5.6</v>
      </c>
      <c r="AH6" s="105">
        <f>COUNTIF(B6:AE6,"=0,0")</f>
        <v>26</v>
      </c>
    </row>
    <row r="7" spans="1:34" x14ac:dyDescent="0.2">
      <c r="A7" s="78" t="s">
        <v>104</v>
      </c>
      <c r="B7" s="147">
        <f>[3]Setembro!$K$5</f>
        <v>0</v>
      </c>
      <c r="C7" s="11">
        <f>[3]Setembro!$K$6</f>
        <v>0</v>
      </c>
      <c r="D7" s="11">
        <f>[3]Setembro!$K$7</f>
        <v>0</v>
      </c>
      <c r="E7" s="11">
        <f>[3]Setembro!$K$8</f>
        <v>0</v>
      </c>
      <c r="F7" s="11">
        <f>[3]Setembro!$K$9</f>
        <v>0</v>
      </c>
      <c r="G7" s="11">
        <f>[3]Setembro!$K$10</f>
        <v>0</v>
      </c>
      <c r="H7" s="11">
        <f>[3]Setembro!$K$11</f>
        <v>0</v>
      </c>
      <c r="I7" s="11">
        <f>[3]Setembro!$K$12</f>
        <v>0</v>
      </c>
      <c r="J7" s="11">
        <f>[3]Setembro!$K$13</f>
        <v>0</v>
      </c>
      <c r="K7" s="11">
        <f>[3]Setembro!$K$14</f>
        <v>0</v>
      </c>
      <c r="L7" s="11">
        <f>[3]Setembro!$K$15</f>
        <v>0</v>
      </c>
      <c r="M7" s="11">
        <f>[3]Setembro!$K$16</f>
        <v>0</v>
      </c>
      <c r="N7" s="11">
        <f>[3]Setembro!$K$17</f>
        <v>0</v>
      </c>
      <c r="O7" s="11">
        <f>[3]Setembro!$K$18</f>
        <v>0</v>
      </c>
      <c r="P7" s="11">
        <f>[3]Setembro!$K$19</f>
        <v>0</v>
      </c>
      <c r="Q7" s="11">
        <f>[3]Setembro!$K$20</f>
        <v>0</v>
      </c>
      <c r="R7" s="11">
        <f>[3]Setembro!$K$21</f>
        <v>0</v>
      </c>
      <c r="S7" s="11">
        <f>[3]Setembro!$K$22</f>
        <v>0.8</v>
      </c>
      <c r="T7" s="11">
        <f>[3]Setembro!$K$23</f>
        <v>3</v>
      </c>
      <c r="U7" s="11">
        <f>[3]Setembro!$K$24</f>
        <v>4.4000000000000004</v>
      </c>
      <c r="V7" s="11">
        <f>[3]Setembro!$K$25</f>
        <v>25.4</v>
      </c>
      <c r="W7" s="11">
        <f>[3]Setembro!$K$26</f>
        <v>0.4</v>
      </c>
      <c r="X7" s="11">
        <f>[3]Setembro!$K$27</f>
        <v>0</v>
      </c>
      <c r="Y7" s="11">
        <f>[3]Setembro!$K$28</f>
        <v>0</v>
      </c>
      <c r="Z7" s="11">
        <f>[3]Setembro!$K$29</f>
        <v>0</v>
      </c>
      <c r="AA7" s="11">
        <f>[3]Setembro!$K$30</f>
        <v>0</v>
      </c>
      <c r="AB7" s="11">
        <f>[3]Setembro!$K$31</f>
        <v>0</v>
      </c>
      <c r="AC7" s="11">
        <f>[3]Setembro!$K$32</f>
        <v>0</v>
      </c>
      <c r="AD7" s="11">
        <f>[3]Setembro!$K$33</f>
        <v>0</v>
      </c>
      <c r="AE7" s="94">
        <f>[3]Setembro!$K$34</f>
        <v>0</v>
      </c>
      <c r="AF7" s="98">
        <f>SUM(B7:AE7)</f>
        <v>33.999999999999993</v>
      </c>
      <c r="AG7" s="102">
        <f>MAX(B7:AE7)</f>
        <v>25.4</v>
      </c>
      <c r="AH7" s="105">
        <f>COUNTIF(B7:AE7,"=0,0")</f>
        <v>25</v>
      </c>
    </row>
    <row r="8" spans="1:34" x14ac:dyDescent="0.2">
      <c r="A8" s="78" t="s">
        <v>1</v>
      </c>
      <c r="B8" s="147" t="str">
        <f>[4]Setembro!$K$5</f>
        <v>*</v>
      </c>
      <c r="C8" s="11" t="str">
        <f>[4]Setembro!$K$6</f>
        <v>*</v>
      </c>
      <c r="D8" s="11" t="str">
        <f>[4]Setembro!$K$7</f>
        <v>*</v>
      </c>
      <c r="E8" s="11" t="str">
        <f>[4]Setembro!$K$8</f>
        <v>*</v>
      </c>
      <c r="F8" s="11" t="str">
        <f>[4]Setembro!$K$9</f>
        <v>*</v>
      </c>
      <c r="G8" s="11" t="str">
        <f>[4]Setembro!$K$10</f>
        <v>*</v>
      </c>
      <c r="H8" s="11" t="str">
        <f>[4]Setembro!$K$11</f>
        <v>*</v>
      </c>
      <c r="I8" s="11" t="str">
        <f>[4]Setembro!$K$12</f>
        <v>*</v>
      </c>
      <c r="J8" s="11" t="str">
        <f>[4]Setembro!$K$13</f>
        <v>*</v>
      </c>
      <c r="K8" s="11" t="str">
        <f>[4]Setembro!$K$14</f>
        <v>*</v>
      </c>
      <c r="L8" s="11" t="str">
        <f>[4]Setembro!$K$15</f>
        <v>*</v>
      </c>
      <c r="M8" s="11" t="str">
        <f>[4]Setembro!$K$16</f>
        <v>*</v>
      </c>
      <c r="N8" s="11" t="str">
        <f>[4]Setembro!$K$17</f>
        <v>*</v>
      </c>
      <c r="O8" s="11" t="str">
        <f>[4]Setembro!$K$18</f>
        <v>*</v>
      </c>
      <c r="P8" s="11" t="str">
        <f>[4]Setembro!$K$19</f>
        <v>*</v>
      </c>
      <c r="Q8" s="11" t="str">
        <f>[4]Setembro!$K$20</f>
        <v>*</v>
      </c>
      <c r="R8" s="11" t="str">
        <f>[4]Setembro!$K$21</f>
        <v>*</v>
      </c>
      <c r="S8" s="11" t="str">
        <f>[4]Setembro!$K$22</f>
        <v>*</v>
      </c>
      <c r="T8" s="11" t="str">
        <f>[4]Setembro!$K$23</f>
        <v>*</v>
      </c>
      <c r="U8" s="11" t="str">
        <f>[4]Setembro!$K$24</f>
        <v>*</v>
      </c>
      <c r="V8" s="11" t="str">
        <f>[4]Setembro!$K$25</f>
        <v>*</v>
      </c>
      <c r="W8" s="11" t="str">
        <f>[4]Setembro!$K$26</f>
        <v>*</v>
      </c>
      <c r="X8" s="11" t="str">
        <f>[4]Setembro!$K$27</f>
        <v>*</v>
      </c>
      <c r="Y8" s="11" t="str">
        <f>[4]Setembro!$K$28</f>
        <v>*</v>
      </c>
      <c r="Z8" s="11" t="str">
        <f>[4]Setembro!$K$29</f>
        <v>*</v>
      </c>
      <c r="AA8" s="11" t="str">
        <f>[4]Setembro!$K$30</f>
        <v>*</v>
      </c>
      <c r="AB8" s="11" t="str">
        <f>[4]Setembro!$K$31</f>
        <v>*</v>
      </c>
      <c r="AC8" s="11" t="str">
        <f>[4]Setembro!$K$32</f>
        <v>*</v>
      </c>
      <c r="AD8" s="11" t="str">
        <f>[4]Setembro!$K$33</f>
        <v>*</v>
      </c>
      <c r="AE8" s="94" t="str">
        <f>[4]Setembro!$K$34</f>
        <v>*</v>
      </c>
      <c r="AF8" s="97" t="s">
        <v>226</v>
      </c>
      <c r="AG8" s="101" t="s">
        <v>226</v>
      </c>
      <c r="AH8" s="105" t="s">
        <v>226</v>
      </c>
    </row>
    <row r="9" spans="1:34" x14ac:dyDescent="0.2">
      <c r="A9" s="78" t="s">
        <v>167</v>
      </c>
      <c r="B9" s="147">
        <f>[5]Setembro!$K$5</f>
        <v>0</v>
      </c>
      <c r="C9" s="11">
        <f>[5]Setembro!$K$6</f>
        <v>0</v>
      </c>
      <c r="D9" s="11">
        <f>[5]Setembro!$K$7</f>
        <v>0</v>
      </c>
      <c r="E9" s="11">
        <f>[5]Setembro!$K$8</f>
        <v>0</v>
      </c>
      <c r="F9" s="11">
        <f>[5]Setembro!$K$9</f>
        <v>0</v>
      </c>
      <c r="G9" s="11">
        <f>[5]Setembro!$K$10</f>
        <v>0</v>
      </c>
      <c r="H9" s="11">
        <f>[5]Setembro!$K$11</f>
        <v>0</v>
      </c>
      <c r="I9" s="11">
        <f>[5]Setembro!$K$12</f>
        <v>0</v>
      </c>
      <c r="J9" s="11">
        <f>[5]Setembro!$K$13</f>
        <v>0</v>
      </c>
      <c r="K9" s="11">
        <f>[5]Setembro!$K$14</f>
        <v>0</v>
      </c>
      <c r="L9" s="11">
        <f>[5]Setembro!$K$15</f>
        <v>0</v>
      </c>
      <c r="M9" s="11">
        <f>[5]Setembro!$K$16</f>
        <v>0</v>
      </c>
      <c r="N9" s="11">
        <f>[5]Setembro!$K$17</f>
        <v>0</v>
      </c>
      <c r="O9" s="11">
        <f>[5]Setembro!$K$18</f>
        <v>0</v>
      </c>
      <c r="P9" s="11">
        <f>[5]Setembro!$K$19</f>
        <v>0</v>
      </c>
      <c r="Q9" s="11">
        <f>[5]Setembro!$K$20</f>
        <v>0</v>
      </c>
      <c r="R9" s="11">
        <f>[5]Setembro!$K$21</f>
        <v>2.8000000000000003</v>
      </c>
      <c r="S9" s="11">
        <f>[5]Setembro!$K$22</f>
        <v>0.2</v>
      </c>
      <c r="T9" s="11">
        <f>[5]Setembro!$K$23</f>
        <v>0.2</v>
      </c>
      <c r="U9" s="11">
        <f>[5]Setembro!$K$24</f>
        <v>1</v>
      </c>
      <c r="V9" s="11">
        <f>[5]Setembro!$K$25</f>
        <v>6</v>
      </c>
      <c r="W9" s="11">
        <f>[5]Setembro!$K$26</f>
        <v>0</v>
      </c>
      <c r="X9" s="11">
        <f>[5]Setembro!$K$27</f>
        <v>0</v>
      </c>
      <c r="Y9" s="11">
        <f>[5]Setembro!$K$28</f>
        <v>0</v>
      </c>
      <c r="Z9" s="11">
        <f>[5]Setembro!$K$29</f>
        <v>0</v>
      </c>
      <c r="AA9" s="11">
        <f>[5]Setembro!$K$30</f>
        <v>0</v>
      </c>
      <c r="AB9" s="11">
        <f>[5]Setembro!$K$31</f>
        <v>0</v>
      </c>
      <c r="AC9" s="11">
        <f>[5]Setembro!$K$32</f>
        <v>0</v>
      </c>
      <c r="AD9" s="11">
        <f>[5]Setembro!$K$33</f>
        <v>0</v>
      </c>
      <c r="AE9" s="94">
        <f>[5]Setembro!$K$34</f>
        <v>0</v>
      </c>
      <c r="AF9" s="98">
        <f>SUM(B9:AE9)</f>
        <v>10.200000000000001</v>
      </c>
      <c r="AG9" s="102">
        <f>MAX(B9:AE9)</f>
        <v>6</v>
      </c>
      <c r="AH9" s="105">
        <f>COUNTIF(B9:AE9,"=0,0")</f>
        <v>25</v>
      </c>
    </row>
    <row r="10" spans="1:34" x14ac:dyDescent="0.2">
      <c r="A10" s="78" t="s">
        <v>111</v>
      </c>
      <c r="B10" s="147" t="str">
        <f>[6]Setembro!$K$5</f>
        <v>*</v>
      </c>
      <c r="C10" s="11" t="str">
        <f>[6]Setembro!$K$6</f>
        <v>*</v>
      </c>
      <c r="D10" s="11" t="str">
        <f>[6]Setembro!$K$7</f>
        <v>*</v>
      </c>
      <c r="E10" s="11" t="str">
        <f>[6]Setembro!$K$8</f>
        <v>*</v>
      </c>
      <c r="F10" s="11" t="str">
        <f>[6]Setembro!$K$9</f>
        <v>*</v>
      </c>
      <c r="G10" s="11" t="str">
        <f>[6]Setembro!$K$10</f>
        <v>*</v>
      </c>
      <c r="H10" s="11" t="str">
        <f>[6]Setembro!$K$11</f>
        <v>*</v>
      </c>
      <c r="I10" s="11" t="str">
        <f>[6]Setembro!$K$12</f>
        <v>*</v>
      </c>
      <c r="J10" s="11" t="str">
        <f>[6]Setembro!$K$13</f>
        <v>*</v>
      </c>
      <c r="K10" s="11" t="str">
        <f>[6]Setembro!$K$14</f>
        <v>*</v>
      </c>
      <c r="L10" s="11" t="str">
        <f>[6]Setembro!$K$15</f>
        <v>*</v>
      </c>
      <c r="M10" s="11" t="str">
        <f>[6]Setembro!$K$16</f>
        <v>*</v>
      </c>
      <c r="N10" s="11" t="str">
        <f>[6]Setembro!$K$17</f>
        <v>*</v>
      </c>
      <c r="O10" s="11" t="str">
        <f>[6]Setembro!$K$18</f>
        <v>*</v>
      </c>
      <c r="P10" s="11" t="str">
        <f>[6]Setembro!$K$19</f>
        <v>*</v>
      </c>
      <c r="Q10" s="11" t="str">
        <f>[6]Setembro!$K$20</f>
        <v>*</v>
      </c>
      <c r="R10" s="11" t="str">
        <f>[6]Setembro!$K$21</f>
        <v>*</v>
      </c>
      <c r="S10" s="11" t="str">
        <f>[6]Setembro!$K$22</f>
        <v>*</v>
      </c>
      <c r="T10" s="11" t="str">
        <f>[6]Setembro!$K$23</f>
        <v>*</v>
      </c>
      <c r="U10" s="11" t="str">
        <f>[6]Setembro!$K$24</f>
        <v>*</v>
      </c>
      <c r="V10" s="11" t="str">
        <f>[6]Setembro!$K$25</f>
        <v>*</v>
      </c>
      <c r="W10" s="11" t="str">
        <f>[6]Setembro!$K$26</f>
        <v>*</v>
      </c>
      <c r="X10" s="11" t="str">
        <f>[6]Setembro!$K$27</f>
        <v>*</v>
      </c>
      <c r="Y10" s="11" t="str">
        <f>[6]Setembro!$K$28</f>
        <v>*</v>
      </c>
      <c r="Z10" s="11" t="str">
        <f>[6]Setembro!$K$29</f>
        <v>*</v>
      </c>
      <c r="AA10" s="11" t="str">
        <f>[6]Setembro!$K$30</f>
        <v>*</v>
      </c>
      <c r="AB10" s="11" t="str">
        <f>[6]Setembro!$K$31</f>
        <v>*</v>
      </c>
      <c r="AC10" s="11" t="str">
        <f>[6]Setembro!$K$32</f>
        <v>*</v>
      </c>
      <c r="AD10" s="11" t="str">
        <f>[6]Setembro!$K$33</f>
        <v>*</v>
      </c>
      <c r="AE10" s="94" t="str">
        <f>[6]Setembro!$K$34</f>
        <v>*</v>
      </c>
      <c r="AF10" s="97" t="s">
        <v>226</v>
      </c>
      <c r="AG10" s="101" t="s">
        <v>226</v>
      </c>
      <c r="AH10" s="105" t="s">
        <v>226</v>
      </c>
    </row>
    <row r="11" spans="1:34" x14ac:dyDescent="0.2">
      <c r="A11" s="78" t="s">
        <v>64</v>
      </c>
      <c r="B11" s="147" t="str">
        <f>[7]Setembro!$K$5</f>
        <v>*</v>
      </c>
      <c r="C11" s="11" t="str">
        <f>[7]Setembro!$K$6</f>
        <v>*</v>
      </c>
      <c r="D11" s="11" t="str">
        <f>[7]Setembro!$K$7</f>
        <v>*</v>
      </c>
      <c r="E11" s="11" t="str">
        <f>[7]Setembro!$K$8</f>
        <v>*</v>
      </c>
      <c r="F11" s="11" t="str">
        <f>[7]Setembro!$K$9</f>
        <v>*</v>
      </c>
      <c r="G11" s="11" t="str">
        <f>[7]Setembro!$K$10</f>
        <v>*</v>
      </c>
      <c r="H11" s="11" t="str">
        <f>[7]Setembro!$K$11</f>
        <v>*</v>
      </c>
      <c r="I11" s="11" t="str">
        <f>[7]Setembro!$K$12</f>
        <v>*</v>
      </c>
      <c r="J11" s="11" t="str">
        <f>[7]Setembro!$K$13</f>
        <v>*</v>
      </c>
      <c r="K11" s="11" t="str">
        <f>[7]Setembro!$K$14</f>
        <v>*</v>
      </c>
      <c r="L11" s="11" t="str">
        <f>[7]Setembro!$K$15</f>
        <v>*</v>
      </c>
      <c r="M11" s="11" t="str">
        <f>[7]Setembro!$K$16</f>
        <v>*</v>
      </c>
      <c r="N11" s="11" t="str">
        <f>[7]Setembro!$K$17</f>
        <v>*</v>
      </c>
      <c r="O11" s="11" t="str">
        <f>[7]Setembro!$K$18</f>
        <v>*</v>
      </c>
      <c r="P11" s="11" t="str">
        <f>[7]Setembro!$K$19</f>
        <v>*</v>
      </c>
      <c r="Q11" s="11" t="str">
        <f>[7]Setembro!$K$20</f>
        <v>*</v>
      </c>
      <c r="R11" s="11" t="str">
        <f>[7]Setembro!$K$21</f>
        <v>*</v>
      </c>
      <c r="S11" s="11" t="str">
        <f>[7]Setembro!$K$22</f>
        <v>*</v>
      </c>
      <c r="T11" s="11" t="str">
        <f>[7]Setembro!$K$23</f>
        <v>*</v>
      </c>
      <c r="U11" s="11" t="str">
        <f>[7]Setembro!$K$24</f>
        <v>*</v>
      </c>
      <c r="V11" s="11" t="str">
        <f>[7]Setembro!$K$25</f>
        <v>*</v>
      </c>
      <c r="W11" s="11" t="str">
        <f>[7]Setembro!$K$26</f>
        <v>*</v>
      </c>
      <c r="X11" s="11" t="str">
        <f>[7]Setembro!$K$27</f>
        <v>*</v>
      </c>
      <c r="Y11" s="11" t="str">
        <f>[7]Setembro!$K$28</f>
        <v>*</v>
      </c>
      <c r="Z11" s="11" t="str">
        <f>[7]Setembro!$K$29</f>
        <v>*</v>
      </c>
      <c r="AA11" s="11" t="str">
        <f>[7]Setembro!$K$30</f>
        <v>*</v>
      </c>
      <c r="AB11" s="11" t="str">
        <f>[7]Setembro!$K$31</f>
        <v>*</v>
      </c>
      <c r="AC11" s="11" t="str">
        <f>[7]Setembro!$K$32</f>
        <v>*</v>
      </c>
      <c r="AD11" s="11" t="str">
        <f>[7]Setembro!$K$33</f>
        <v>*</v>
      </c>
      <c r="AE11" s="94" t="str">
        <f>[7]Setembro!$K$34</f>
        <v>*</v>
      </c>
      <c r="AF11" s="97" t="s">
        <v>226</v>
      </c>
      <c r="AG11" s="101" t="s">
        <v>226</v>
      </c>
      <c r="AH11" s="105" t="s">
        <v>226</v>
      </c>
    </row>
    <row r="12" spans="1:34" x14ac:dyDescent="0.2">
      <c r="A12" s="78" t="s">
        <v>41</v>
      </c>
      <c r="B12" s="147" t="str">
        <f>[8]Setembro!$K$5</f>
        <v>*</v>
      </c>
      <c r="C12" s="11" t="str">
        <f>[8]Setembro!$K$6</f>
        <v>*</v>
      </c>
      <c r="D12" s="11" t="str">
        <f>[8]Setembro!$K$7</f>
        <v>*</v>
      </c>
      <c r="E12" s="11" t="str">
        <f>[8]Setembro!$K$8</f>
        <v>*</v>
      </c>
      <c r="F12" s="11" t="str">
        <f>[8]Setembro!$K$9</f>
        <v>*</v>
      </c>
      <c r="G12" s="11" t="str">
        <f>[8]Setembro!$K$10</f>
        <v>*</v>
      </c>
      <c r="H12" s="11" t="str">
        <f>[8]Setembro!$K$11</f>
        <v>*</v>
      </c>
      <c r="I12" s="11" t="str">
        <f>[8]Setembro!$K$12</f>
        <v>*</v>
      </c>
      <c r="J12" s="11" t="str">
        <f>[8]Setembro!$K$13</f>
        <v>*</v>
      </c>
      <c r="K12" s="11" t="str">
        <f>[8]Setembro!$K$14</f>
        <v>*</v>
      </c>
      <c r="L12" s="11" t="str">
        <f>[8]Setembro!$K$15</f>
        <v>*</v>
      </c>
      <c r="M12" s="11" t="str">
        <f>[8]Setembro!$K$16</f>
        <v>*</v>
      </c>
      <c r="N12" s="11" t="str">
        <f>[8]Setembro!$K$17</f>
        <v>*</v>
      </c>
      <c r="O12" s="11" t="str">
        <f>[8]Setembro!$K$18</f>
        <v>*</v>
      </c>
      <c r="P12" s="11" t="str">
        <f>[8]Setembro!$K$19</f>
        <v>*</v>
      </c>
      <c r="Q12" s="11" t="str">
        <f>[8]Setembro!$K$20</f>
        <v>*</v>
      </c>
      <c r="R12" s="11" t="str">
        <f>[8]Setembro!$K$21</f>
        <v>*</v>
      </c>
      <c r="S12" s="11" t="str">
        <f>[8]Setembro!$K$22</f>
        <v>*</v>
      </c>
      <c r="T12" s="11" t="str">
        <f>[8]Setembro!$K$23</f>
        <v>*</v>
      </c>
      <c r="U12" s="11" t="str">
        <f>[8]Setembro!$K$24</f>
        <v>*</v>
      </c>
      <c r="V12" s="11" t="str">
        <f>[8]Setembro!$K$25</f>
        <v>*</v>
      </c>
      <c r="W12" s="11" t="str">
        <f>[8]Setembro!$K$26</f>
        <v>*</v>
      </c>
      <c r="X12" s="11" t="str">
        <f>[8]Setembro!$K$27</f>
        <v>*</v>
      </c>
      <c r="Y12" s="11" t="str">
        <f>[8]Setembro!$K$28</f>
        <v>*</v>
      </c>
      <c r="Z12" s="11" t="str">
        <f>[8]Setembro!$K$29</f>
        <v>*</v>
      </c>
      <c r="AA12" s="11" t="str">
        <f>[8]Setembro!$K$30</f>
        <v>*</v>
      </c>
      <c r="AB12" s="11" t="str">
        <f>[8]Setembro!$K$31</f>
        <v>*</v>
      </c>
      <c r="AC12" s="11" t="str">
        <f>[8]Setembro!$K$32</f>
        <v>*</v>
      </c>
      <c r="AD12" s="11" t="str">
        <f>[8]Setembro!$K$33</f>
        <v>*</v>
      </c>
      <c r="AE12" s="94" t="str">
        <f>[8]Setembro!$K$34</f>
        <v>*</v>
      </c>
      <c r="AF12" s="97" t="s">
        <v>226</v>
      </c>
      <c r="AG12" s="101" t="s">
        <v>226</v>
      </c>
      <c r="AH12" s="105" t="s">
        <v>226</v>
      </c>
    </row>
    <row r="13" spans="1:34" x14ac:dyDescent="0.2">
      <c r="A13" s="78" t="s">
        <v>114</v>
      </c>
      <c r="B13" s="147">
        <f>[9]Setembro!$K$5</f>
        <v>0</v>
      </c>
      <c r="C13" s="11">
        <f>[9]Setembro!$K$6</f>
        <v>0</v>
      </c>
      <c r="D13" s="11">
        <f>[9]Setembro!$K$7</f>
        <v>0</v>
      </c>
      <c r="E13" s="11">
        <f>[9]Setembro!$K$8</f>
        <v>0</v>
      </c>
      <c r="F13" s="11">
        <f>[9]Setembro!$K$9</f>
        <v>0</v>
      </c>
      <c r="G13" s="11">
        <f>[9]Setembro!$K$10</f>
        <v>0</v>
      </c>
      <c r="H13" s="11">
        <f>[9]Setembro!$K$11</f>
        <v>0</v>
      </c>
      <c r="I13" s="11">
        <f>[9]Setembro!$K$12</f>
        <v>0</v>
      </c>
      <c r="J13" s="11">
        <f>[9]Setembro!$K$13</f>
        <v>0</v>
      </c>
      <c r="K13" s="11">
        <f>[9]Setembro!$K$14</f>
        <v>0</v>
      </c>
      <c r="L13" s="11">
        <f>[9]Setembro!$K$15</f>
        <v>0</v>
      </c>
      <c r="M13" s="11">
        <f>[9]Setembro!$K$16</f>
        <v>0</v>
      </c>
      <c r="N13" s="11">
        <f>[9]Setembro!$K$17</f>
        <v>0</v>
      </c>
      <c r="O13" s="11">
        <f>[9]Setembro!$K$18</f>
        <v>0</v>
      </c>
      <c r="P13" s="11">
        <f>[9]Setembro!$K$19</f>
        <v>0</v>
      </c>
      <c r="Q13" s="11">
        <f>[9]Setembro!$K$20</f>
        <v>0</v>
      </c>
      <c r="R13" s="11">
        <f>[9]Setembro!$K$21</f>
        <v>0</v>
      </c>
      <c r="S13" s="11">
        <f>[9]Setembro!$K$22</f>
        <v>0.4</v>
      </c>
      <c r="T13" s="11">
        <f>[9]Setembro!$K$23</f>
        <v>22.599999999999998</v>
      </c>
      <c r="U13" s="11">
        <f>[9]Setembro!$K$24</f>
        <v>0.2</v>
      </c>
      <c r="V13" s="11">
        <f>[9]Setembro!$K$25</f>
        <v>20.8</v>
      </c>
      <c r="W13" s="11">
        <f>[9]Setembro!$K$26</f>
        <v>1.2</v>
      </c>
      <c r="X13" s="11">
        <f>[9]Setembro!$K$27</f>
        <v>0</v>
      </c>
      <c r="Y13" s="11">
        <f>[9]Setembro!$K$28</f>
        <v>0</v>
      </c>
      <c r="Z13" s="11">
        <f>[9]Setembro!$K$29</f>
        <v>0</v>
      </c>
      <c r="AA13" s="11">
        <f>[9]Setembro!$K$30</f>
        <v>0</v>
      </c>
      <c r="AB13" s="11">
        <f>[9]Setembro!$K$31</f>
        <v>0</v>
      </c>
      <c r="AC13" s="11">
        <f>[9]Setembro!$K$32</f>
        <v>0</v>
      </c>
      <c r="AD13" s="11">
        <f>[9]Setembro!$K$33</f>
        <v>0</v>
      </c>
      <c r="AE13" s="94">
        <f>[9]Setembro!$K$34</f>
        <v>0</v>
      </c>
      <c r="AF13" s="98">
        <f t="shared" ref="AF13:AF21" si="1">SUM(B13:AE13)</f>
        <v>45.2</v>
      </c>
      <c r="AG13" s="102">
        <f t="shared" ref="AG13:AG21" si="2">MAX(B13:AE13)</f>
        <v>22.599999999999998</v>
      </c>
      <c r="AH13" s="105">
        <f t="shared" ref="AH13:AH20" si="3">COUNTIF(B13:AE13,"=0,0")</f>
        <v>25</v>
      </c>
    </row>
    <row r="14" spans="1:34" x14ac:dyDescent="0.2">
      <c r="A14" s="78" t="s">
        <v>118</v>
      </c>
      <c r="B14" s="147" t="str">
        <f>[10]Setembro!$K$5</f>
        <v>*</v>
      </c>
      <c r="C14" s="11" t="str">
        <f>[10]Setembro!$K$6</f>
        <v>*</v>
      </c>
      <c r="D14" s="11" t="str">
        <f>[10]Setembro!$K$7</f>
        <v>*</v>
      </c>
      <c r="E14" s="11" t="str">
        <f>[10]Setembro!$K$8</f>
        <v>*</v>
      </c>
      <c r="F14" s="11" t="str">
        <f>[10]Setembro!$K$9</f>
        <v>*</v>
      </c>
      <c r="G14" s="11" t="str">
        <f>[10]Setembro!$K$10</f>
        <v>*</v>
      </c>
      <c r="H14" s="11" t="str">
        <f>[10]Setembro!$K$11</f>
        <v>*</v>
      </c>
      <c r="I14" s="11" t="str">
        <f>[10]Setembro!$K$12</f>
        <v>*</v>
      </c>
      <c r="J14" s="11" t="str">
        <f>[10]Setembro!$K$13</f>
        <v>*</v>
      </c>
      <c r="K14" s="11" t="str">
        <f>[10]Setembro!$K$14</f>
        <v>*</v>
      </c>
      <c r="L14" s="11" t="str">
        <f>[10]Setembro!$K$15</f>
        <v>*</v>
      </c>
      <c r="M14" s="11" t="str">
        <f>[10]Setembro!$K$16</f>
        <v>*</v>
      </c>
      <c r="N14" s="11" t="str">
        <f>[10]Setembro!$K$17</f>
        <v>*</v>
      </c>
      <c r="O14" s="11" t="str">
        <f>[10]Setembro!$K$18</f>
        <v>*</v>
      </c>
      <c r="P14" s="11" t="str">
        <f>[10]Setembro!$K$19</f>
        <v>*</v>
      </c>
      <c r="Q14" s="11" t="str">
        <f>[10]Setembro!$K$20</f>
        <v>*</v>
      </c>
      <c r="R14" s="11" t="str">
        <f>[10]Setembro!$K$21</f>
        <v>*</v>
      </c>
      <c r="S14" s="11" t="str">
        <f>[10]Setembro!$K$22</f>
        <v>*</v>
      </c>
      <c r="T14" s="11" t="str">
        <f>[10]Setembro!$K$23</f>
        <v>*</v>
      </c>
      <c r="U14" s="11" t="str">
        <f>[10]Setembro!$K$24</f>
        <v>*</v>
      </c>
      <c r="V14" s="11" t="str">
        <f>[10]Setembro!$K$25</f>
        <v>*</v>
      </c>
      <c r="W14" s="11" t="str">
        <f>[10]Setembro!$K$26</f>
        <v>*</v>
      </c>
      <c r="X14" s="11" t="str">
        <f>[10]Setembro!$K$27</f>
        <v>*</v>
      </c>
      <c r="Y14" s="11" t="str">
        <f>[10]Setembro!$K$28</f>
        <v>*</v>
      </c>
      <c r="Z14" s="11" t="str">
        <f>[10]Setembro!$K$29</f>
        <v>*</v>
      </c>
      <c r="AA14" s="11" t="str">
        <f>[10]Setembro!$K$30</f>
        <v>*</v>
      </c>
      <c r="AB14" s="11" t="str">
        <f>[10]Setembro!$K$31</f>
        <v>*</v>
      </c>
      <c r="AC14" s="11" t="str">
        <f>[10]Setembro!$K$32</f>
        <v>*</v>
      </c>
      <c r="AD14" s="11" t="str">
        <f>[10]Setembro!$K$33</f>
        <v>*</v>
      </c>
      <c r="AE14" s="94" t="str">
        <f>[10]Setembro!$K$34</f>
        <v>*</v>
      </c>
      <c r="AF14" s="97" t="s">
        <v>226</v>
      </c>
      <c r="AG14" s="101" t="s">
        <v>226</v>
      </c>
      <c r="AH14" s="105" t="s">
        <v>226</v>
      </c>
    </row>
    <row r="15" spans="1:34" x14ac:dyDescent="0.2">
      <c r="A15" s="78" t="s">
        <v>121</v>
      </c>
      <c r="B15" s="147">
        <f>[11]Setembro!$K$5</f>
        <v>0</v>
      </c>
      <c r="C15" s="11">
        <f>[11]Setembro!$K$6</f>
        <v>0.4</v>
      </c>
      <c r="D15" s="11">
        <f>[11]Setembro!$K$7</f>
        <v>0</v>
      </c>
      <c r="E15" s="11">
        <f>[11]Setembro!$K$8</f>
        <v>0</v>
      </c>
      <c r="F15" s="11">
        <f>[11]Setembro!$K$9</f>
        <v>0</v>
      </c>
      <c r="G15" s="11">
        <f>[11]Setembro!$K$10</f>
        <v>0</v>
      </c>
      <c r="H15" s="11">
        <f>[11]Setembro!$K$11</f>
        <v>0</v>
      </c>
      <c r="I15" s="11">
        <f>[11]Setembro!$K$12</f>
        <v>0</v>
      </c>
      <c r="J15" s="11">
        <f>[11]Setembro!$K$13</f>
        <v>0</v>
      </c>
      <c r="K15" s="11">
        <f>[11]Setembro!$K$14</f>
        <v>0</v>
      </c>
      <c r="L15" s="11">
        <f>[11]Setembro!$K$15</f>
        <v>0</v>
      </c>
      <c r="M15" s="11">
        <f>[11]Setembro!$K$16</f>
        <v>0</v>
      </c>
      <c r="N15" s="11">
        <f>[11]Setembro!$K$17</f>
        <v>0</v>
      </c>
      <c r="O15" s="11">
        <f>[11]Setembro!$K$18</f>
        <v>0</v>
      </c>
      <c r="P15" s="11">
        <f>[11]Setembro!$K$19</f>
        <v>0</v>
      </c>
      <c r="Q15" s="11">
        <f>[11]Setembro!$K$20</f>
        <v>0</v>
      </c>
      <c r="R15" s="11">
        <f>[11]Setembro!$K$21</f>
        <v>0</v>
      </c>
      <c r="S15" s="11">
        <f>[11]Setembro!$K$22</f>
        <v>0</v>
      </c>
      <c r="T15" s="11">
        <f>[11]Setembro!$K$23</f>
        <v>0</v>
      </c>
      <c r="U15" s="11">
        <f>[11]Setembro!$K$24</f>
        <v>8.5999999999999979</v>
      </c>
      <c r="V15" s="11">
        <f>[11]Setembro!$K$25</f>
        <v>11.400000000000002</v>
      </c>
      <c r="W15" s="11">
        <f>[11]Setembro!$K$26</f>
        <v>0</v>
      </c>
      <c r="X15" s="11">
        <f>[11]Setembro!$K$27</f>
        <v>0</v>
      </c>
      <c r="Y15" s="11">
        <f>[11]Setembro!$K$28</f>
        <v>0</v>
      </c>
      <c r="Z15" s="11">
        <f>[11]Setembro!$K$29</f>
        <v>0</v>
      </c>
      <c r="AA15" s="11">
        <f>[11]Setembro!$K$30</f>
        <v>0</v>
      </c>
      <c r="AB15" s="11">
        <f>[11]Setembro!$K$31</f>
        <v>0</v>
      </c>
      <c r="AC15" s="11">
        <f>[11]Setembro!$K$32</f>
        <v>0</v>
      </c>
      <c r="AD15" s="11">
        <f>[11]Setembro!$K$33</f>
        <v>0</v>
      </c>
      <c r="AE15" s="94">
        <f>[11]Setembro!$K$34</f>
        <v>0</v>
      </c>
      <c r="AF15" s="97">
        <f t="shared" si="1"/>
        <v>20.399999999999999</v>
      </c>
      <c r="AG15" s="101">
        <f t="shared" si="2"/>
        <v>11.400000000000002</v>
      </c>
      <c r="AH15" s="105">
        <f t="shared" si="3"/>
        <v>27</v>
      </c>
    </row>
    <row r="16" spans="1:34" x14ac:dyDescent="0.2">
      <c r="A16" s="78" t="s">
        <v>168</v>
      </c>
      <c r="B16" s="147" t="str">
        <f>[12]Setembro!$K$5</f>
        <v>*</v>
      </c>
      <c r="C16" s="11" t="str">
        <f>[12]Setembro!$K$6</f>
        <v>*</v>
      </c>
      <c r="D16" s="11" t="str">
        <f>[12]Setembro!$K$7</f>
        <v>*</v>
      </c>
      <c r="E16" s="11" t="str">
        <f>[12]Setembro!$K$8</f>
        <v>*</v>
      </c>
      <c r="F16" s="11" t="str">
        <f>[12]Setembro!$K$9</f>
        <v>*</v>
      </c>
      <c r="G16" s="11" t="str">
        <f>[12]Setembro!$K$10</f>
        <v>*</v>
      </c>
      <c r="H16" s="11" t="str">
        <f>[12]Setembro!$K$11</f>
        <v>*</v>
      </c>
      <c r="I16" s="11" t="str">
        <f>[12]Setembro!$K$12</f>
        <v>*</v>
      </c>
      <c r="J16" s="11" t="str">
        <f>[12]Setembro!$K$13</f>
        <v>*</v>
      </c>
      <c r="K16" s="11" t="str">
        <f>[12]Setembro!$K$14</f>
        <v>*</v>
      </c>
      <c r="L16" s="11" t="str">
        <f>[12]Setembro!$K$15</f>
        <v>*</v>
      </c>
      <c r="M16" s="11" t="str">
        <f>[12]Setembro!$K$16</f>
        <v>*</v>
      </c>
      <c r="N16" s="11" t="str">
        <f>[12]Setembro!$K$17</f>
        <v>*</v>
      </c>
      <c r="O16" s="11" t="str">
        <f>[12]Setembro!$K$18</f>
        <v>*</v>
      </c>
      <c r="P16" s="11" t="str">
        <f>[12]Setembro!$K$19</f>
        <v>*</v>
      </c>
      <c r="Q16" s="11" t="str">
        <f>[12]Setembro!$K$20</f>
        <v>*</v>
      </c>
      <c r="R16" s="11" t="str">
        <f>[12]Setembro!$K$21</f>
        <v>*</v>
      </c>
      <c r="S16" s="11" t="str">
        <f>[12]Setembro!$K$22</f>
        <v>*</v>
      </c>
      <c r="T16" s="11" t="str">
        <f>[12]Setembro!$K$23</f>
        <v>*</v>
      </c>
      <c r="U16" s="11" t="str">
        <f>[12]Setembro!$K$24</f>
        <v>*</v>
      </c>
      <c r="V16" s="11" t="str">
        <f>[12]Setembro!$K$25</f>
        <v>*</v>
      </c>
      <c r="W16" s="11" t="str">
        <f>[12]Setembro!$K$26</f>
        <v>*</v>
      </c>
      <c r="X16" s="11" t="str">
        <f>[12]Setembro!$K$27</f>
        <v>*</v>
      </c>
      <c r="Y16" s="11" t="str">
        <f>[12]Setembro!$K$28</f>
        <v>*</v>
      </c>
      <c r="Z16" s="11" t="str">
        <f>[12]Setembro!$K$29</f>
        <v>*</v>
      </c>
      <c r="AA16" s="11" t="str">
        <f>[12]Setembro!$K$30</f>
        <v>*</v>
      </c>
      <c r="AB16" s="11" t="str">
        <f>[12]Setembro!$K$31</f>
        <v>*</v>
      </c>
      <c r="AC16" s="11" t="str">
        <f>[12]Setembro!$K$32</f>
        <v>*</v>
      </c>
      <c r="AD16" s="11" t="str">
        <f>[12]Setembro!$K$33</f>
        <v>*</v>
      </c>
      <c r="AE16" s="94" t="str">
        <f>[12]Setembro!$K$34</f>
        <v>*</v>
      </c>
      <c r="AF16" s="97" t="s">
        <v>226</v>
      </c>
      <c r="AG16" s="101" t="s">
        <v>226</v>
      </c>
      <c r="AH16" s="105" t="s">
        <v>226</v>
      </c>
    </row>
    <row r="17" spans="1:36" x14ac:dyDescent="0.2">
      <c r="A17" s="78" t="s">
        <v>2</v>
      </c>
      <c r="B17" s="147">
        <f>[13]Setembro!$K$5</f>
        <v>0</v>
      </c>
      <c r="C17" s="11">
        <f>[13]Setembro!$K$6</f>
        <v>0</v>
      </c>
      <c r="D17" s="11">
        <f>[13]Setembro!$K$7</f>
        <v>0</v>
      </c>
      <c r="E17" s="11">
        <f>[13]Setembro!$K$8</f>
        <v>0</v>
      </c>
      <c r="F17" s="11">
        <f>[13]Setembro!$K$9</f>
        <v>0</v>
      </c>
      <c r="G17" s="11">
        <f>[13]Setembro!$K$10</f>
        <v>0</v>
      </c>
      <c r="H17" s="11">
        <f>[13]Setembro!$K$11</f>
        <v>0</v>
      </c>
      <c r="I17" s="11">
        <f>[13]Setembro!$K$12</f>
        <v>0</v>
      </c>
      <c r="J17" s="11">
        <f>[13]Setembro!$K$13</f>
        <v>0</v>
      </c>
      <c r="K17" s="11">
        <f>[13]Setembro!$K$14</f>
        <v>0</v>
      </c>
      <c r="L17" s="11">
        <f>[13]Setembro!$K$15</f>
        <v>0</v>
      </c>
      <c r="M17" s="11">
        <f>[13]Setembro!$K$16</f>
        <v>0</v>
      </c>
      <c r="N17" s="11">
        <f>[13]Setembro!$K$17</f>
        <v>0</v>
      </c>
      <c r="O17" s="11">
        <f>[13]Setembro!$K$18</f>
        <v>0</v>
      </c>
      <c r="P17" s="11">
        <f>[13]Setembro!$K$19</f>
        <v>0</v>
      </c>
      <c r="Q17" s="11">
        <f>[13]Setembro!$K$20</f>
        <v>0</v>
      </c>
      <c r="R17" s="11">
        <f>[13]Setembro!$K$21</f>
        <v>0</v>
      </c>
      <c r="S17" s="11">
        <f>[13]Setembro!$K$22</f>
        <v>0</v>
      </c>
      <c r="T17" s="11">
        <f>[13]Setembro!$K$23</f>
        <v>0</v>
      </c>
      <c r="U17" s="11">
        <f>[13]Setembro!$K$24</f>
        <v>0</v>
      </c>
      <c r="V17" s="11">
        <f>[13]Setembro!$K$25</f>
        <v>6.3999999999999995</v>
      </c>
      <c r="W17" s="11">
        <f>[13]Setembro!$K$26</f>
        <v>2</v>
      </c>
      <c r="X17" s="11">
        <f>[13]Setembro!$K$27</f>
        <v>0</v>
      </c>
      <c r="Y17" s="11">
        <f>[13]Setembro!$K$28</f>
        <v>0</v>
      </c>
      <c r="Z17" s="11">
        <f>[13]Setembro!$K$29</f>
        <v>0</v>
      </c>
      <c r="AA17" s="11">
        <f>[13]Setembro!$K$30</f>
        <v>0</v>
      </c>
      <c r="AB17" s="11">
        <f>[13]Setembro!$K$31</f>
        <v>0</v>
      </c>
      <c r="AC17" s="11">
        <f>[13]Setembro!$K$32</f>
        <v>0</v>
      </c>
      <c r="AD17" s="11">
        <f>[13]Setembro!$K$33</f>
        <v>0</v>
      </c>
      <c r="AE17" s="94">
        <f>[13]Setembro!$K$34</f>
        <v>0</v>
      </c>
      <c r="AF17" s="97">
        <f t="shared" si="1"/>
        <v>8.3999999999999986</v>
      </c>
      <c r="AG17" s="101">
        <f t="shared" si="2"/>
        <v>6.3999999999999995</v>
      </c>
      <c r="AH17" s="105">
        <f t="shared" si="3"/>
        <v>28</v>
      </c>
      <c r="AJ17" s="12" t="s">
        <v>47</v>
      </c>
    </row>
    <row r="18" spans="1:36" x14ac:dyDescent="0.2">
      <c r="A18" s="78" t="s">
        <v>3</v>
      </c>
      <c r="B18" s="147">
        <f>[14]Setembro!$K$5</f>
        <v>0</v>
      </c>
      <c r="C18" s="11">
        <f>[14]Setembro!$K$6</f>
        <v>0</v>
      </c>
      <c r="D18" s="11">
        <f>[14]Setembro!$K$7</f>
        <v>0</v>
      </c>
      <c r="E18" s="11">
        <f>[14]Setembro!$K$8</f>
        <v>0</v>
      </c>
      <c r="F18" s="11">
        <f>[14]Setembro!$K$9</f>
        <v>0</v>
      </c>
      <c r="G18" s="11">
        <f>[14]Setembro!$K$10</f>
        <v>0</v>
      </c>
      <c r="H18" s="11">
        <f>[14]Setembro!$K$11</f>
        <v>0</v>
      </c>
      <c r="I18" s="11">
        <f>[14]Setembro!$K$12</f>
        <v>0</v>
      </c>
      <c r="J18" s="11">
        <f>[14]Setembro!$K$13</f>
        <v>0</v>
      </c>
      <c r="K18" s="11">
        <f>[14]Setembro!$K$14</f>
        <v>0</v>
      </c>
      <c r="L18" s="11">
        <f>[14]Setembro!$K$15</f>
        <v>0</v>
      </c>
      <c r="M18" s="11">
        <f>[14]Setembro!$K$16</f>
        <v>0</v>
      </c>
      <c r="N18" s="11">
        <f>[14]Setembro!$K$17</f>
        <v>0</v>
      </c>
      <c r="O18" s="11">
        <f>[14]Setembro!$K$18</f>
        <v>0</v>
      </c>
      <c r="P18" s="11">
        <f>[14]Setembro!$K$19</f>
        <v>0</v>
      </c>
      <c r="Q18" s="11">
        <f>[14]Setembro!$K$20</f>
        <v>0</v>
      </c>
      <c r="R18" s="11">
        <f>[14]Setembro!$K$21</f>
        <v>0</v>
      </c>
      <c r="S18" s="11">
        <f>[14]Setembro!$K$22</f>
        <v>0.2</v>
      </c>
      <c r="T18" s="11">
        <f>[14]Setembro!$K$23</f>
        <v>0.8</v>
      </c>
      <c r="U18" s="11">
        <f>[14]Setembro!$K$24</f>
        <v>1.2</v>
      </c>
      <c r="V18" s="11">
        <f>[14]Setembro!$K$25</f>
        <v>0</v>
      </c>
      <c r="W18" s="11">
        <f>[14]Setembro!$K$26</f>
        <v>0</v>
      </c>
      <c r="X18" s="11" t="str">
        <f>[14]Setembro!$K$27</f>
        <v>*</v>
      </c>
      <c r="Y18" s="11">
        <f>[14]Setembro!$K$28</f>
        <v>0</v>
      </c>
      <c r="Z18" s="11">
        <f>[14]Setembro!$K$29</f>
        <v>0</v>
      </c>
      <c r="AA18" s="11">
        <f>[14]Setembro!$K$30</f>
        <v>0</v>
      </c>
      <c r="AB18" s="11" t="str">
        <f>[14]Setembro!$K$31</f>
        <v>*</v>
      </c>
      <c r="AC18" s="11" t="str">
        <f>[14]Setembro!$K$32</f>
        <v>*</v>
      </c>
      <c r="AD18" s="11">
        <f>[14]Setembro!$K$33</f>
        <v>0</v>
      </c>
      <c r="AE18" s="94">
        <f>[14]Setembro!$K$34</f>
        <v>0</v>
      </c>
      <c r="AF18" s="97">
        <f t="shared" si="1"/>
        <v>2.2000000000000002</v>
      </c>
      <c r="AG18" s="101">
        <f t="shared" si="2"/>
        <v>1.2</v>
      </c>
      <c r="AH18" s="105">
        <f t="shared" si="3"/>
        <v>24</v>
      </c>
      <c r="AI18" s="12" t="s">
        <v>47</v>
      </c>
      <c r="AJ18" s="12" t="s">
        <v>47</v>
      </c>
    </row>
    <row r="19" spans="1:36" x14ac:dyDescent="0.2">
      <c r="A19" s="78" t="s">
        <v>4</v>
      </c>
      <c r="B19" s="147" t="str">
        <f>[15]Setembro!$K$5</f>
        <v>*</v>
      </c>
      <c r="C19" s="11" t="str">
        <f>[15]Setembro!$K$6</f>
        <v>*</v>
      </c>
      <c r="D19" s="11" t="str">
        <f>[15]Setembro!$K$7</f>
        <v>*</v>
      </c>
      <c r="E19" s="11" t="str">
        <f>[15]Setembro!$K$8</f>
        <v>*</v>
      </c>
      <c r="F19" s="11" t="str">
        <f>[15]Setembro!$K$9</f>
        <v>*</v>
      </c>
      <c r="G19" s="11" t="str">
        <f>[15]Setembro!$K$10</f>
        <v>*</v>
      </c>
      <c r="H19" s="11" t="str">
        <f>[15]Setembro!$K$11</f>
        <v>*</v>
      </c>
      <c r="I19" s="11" t="str">
        <f>[15]Setembro!$K$12</f>
        <v>*</v>
      </c>
      <c r="J19" s="11" t="str">
        <f>[15]Setembro!$K$13</f>
        <v>*</v>
      </c>
      <c r="K19" s="11" t="str">
        <f>[15]Setembro!$K$14</f>
        <v>*</v>
      </c>
      <c r="L19" s="11" t="str">
        <f>[15]Setembro!$K$15</f>
        <v>*</v>
      </c>
      <c r="M19" s="11" t="str">
        <f>[15]Setembro!$K$16</f>
        <v>*</v>
      </c>
      <c r="N19" s="11" t="str">
        <f>[15]Setembro!$K$17</f>
        <v>*</v>
      </c>
      <c r="O19" s="11" t="str">
        <f>[15]Setembro!$K$18</f>
        <v>*</v>
      </c>
      <c r="P19" s="11" t="str">
        <f>[15]Setembro!$K$19</f>
        <v>*</v>
      </c>
      <c r="Q19" s="11" t="str">
        <f>[15]Setembro!$K$20</f>
        <v>*</v>
      </c>
      <c r="R19" s="11" t="str">
        <f>[15]Setembro!$K$21</f>
        <v>*</v>
      </c>
      <c r="S19" s="11" t="str">
        <f>[15]Setembro!$K$22</f>
        <v>*</v>
      </c>
      <c r="T19" s="11" t="str">
        <f>[15]Setembro!$K$23</f>
        <v>*</v>
      </c>
      <c r="U19" s="11" t="str">
        <f>[15]Setembro!$K$24</f>
        <v>*</v>
      </c>
      <c r="V19" s="11" t="str">
        <f>[15]Setembro!$K$25</f>
        <v>*</v>
      </c>
      <c r="W19" s="11" t="str">
        <f>[15]Setembro!$K$26</f>
        <v>*</v>
      </c>
      <c r="X19" s="11" t="str">
        <f>[15]Setembro!$K$27</f>
        <v>*</v>
      </c>
      <c r="Y19" s="11" t="str">
        <f>[15]Setembro!$K$28</f>
        <v>*</v>
      </c>
      <c r="Z19" s="11" t="str">
        <f>[15]Setembro!$K$29</f>
        <v>*</v>
      </c>
      <c r="AA19" s="11" t="str">
        <f>[15]Setembro!$K$30</f>
        <v>*</v>
      </c>
      <c r="AB19" s="11" t="str">
        <f>[15]Setembro!$K$31</f>
        <v>*</v>
      </c>
      <c r="AC19" s="11" t="str">
        <f>[15]Setembro!$K$32</f>
        <v>*</v>
      </c>
      <c r="AD19" s="11" t="str">
        <f>[15]Setembro!$K$33</f>
        <v>*</v>
      </c>
      <c r="AE19" s="94" t="str">
        <f>[15]Setembro!$K$34</f>
        <v>*</v>
      </c>
      <c r="AF19" s="97" t="s">
        <v>226</v>
      </c>
      <c r="AG19" s="101" t="s">
        <v>226</v>
      </c>
      <c r="AH19" s="105" t="s">
        <v>226</v>
      </c>
    </row>
    <row r="20" spans="1:36" x14ac:dyDescent="0.2">
      <c r="A20" s="78" t="s">
        <v>5</v>
      </c>
      <c r="B20" s="147">
        <f>[16]Setembro!$K$5</f>
        <v>0</v>
      </c>
      <c r="C20" s="11">
        <f>[16]Setembro!$K$6</f>
        <v>0</v>
      </c>
      <c r="D20" s="11">
        <f>[16]Setembro!$K$7</f>
        <v>0</v>
      </c>
      <c r="E20" s="11">
        <f>[16]Setembro!$K$8</f>
        <v>0</v>
      </c>
      <c r="F20" s="11">
        <f>[16]Setembro!$K$9</f>
        <v>0</v>
      </c>
      <c r="G20" s="11">
        <f>[16]Setembro!$K$10</f>
        <v>0</v>
      </c>
      <c r="H20" s="11">
        <f>[16]Setembro!$K$11</f>
        <v>0</v>
      </c>
      <c r="I20" s="11">
        <f>[16]Setembro!$K$12</f>
        <v>0</v>
      </c>
      <c r="J20" s="11">
        <f>[16]Setembro!$K$13</f>
        <v>0</v>
      </c>
      <c r="K20" s="11">
        <f>[16]Setembro!$K$14</f>
        <v>0</v>
      </c>
      <c r="L20" s="11">
        <f>[16]Setembro!$K$15</f>
        <v>0</v>
      </c>
      <c r="M20" s="11">
        <f>[16]Setembro!$K$16</f>
        <v>0</v>
      </c>
      <c r="N20" s="11">
        <f>[16]Setembro!$K$17</f>
        <v>0</v>
      </c>
      <c r="O20" s="11">
        <f>[16]Setembro!$K$18</f>
        <v>0</v>
      </c>
      <c r="P20" s="11">
        <f>[16]Setembro!$K$19</f>
        <v>0</v>
      </c>
      <c r="Q20" s="11">
        <f>[16]Setembro!$K$20</f>
        <v>0</v>
      </c>
      <c r="R20" s="11">
        <f>[16]Setembro!$K$21</f>
        <v>0</v>
      </c>
      <c r="S20" s="11">
        <f>[16]Setembro!$K$22</f>
        <v>0</v>
      </c>
      <c r="T20" s="11">
        <f>[16]Setembro!$K$23</f>
        <v>0</v>
      </c>
      <c r="U20" s="11">
        <f>[16]Setembro!$K$24</f>
        <v>1</v>
      </c>
      <c r="V20" s="11">
        <f>[16]Setembro!$K$25</f>
        <v>0</v>
      </c>
      <c r="W20" s="11">
        <f>[16]Setembro!$K$26</f>
        <v>4.0000000000000009</v>
      </c>
      <c r="X20" s="11">
        <f>[16]Setembro!$K$27</f>
        <v>1.4</v>
      </c>
      <c r="Y20" s="11">
        <f>[16]Setembro!$K$28</f>
        <v>0</v>
      </c>
      <c r="Z20" s="11">
        <f>[16]Setembro!$K$29</f>
        <v>0</v>
      </c>
      <c r="AA20" s="11">
        <f>[16]Setembro!$K$30</f>
        <v>0</v>
      </c>
      <c r="AB20" s="11">
        <f>[16]Setembro!$K$31</f>
        <v>0</v>
      </c>
      <c r="AC20" s="11">
        <f>[16]Setembro!$K$32</f>
        <v>0</v>
      </c>
      <c r="AD20" s="11">
        <f>[16]Setembro!$K$33</f>
        <v>0</v>
      </c>
      <c r="AE20" s="94">
        <f>[16]Setembro!$K$34</f>
        <v>0</v>
      </c>
      <c r="AF20" s="97">
        <f t="shared" si="1"/>
        <v>6.4</v>
      </c>
      <c r="AG20" s="101">
        <f t="shared" si="2"/>
        <v>4.0000000000000009</v>
      </c>
      <c r="AH20" s="105">
        <f t="shared" si="3"/>
        <v>27</v>
      </c>
      <c r="AI20" s="12" t="s">
        <v>47</v>
      </c>
    </row>
    <row r="21" spans="1:36" x14ac:dyDescent="0.2">
      <c r="A21" s="78" t="s">
        <v>43</v>
      </c>
      <c r="B21" s="147">
        <f>[17]Setembro!$K$5</f>
        <v>0</v>
      </c>
      <c r="C21" s="11">
        <f>[17]Setembro!$K$6</f>
        <v>0</v>
      </c>
      <c r="D21" s="11">
        <f>[17]Setembro!$K$7</f>
        <v>0</v>
      </c>
      <c r="E21" s="11">
        <f>[17]Setembro!$K$8</f>
        <v>0</v>
      </c>
      <c r="F21" s="11">
        <f>[17]Setembro!$K$9</f>
        <v>0</v>
      </c>
      <c r="G21" s="11">
        <f>[17]Setembro!$K$10</f>
        <v>0</v>
      </c>
      <c r="H21" s="11">
        <f>[17]Setembro!$K$11</f>
        <v>0</v>
      </c>
      <c r="I21" s="11">
        <f>[17]Setembro!$K$12</f>
        <v>0</v>
      </c>
      <c r="J21" s="11">
        <f>[17]Setembro!$K$13</f>
        <v>0</v>
      </c>
      <c r="K21" s="11">
        <f>[17]Setembro!$K$14</f>
        <v>0</v>
      </c>
      <c r="L21" s="11">
        <f>[17]Setembro!$K$15</f>
        <v>0</v>
      </c>
      <c r="M21" s="11">
        <f>[17]Setembro!$K$16</f>
        <v>0</v>
      </c>
      <c r="N21" s="11">
        <f>[17]Setembro!$K$17</f>
        <v>0</v>
      </c>
      <c r="O21" s="11">
        <f>[17]Setembro!$K$18</f>
        <v>0</v>
      </c>
      <c r="P21" s="11">
        <f>[17]Setembro!$K$19</f>
        <v>0</v>
      </c>
      <c r="Q21" s="11">
        <f>[17]Setembro!$K$20</f>
        <v>0</v>
      </c>
      <c r="R21" s="11">
        <f>[17]Setembro!$K$21</f>
        <v>0</v>
      </c>
      <c r="S21" s="11">
        <f>[17]Setembro!$K$22</f>
        <v>0</v>
      </c>
      <c r="T21" s="11">
        <f>[17]Setembro!$K$23</f>
        <v>0.2</v>
      </c>
      <c r="U21" s="11">
        <f>[17]Setembro!$K$24</f>
        <v>0.60000000000000009</v>
      </c>
      <c r="V21" s="11">
        <f>[17]Setembro!$K$25</f>
        <v>0</v>
      </c>
      <c r="W21" s="11">
        <f>[17]Setembro!$K$26</f>
        <v>0</v>
      </c>
      <c r="X21" s="11">
        <f>[17]Setembro!$K$27</f>
        <v>0</v>
      </c>
      <c r="Y21" s="11">
        <f>[17]Setembro!$K$28</f>
        <v>0</v>
      </c>
      <c r="Z21" s="11">
        <f>[17]Setembro!$K$29</f>
        <v>0</v>
      </c>
      <c r="AA21" s="11">
        <f>[17]Setembro!$K$30</f>
        <v>0</v>
      </c>
      <c r="AB21" s="11">
        <f>[17]Setembro!$K$31</f>
        <v>0</v>
      </c>
      <c r="AC21" s="11">
        <f>[17]Setembro!$K$32</f>
        <v>0</v>
      </c>
      <c r="AD21" s="11">
        <f>[17]Setembro!$K$33</f>
        <v>0</v>
      </c>
      <c r="AE21" s="94">
        <f>[17]Setembro!$K$34</f>
        <v>0</v>
      </c>
      <c r="AF21" s="97">
        <f t="shared" si="1"/>
        <v>0.8</v>
      </c>
      <c r="AG21" s="101">
        <f t="shared" si="2"/>
        <v>0.60000000000000009</v>
      </c>
      <c r="AH21" s="105">
        <f>COUNTIF(B21:AE21,"=0,0")</f>
        <v>28</v>
      </c>
    </row>
    <row r="22" spans="1:36" x14ac:dyDescent="0.2">
      <c r="A22" s="78" t="s">
        <v>6</v>
      </c>
      <c r="B22" s="147">
        <f>[18]Setembro!$K$5</f>
        <v>0</v>
      </c>
      <c r="C22" s="11">
        <f>[18]Setembro!$K$6</f>
        <v>0</v>
      </c>
      <c r="D22" s="11">
        <f>[18]Setembro!$K$7</f>
        <v>0</v>
      </c>
      <c r="E22" s="11">
        <f>[18]Setembro!$K$8</f>
        <v>0</v>
      </c>
      <c r="F22" s="11">
        <f>[18]Setembro!$K$9</f>
        <v>0</v>
      </c>
      <c r="G22" s="11">
        <f>[18]Setembro!$K$10</f>
        <v>0</v>
      </c>
      <c r="H22" s="11">
        <f>[18]Setembro!$K$11</f>
        <v>0</v>
      </c>
      <c r="I22" s="11">
        <f>[18]Setembro!$K$12</f>
        <v>0</v>
      </c>
      <c r="J22" s="11">
        <f>[18]Setembro!$K$13</f>
        <v>0</v>
      </c>
      <c r="K22" s="11">
        <f>[18]Setembro!$K$14</f>
        <v>0</v>
      </c>
      <c r="L22" s="11">
        <f>[18]Setembro!$K$15</f>
        <v>0</v>
      </c>
      <c r="M22" s="11">
        <f>[18]Setembro!$K$16</f>
        <v>0</v>
      </c>
      <c r="N22" s="11">
        <f>[18]Setembro!$K$17</f>
        <v>0</v>
      </c>
      <c r="O22" s="11">
        <f>[18]Setembro!$K$18</f>
        <v>0</v>
      </c>
      <c r="P22" s="11">
        <f>[18]Setembro!$K$19</f>
        <v>0</v>
      </c>
      <c r="Q22" s="11">
        <f>[18]Setembro!$K$20</f>
        <v>0</v>
      </c>
      <c r="R22" s="11">
        <f>[18]Setembro!$K$21</f>
        <v>0</v>
      </c>
      <c r="S22" s="11">
        <f>[18]Setembro!$K$22</f>
        <v>0</v>
      </c>
      <c r="T22" s="11">
        <f>[18]Setembro!$K$23</f>
        <v>0</v>
      </c>
      <c r="U22" s="11">
        <f>[18]Setembro!$K$24</f>
        <v>0</v>
      </c>
      <c r="V22" s="11">
        <f>[18]Setembro!$K$25</f>
        <v>0</v>
      </c>
      <c r="W22" s="11">
        <f>[18]Setembro!$K$26</f>
        <v>0</v>
      </c>
      <c r="X22" s="11">
        <f>[18]Setembro!$K$27</f>
        <v>0</v>
      </c>
      <c r="Y22" s="11">
        <f>[18]Setembro!$K$28</f>
        <v>0</v>
      </c>
      <c r="Z22" s="11">
        <f>[18]Setembro!$K$29</f>
        <v>0</v>
      </c>
      <c r="AA22" s="11">
        <f>[18]Setembro!$K$30</f>
        <v>0</v>
      </c>
      <c r="AB22" s="11">
        <f>[18]Setembro!$K$31</f>
        <v>0</v>
      </c>
      <c r="AC22" s="11">
        <f>[18]Setembro!$K$32</f>
        <v>0</v>
      </c>
      <c r="AD22" s="11">
        <f>[18]Setembro!$K$33</f>
        <v>0</v>
      </c>
      <c r="AE22" s="94">
        <f>[18]Setembro!$K$34</f>
        <v>0</v>
      </c>
      <c r="AF22" s="97">
        <f t="shared" ref="AF22" si="4">SUM(B22:AE22)</f>
        <v>0</v>
      </c>
      <c r="AG22" s="101">
        <f t="shared" ref="AG22" si="5">MAX(B22:AE22)</f>
        <v>0</v>
      </c>
      <c r="AH22" s="105">
        <f>COUNTIF(B22:AE22,"=0,0")</f>
        <v>30</v>
      </c>
    </row>
    <row r="23" spans="1:36" x14ac:dyDescent="0.2">
      <c r="A23" s="78" t="s">
        <v>7</v>
      </c>
      <c r="B23" s="147" t="str">
        <f>[19]Setembro!$K$5</f>
        <v>*</v>
      </c>
      <c r="C23" s="11" t="str">
        <f>[19]Setembro!$K$6</f>
        <v>*</v>
      </c>
      <c r="D23" s="11" t="str">
        <f>[19]Setembro!$K$7</f>
        <v>*</v>
      </c>
      <c r="E23" s="11" t="str">
        <f>[19]Setembro!$K$8</f>
        <v>*</v>
      </c>
      <c r="F23" s="11" t="str">
        <f>[19]Setembro!$K$9</f>
        <v>*</v>
      </c>
      <c r="G23" s="11" t="str">
        <f>[19]Setembro!$K$10</f>
        <v>*</v>
      </c>
      <c r="H23" s="11" t="str">
        <f>[19]Setembro!$K$11</f>
        <v>*</v>
      </c>
      <c r="I23" s="11" t="str">
        <f>[19]Setembro!$K$12</f>
        <v>*</v>
      </c>
      <c r="J23" s="11" t="str">
        <f>[19]Setembro!$K$13</f>
        <v>*</v>
      </c>
      <c r="K23" s="11" t="str">
        <f>[19]Setembro!$K$14</f>
        <v>*</v>
      </c>
      <c r="L23" s="11" t="str">
        <f>[19]Setembro!$K$15</f>
        <v>*</v>
      </c>
      <c r="M23" s="11" t="str">
        <f>[19]Setembro!$K$16</f>
        <v>*</v>
      </c>
      <c r="N23" s="11" t="str">
        <f>[19]Setembro!$K$17</f>
        <v>*</v>
      </c>
      <c r="O23" s="11" t="str">
        <f>[19]Setembro!$K$18</f>
        <v>*</v>
      </c>
      <c r="P23" s="11" t="str">
        <f>[19]Setembro!$K$19</f>
        <v>*</v>
      </c>
      <c r="Q23" s="11" t="str">
        <f>[19]Setembro!$K$20</f>
        <v>*</v>
      </c>
      <c r="R23" s="11" t="str">
        <f>[19]Setembro!$K$21</f>
        <v>*</v>
      </c>
      <c r="S23" s="11" t="str">
        <f>[19]Setembro!$K$22</f>
        <v>*</v>
      </c>
      <c r="T23" s="11" t="str">
        <f>[19]Setembro!$K$23</f>
        <v>*</v>
      </c>
      <c r="U23" s="11" t="str">
        <f>[19]Setembro!$K$24</f>
        <v>*</v>
      </c>
      <c r="V23" s="11" t="str">
        <f>[19]Setembro!$K$25</f>
        <v>*</v>
      </c>
      <c r="W23" s="11" t="str">
        <f>[19]Setembro!$K$26</f>
        <v>*</v>
      </c>
      <c r="X23" s="11" t="str">
        <f>[19]Setembro!$K$27</f>
        <v>*</v>
      </c>
      <c r="Y23" s="11" t="str">
        <f>[19]Setembro!$K$28</f>
        <v>*</v>
      </c>
      <c r="Z23" s="11" t="str">
        <f>[19]Setembro!$K$29</f>
        <v>*</v>
      </c>
      <c r="AA23" s="11" t="str">
        <f>[19]Setembro!$K$30</f>
        <v>*</v>
      </c>
      <c r="AB23" s="11" t="str">
        <f>[19]Setembro!$K$31</f>
        <v>*</v>
      </c>
      <c r="AC23" s="11" t="str">
        <f>[19]Setembro!$K$32</f>
        <v>*</v>
      </c>
      <c r="AD23" s="11" t="str">
        <f>[19]Setembro!$K$33</f>
        <v>*</v>
      </c>
      <c r="AE23" s="94" t="str">
        <f>[19]Setembro!$K$34</f>
        <v>*</v>
      </c>
      <c r="AF23" s="97" t="s">
        <v>226</v>
      </c>
      <c r="AG23" s="101" t="s">
        <v>226</v>
      </c>
      <c r="AH23" s="105" t="s">
        <v>226</v>
      </c>
    </row>
    <row r="24" spans="1:36" x14ac:dyDescent="0.2">
      <c r="A24" s="78" t="s">
        <v>169</v>
      </c>
      <c r="B24" s="147" t="str">
        <f>[20]Setembro!$K$5</f>
        <v>*</v>
      </c>
      <c r="C24" s="11" t="str">
        <f>[20]Setembro!$K$6</f>
        <v>*</v>
      </c>
      <c r="D24" s="11" t="str">
        <f>[20]Setembro!$K$7</f>
        <v>*</v>
      </c>
      <c r="E24" s="11" t="str">
        <f>[20]Setembro!$K$8</f>
        <v>*</v>
      </c>
      <c r="F24" s="11" t="str">
        <f>[20]Setembro!$K$9</f>
        <v>*</v>
      </c>
      <c r="G24" s="11" t="str">
        <f>[20]Setembro!$K$10</f>
        <v>*</v>
      </c>
      <c r="H24" s="11" t="str">
        <f>[20]Setembro!$K$11</f>
        <v>*</v>
      </c>
      <c r="I24" s="11" t="str">
        <f>[20]Setembro!$K$12</f>
        <v>*</v>
      </c>
      <c r="J24" s="11" t="str">
        <f>[20]Setembro!$K$13</f>
        <v>*</v>
      </c>
      <c r="K24" s="11" t="str">
        <f>[20]Setembro!$K$14</f>
        <v>*</v>
      </c>
      <c r="L24" s="11" t="str">
        <f>[20]Setembro!$K$15</f>
        <v>*</v>
      </c>
      <c r="M24" s="11" t="str">
        <f>[20]Setembro!$K$16</f>
        <v>*</v>
      </c>
      <c r="N24" s="11" t="str">
        <f>[20]Setembro!$K$17</f>
        <v>*</v>
      </c>
      <c r="O24" s="11" t="str">
        <f>[20]Setembro!$K$18</f>
        <v>*</v>
      </c>
      <c r="P24" s="11" t="str">
        <f>[20]Setembro!$K$19</f>
        <v>*</v>
      </c>
      <c r="Q24" s="11" t="str">
        <f>[20]Setembro!$K$20</f>
        <v>*</v>
      </c>
      <c r="R24" s="11" t="str">
        <f>[20]Setembro!$K$21</f>
        <v>*</v>
      </c>
      <c r="S24" s="11" t="str">
        <f>[20]Setembro!$K$22</f>
        <v>*</v>
      </c>
      <c r="T24" s="11" t="str">
        <f>[20]Setembro!$K$23</f>
        <v>*</v>
      </c>
      <c r="U24" s="11" t="str">
        <f>[20]Setembro!$K$24</f>
        <v>*</v>
      </c>
      <c r="V24" s="11" t="str">
        <f>[20]Setembro!$K$25</f>
        <v>*</v>
      </c>
      <c r="W24" s="11" t="str">
        <f>[20]Setembro!$K$26</f>
        <v>*</v>
      </c>
      <c r="X24" s="11" t="str">
        <f>[20]Setembro!$K$27</f>
        <v>*</v>
      </c>
      <c r="Y24" s="11" t="str">
        <f>[20]Setembro!$K$28</f>
        <v>*</v>
      </c>
      <c r="Z24" s="11" t="str">
        <f>[20]Setembro!$K$29</f>
        <v>*</v>
      </c>
      <c r="AA24" s="11" t="str">
        <f>[20]Setembro!$K$30</f>
        <v>*</v>
      </c>
      <c r="AB24" s="11" t="str">
        <f>[20]Setembro!$K$31</f>
        <v>*</v>
      </c>
      <c r="AC24" s="11" t="str">
        <f>[20]Setembro!$K$32</f>
        <v>*</v>
      </c>
      <c r="AD24" s="11" t="str">
        <f>[20]Setembro!$K$33</f>
        <v>*</v>
      </c>
      <c r="AE24" s="94" t="str">
        <f>[20]Setembro!$K$34</f>
        <v>*</v>
      </c>
      <c r="AF24" s="97" t="s">
        <v>226</v>
      </c>
      <c r="AG24" s="101" t="s">
        <v>226</v>
      </c>
      <c r="AH24" s="105" t="s">
        <v>226</v>
      </c>
    </row>
    <row r="25" spans="1:36" x14ac:dyDescent="0.2">
      <c r="A25" s="78" t="s">
        <v>170</v>
      </c>
      <c r="B25" s="147">
        <f>[21]Setembro!$K$5</f>
        <v>0</v>
      </c>
      <c r="C25" s="11">
        <f>[21]Setembro!$K$6</f>
        <v>0</v>
      </c>
      <c r="D25" s="11">
        <f>[21]Setembro!$K$7</f>
        <v>0</v>
      </c>
      <c r="E25" s="11">
        <f>[21]Setembro!$K$8</f>
        <v>0</v>
      </c>
      <c r="F25" s="11">
        <f>[21]Setembro!$K$9</f>
        <v>0</v>
      </c>
      <c r="G25" s="11">
        <f>[21]Setembro!$K$10</f>
        <v>0</v>
      </c>
      <c r="H25" s="11">
        <f>[21]Setembro!$K$11</f>
        <v>0</v>
      </c>
      <c r="I25" s="11">
        <f>[21]Setembro!$K$12</f>
        <v>0</v>
      </c>
      <c r="J25" s="11">
        <f>[21]Setembro!$K$13</f>
        <v>0</v>
      </c>
      <c r="K25" s="11">
        <f>[21]Setembro!$K$14</f>
        <v>0</v>
      </c>
      <c r="L25" s="11">
        <f>[21]Setembro!$K$15</f>
        <v>0</v>
      </c>
      <c r="M25" s="11">
        <f>[21]Setembro!$K$16</f>
        <v>0</v>
      </c>
      <c r="N25" s="11">
        <f>[21]Setembro!$K$17</f>
        <v>0</v>
      </c>
      <c r="O25" s="11">
        <f>[21]Setembro!$K$18</f>
        <v>0</v>
      </c>
      <c r="P25" s="11">
        <f>[21]Setembro!$K$19</f>
        <v>0</v>
      </c>
      <c r="Q25" s="11">
        <f>[21]Setembro!$K$20</f>
        <v>0</v>
      </c>
      <c r="R25" s="11">
        <f>[21]Setembro!$K$21</f>
        <v>0</v>
      </c>
      <c r="S25" s="11">
        <f>[21]Setembro!$K$22</f>
        <v>0</v>
      </c>
      <c r="T25" s="11">
        <f>[21]Setembro!$K$23</f>
        <v>0</v>
      </c>
      <c r="U25" s="11">
        <f>[21]Setembro!$K$24</f>
        <v>0</v>
      </c>
      <c r="V25" s="11">
        <f>[21]Setembro!$K$25</f>
        <v>0</v>
      </c>
      <c r="W25" s="11">
        <f>[21]Setembro!$K$26</f>
        <v>0</v>
      </c>
      <c r="X25" s="11">
        <f>[21]Setembro!$K$27</f>
        <v>0</v>
      </c>
      <c r="Y25" s="11">
        <f>[21]Setembro!$K$28</f>
        <v>0</v>
      </c>
      <c r="Z25" s="11">
        <f>[21]Setembro!$K$29</f>
        <v>0</v>
      </c>
      <c r="AA25" s="11">
        <f>[21]Setembro!$K$30</f>
        <v>0</v>
      </c>
      <c r="AB25" s="11">
        <f>[21]Setembro!$K$31</f>
        <v>0</v>
      </c>
      <c r="AC25" s="11">
        <f>[21]Setembro!$K$32</f>
        <v>0</v>
      </c>
      <c r="AD25" s="11">
        <f>[21]Setembro!$K$33</f>
        <v>0</v>
      </c>
      <c r="AE25" s="94">
        <f>[21]Setembro!$K$34</f>
        <v>0</v>
      </c>
      <c r="AF25" s="97">
        <f t="shared" ref="AF25:AF48" si="6">SUM(B25:AE25)</f>
        <v>0</v>
      </c>
      <c r="AG25" s="101">
        <f t="shared" ref="AG25:AG48" si="7">MAX(B25:AE25)</f>
        <v>0</v>
      </c>
      <c r="AH25" s="105">
        <f t="shared" ref="AH25:AH48" si="8">COUNTIF(B25:AE25,"=0,0")</f>
        <v>30</v>
      </c>
      <c r="AI25" s="12" t="s">
        <v>47</v>
      </c>
    </row>
    <row r="26" spans="1:36" x14ac:dyDescent="0.2">
      <c r="A26" s="78" t="s">
        <v>171</v>
      </c>
      <c r="B26" s="147">
        <f>[22]Setembro!$K$5</f>
        <v>0</v>
      </c>
      <c r="C26" s="11">
        <f>[22]Setembro!$K$6</f>
        <v>0</v>
      </c>
      <c r="D26" s="11">
        <f>[22]Setembro!$K$7</f>
        <v>0</v>
      </c>
      <c r="E26" s="11">
        <f>[22]Setembro!$K$8</f>
        <v>0</v>
      </c>
      <c r="F26" s="11">
        <f>[22]Setembro!$K$9</f>
        <v>0</v>
      </c>
      <c r="G26" s="11">
        <f>[22]Setembro!$K$10</f>
        <v>0</v>
      </c>
      <c r="H26" s="11">
        <f>[22]Setembro!$K$11</f>
        <v>0</v>
      </c>
      <c r="I26" s="11">
        <f>[22]Setembro!$K$12</f>
        <v>0</v>
      </c>
      <c r="J26" s="11">
        <f>[22]Setembro!$K$13</f>
        <v>0</v>
      </c>
      <c r="K26" s="11">
        <f>[22]Setembro!$K$14</f>
        <v>0</v>
      </c>
      <c r="L26" s="11">
        <f>[22]Setembro!$K$15</f>
        <v>0</v>
      </c>
      <c r="M26" s="11">
        <f>[22]Setembro!$K$16</f>
        <v>0</v>
      </c>
      <c r="N26" s="11">
        <f>[22]Setembro!$K$17</f>
        <v>0</v>
      </c>
      <c r="O26" s="11">
        <f>[22]Setembro!$K$18</f>
        <v>0</v>
      </c>
      <c r="P26" s="11">
        <f>[22]Setembro!$K$19</f>
        <v>0</v>
      </c>
      <c r="Q26" s="11">
        <f>[22]Setembro!$K$20</f>
        <v>0</v>
      </c>
      <c r="R26" s="11">
        <f>[22]Setembro!$K$21</f>
        <v>0</v>
      </c>
      <c r="S26" s="11">
        <f>[22]Setembro!$K$22</f>
        <v>0.2</v>
      </c>
      <c r="T26" s="11">
        <f>[22]Setembro!$K$23</f>
        <v>2.6</v>
      </c>
      <c r="U26" s="11">
        <f>[22]Setembro!$K$24</f>
        <v>15.799999999999999</v>
      </c>
      <c r="V26" s="11">
        <f>[22]Setembro!$K$25</f>
        <v>21.200000000000003</v>
      </c>
      <c r="W26" s="11">
        <f>[22]Setembro!$K$26</f>
        <v>0</v>
      </c>
      <c r="X26" s="11">
        <f>[22]Setembro!$K$27</f>
        <v>0.2</v>
      </c>
      <c r="Y26" s="11">
        <f>[22]Setembro!$K$28</f>
        <v>0</v>
      </c>
      <c r="Z26" s="11">
        <f>[22]Setembro!$K$29</f>
        <v>0</v>
      </c>
      <c r="AA26" s="11">
        <f>[22]Setembro!$K$30</f>
        <v>0</v>
      </c>
      <c r="AB26" s="11">
        <f>[22]Setembro!$K$31</f>
        <v>0</v>
      </c>
      <c r="AC26" s="11">
        <f>[22]Setembro!$K$32</f>
        <v>0</v>
      </c>
      <c r="AD26" s="11">
        <f>[22]Setembro!$K$33</f>
        <v>0</v>
      </c>
      <c r="AE26" s="94">
        <f>[22]Setembro!$K$34</f>
        <v>0</v>
      </c>
      <c r="AF26" s="97">
        <f t="shared" si="6"/>
        <v>40</v>
      </c>
      <c r="AG26" s="101">
        <f t="shared" si="7"/>
        <v>21.200000000000003</v>
      </c>
      <c r="AH26" s="105">
        <f t="shared" si="8"/>
        <v>25</v>
      </c>
    </row>
    <row r="27" spans="1:36" x14ac:dyDescent="0.2">
      <c r="A27" s="78" t="s">
        <v>8</v>
      </c>
      <c r="B27" s="147">
        <f>[23]Setembro!$K$5</f>
        <v>0</v>
      </c>
      <c r="C27" s="11">
        <f>[23]Setembro!$K$6</f>
        <v>0</v>
      </c>
      <c r="D27" s="11">
        <f>[23]Setembro!$K$7</f>
        <v>0.2</v>
      </c>
      <c r="E27" s="11">
        <f>[23]Setembro!$K$8</f>
        <v>0</v>
      </c>
      <c r="F27" s="11">
        <f>[23]Setembro!$K$9</f>
        <v>0</v>
      </c>
      <c r="G27" s="11">
        <f>[23]Setembro!$K$10</f>
        <v>0</v>
      </c>
      <c r="H27" s="11">
        <f>[23]Setembro!$K$11</f>
        <v>0</v>
      </c>
      <c r="I27" s="11">
        <f>[23]Setembro!$K$12</f>
        <v>0</v>
      </c>
      <c r="J27" s="11">
        <f>[23]Setembro!$K$13</f>
        <v>0</v>
      </c>
      <c r="K27" s="11">
        <f>[23]Setembro!$K$14</f>
        <v>0</v>
      </c>
      <c r="L27" s="11">
        <f>[23]Setembro!$K$15</f>
        <v>0</v>
      </c>
      <c r="M27" s="11">
        <f>[23]Setembro!$K$16</f>
        <v>0</v>
      </c>
      <c r="N27" s="11">
        <f>[23]Setembro!$K$17</f>
        <v>0</v>
      </c>
      <c r="O27" s="11">
        <f>[23]Setembro!$K$18</f>
        <v>0</v>
      </c>
      <c r="P27" s="11">
        <f>[23]Setembro!$K$19</f>
        <v>0</v>
      </c>
      <c r="Q27" s="11">
        <f>[23]Setembro!$K$20</f>
        <v>0</v>
      </c>
      <c r="R27" s="11">
        <f>[23]Setembro!$K$21</f>
        <v>0</v>
      </c>
      <c r="S27" s="11">
        <f>[23]Setembro!$K$22</f>
        <v>0</v>
      </c>
      <c r="T27" s="11">
        <f>[23]Setembro!$K$23</f>
        <v>0</v>
      </c>
      <c r="U27" s="11">
        <f>[23]Setembro!$K$24</f>
        <v>0</v>
      </c>
      <c r="V27" s="11">
        <f>[23]Setembro!$K$25</f>
        <v>4</v>
      </c>
      <c r="W27" s="11">
        <f>[23]Setembro!$K$26</f>
        <v>0</v>
      </c>
      <c r="X27" s="11">
        <f>[23]Setembro!$K$27</f>
        <v>0</v>
      </c>
      <c r="Y27" s="11">
        <f>[23]Setembro!$K$28</f>
        <v>0</v>
      </c>
      <c r="Z27" s="11">
        <f>[23]Setembro!$K$29</f>
        <v>0</v>
      </c>
      <c r="AA27" s="11">
        <f>[23]Setembro!$K$30</f>
        <v>0</v>
      </c>
      <c r="AB27" s="11">
        <f>[23]Setembro!$K$31</f>
        <v>0</v>
      </c>
      <c r="AC27" s="11">
        <f>[23]Setembro!$K$32</f>
        <v>0</v>
      </c>
      <c r="AD27" s="11">
        <f>[23]Setembro!$K$33</f>
        <v>0</v>
      </c>
      <c r="AE27" s="94">
        <f>[23]Setembro!$K$34</f>
        <v>0</v>
      </c>
      <c r="AF27" s="97">
        <f t="shared" si="6"/>
        <v>4.2</v>
      </c>
      <c r="AG27" s="101">
        <f t="shared" si="7"/>
        <v>4</v>
      </c>
      <c r="AH27" s="105">
        <f t="shared" si="8"/>
        <v>28</v>
      </c>
    </row>
    <row r="28" spans="1:36" x14ac:dyDescent="0.2">
      <c r="A28" s="78" t="s">
        <v>9</v>
      </c>
      <c r="B28" s="147">
        <f>[24]Setembro!$K$5</f>
        <v>0</v>
      </c>
      <c r="C28" s="11">
        <f>[24]Setembro!$K$6</f>
        <v>0</v>
      </c>
      <c r="D28" s="11">
        <f>[24]Setembro!$K$7</f>
        <v>0</v>
      </c>
      <c r="E28" s="11">
        <f>[24]Setembro!$K$8</f>
        <v>0</v>
      </c>
      <c r="F28" s="11">
        <f>[24]Setembro!$K$9</f>
        <v>0</v>
      </c>
      <c r="G28" s="11">
        <f>[24]Setembro!$K$10</f>
        <v>0</v>
      </c>
      <c r="H28" s="11">
        <f>[24]Setembro!$K$11</f>
        <v>0</v>
      </c>
      <c r="I28" s="11">
        <f>[24]Setembro!$K$12</f>
        <v>0</v>
      </c>
      <c r="J28" s="11">
        <f>[24]Setembro!$K$13</f>
        <v>0</v>
      </c>
      <c r="K28" s="11">
        <f>[24]Setembro!$K$14</f>
        <v>0</v>
      </c>
      <c r="L28" s="11">
        <f>[24]Setembro!$K$15</f>
        <v>0</v>
      </c>
      <c r="M28" s="11">
        <f>[24]Setembro!$K$16</f>
        <v>0</v>
      </c>
      <c r="N28" s="11">
        <f>[24]Setembro!$K$17</f>
        <v>0</v>
      </c>
      <c r="O28" s="11">
        <f>[24]Setembro!$K$18</f>
        <v>0</v>
      </c>
      <c r="P28" s="11">
        <f>[24]Setembro!$K$19</f>
        <v>0</v>
      </c>
      <c r="Q28" s="11">
        <f>[24]Setembro!$K$20</f>
        <v>0</v>
      </c>
      <c r="R28" s="11">
        <f>[24]Setembro!$K$21</f>
        <v>0</v>
      </c>
      <c r="S28" s="11">
        <f>[24]Setembro!$K$22</f>
        <v>0</v>
      </c>
      <c r="T28" s="11">
        <f>[24]Setembro!$K$23</f>
        <v>0</v>
      </c>
      <c r="U28" s="11">
        <f>[24]Setembro!$K$24</f>
        <v>4.4000000000000004</v>
      </c>
      <c r="V28" s="11">
        <f>[24]Setembro!$K$25</f>
        <v>4.4000000000000004</v>
      </c>
      <c r="W28" s="11">
        <f>[24]Setembro!$K$26</f>
        <v>0</v>
      </c>
      <c r="X28" s="11">
        <f>[24]Setembro!$K$27</f>
        <v>0</v>
      </c>
      <c r="Y28" s="11">
        <f>[24]Setembro!$K$28</f>
        <v>0</v>
      </c>
      <c r="Z28" s="11">
        <f>[24]Setembro!$K$29</f>
        <v>0</v>
      </c>
      <c r="AA28" s="11">
        <f>[24]Setembro!$K$30</f>
        <v>0</v>
      </c>
      <c r="AB28" s="11">
        <f>[24]Setembro!$K$31</f>
        <v>0</v>
      </c>
      <c r="AC28" s="11">
        <f>[24]Setembro!$K$32</f>
        <v>0</v>
      </c>
      <c r="AD28" s="11">
        <f>[24]Setembro!$K$33</f>
        <v>0</v>
      </c>
      <c r="AE28" s="94">
        <f>[24]Setembro!$K$34</f>
        <v>0</v>
      </c>
      <c r="AF28" s="97">
        <f t="shared" si="6"/>
        <v>8.8000000000000007</v>
      </c>
      <c r="AG28" s="101">
        <f t="shared" si="7"/>
        <v>4.4000000000000004</v>
      </c>
      <c r="AH28" s="105">
        <f t="shared" si="8"/>
        <v>28</v>
      </c>
    </row>
    <row r="29" spans="1:36" x14ac:dyDescent="0.2">
      <c r="A29" s="78" t="s">
        <v>42</v>
      </c>
      <c r="B29" s="147">
        <f>[25]Setembro!$K$5</f>
        <v>0</v>
      </c>
      <c r="C29" s="11">
        <f>[25]Setembro!$K$6</f>
        <v>0</v>
      </c>
      <c r="D29" s="11">
        <f>[25]Setembro!$K$7</f>
        <v>0</v>
      </c>
      <c r="E29" s="11">
        <f>[25]Setembro!$K$8</f>
        <v>0</v>
      </c>
      <c r="F29" s="11">
        <f>[25]Setembro!$K$9</f>
        <v>0</v>
      </c>
      <c r="G29" s="11">
        <f>[25]Setembro!$K$10</f>
        <v>0</v>
      </c>
      <c r="H29" s="11">
        <f>[25]Setembro!$K$11</f>
        <v>0</v>
      </c>
      <c r="I29" s="11">
        <f>[25]Setembro!$K$12</f>
        <v>0</v>
      </c>
      <c r="J29" s="11">
        <f>[25]Setembro!$K$13</f>
        <v>0</v>
      </c>
      <c r="K29" s="11">
        <f>[25]Setembro!$K$14</f>
        <v>0</v>
      </c>
      <c r="L29" s="11">
        <f>[25]Setembro!$K$15</f>
        <v>0</v>
      </c>
      <c r="M29" s="11">
        <f>[25]Setembro!$K$16</f>
        <v>0</v>
      </c>
      <c r="N29" s="11">
        <f>[25]Setembro!$K$17</f>
        <v>0</v>
      </c>
      <c r="O29" s="11">
        <f>[25]Setembro!$K$18</f>
        <v>0</v>
      </c>
      <c r="P29" s="11">
        <f>[25]Setembro!$K$19</f>
        <v>0</v>
      </c>
      <c r="Q29" s="11">
        <f>[25]Setembro!$K$20</f>
        <v>0</v>
      </c>
      <c r="R29" s="11">
        <f>[25]Setembro!$K$21</f>
        <v>0</v>
      </c>
      <c r="S29" s="11">
        <f>[25]Setembro!$K$22</f>
        <v>0</v>
      </c>
      <c r="T29" s="11">
        <f>[25]Setembro!$K$23</f>
        <v>0</v>
      </c>
      <c r="U29" s="11">
        <f>[25]Setembro!$K$24</f>
        <v>0</v>
      </c>
      <c r="V29" s="11">
        <f>[25]Setembro!$K$25</f>
        <v>0</v>
      </c>
      <c r="W29" s="11">
        <f>[25]Setembro!$K$26</f>
        <v>0</v>
      </c>
      <c r="X29" s="11">
        <f>[25]Setembro!$K$27</f>
        <v>0</v>
      </c>
      <c r="Y29" s="11">
        <f>[25]Setembro!$K$28</f>
        <v>0</v>
      </c>
      <c r="Z29" s="11">
        <f>[25]Setembro!$K$29</f>
        <v>0</v>
      </c>
      <c r="AA29" s="11">
        <f>[25]Setembro!$K$30</f>
        <v>0</v>
      </c>
      <c r="AB29" s="11">
        <f>[25]Setembro!$K$31</f>
        <v>0</v>
      </c>
      <c r="AC29" s="11">
        <f>[25]Setembro!$K$32</f>
        <v>0</v>
      </c>
      <c r="AD29" s="11">
        <f>[25]Setembro!$K$33</f>
        <v>0</v>
      </c>
      <c r="AE29" s="94">
        <f>[25]Setembro!$K$34</f>
        <v>0</v>
      </c>
      <c r="AF29" s="97">
        <f t="shared" si="6"/>
        <v>0</v>
      </c>
      <c r="AG29" s="101">
        <f t="shared" si="7"/>
        <v>0</v>
      </c>
      <c r="AH29" s="105">
        <f t="shared" si="8"/>
        <v>30</v>
      </c>
    </row>
    <row r="30" spans="1:36" x14ac:dyDescent="0.2">
      <c r="A30" s="78" t="s">
        <v>10</v>
      </c>
      <c r="B30" s="147" t="str">
        <f>[26]Setembro!$K$5</f>
        <v>*</v>
      </c>
      <c r="C30" s="11" t="str">
        <f>[26]Setembro!$K$6</f>
        <v>*</v>
      </c>
      <c r="D30" s="11" t="str">
        <f>[26]Setembro!$K$7</f>
        <v>*</v>
      </c>
      <c r="E30" s="11" t="str">
        <f>[26]Setembro!$K$8</f>
        <v>*</v>
      </c>
      <c r="F30" s="11" t="str">
        <f>[26]Setembro!$K$9</f>
        <v>*</v>
      </c>
      <c r="G30" s="11" t="str">
        <f>[26]Setembro!$K$10</f>
        <v>*</v>
      </c>
      <c r="H30" s="11" t="str">
        <f>[26]Setembro!$K$11</f>
        <v>*</v>
      </c>
      <c r="I30" s="11" t="str">
        <f>[26]Setembro!$K$12</f>
        <v>*</v>
      </c>
      <c r="J30" s="11" t="str">
        <f>[26]Setembro!$K$13</f>
        <v>*</v>
      </c>
      <c r="K30" s="11" t="str">
        <f>[26]Setembro!$K$14</f>
        <v>*</v>
      </c>
      <c r="L30" s="11" t="str">
        <f>[26]Setembro!$K$15</f>
        <v>*</v>
      </c>
      <c r="M30" s="11" t="str">
        <f>[26]Setembro!$K$16</f>
        <v>*</v>
      </c>
      <c r="N30" s="11" t="str">
        <f>[26]Setembro!$K$17</f>
        <v>*</v>
      </c>
      <c r="O30" s="11" t="str">
        <f>[26]Setembro!$K$18</f>
        <v>*</v>
      </c>
      <c r="P30" s="11" t="str">
        <f>[26]Setembro!$K$19</f>
        <v>*</v>
      </c>
      <c r="Q30" s="11" t="str">
        <f>[26]Setembro!$K$20</f>
        <v>*</v>
      </c>
      <c r="R30" s="11" t="str">
        <f>[26]Setembro!$K$21</f>
        <v>*</v>
      </c>
      <c r="S30" s="11" t="str">
        <f>[26]Setembro!$K$22</f>
        <v>*</v>
      </c>
      <c r="T30" s="11" t="str">
        <f>[26]Setembro!$K$23</f>
        <v>*</v>
      </c>
      <c r="U30" s="11" t="str">
        <f>[26]Setembro!$K$24</f>
        <v>*</v>
      </c>
      <c r="V30" s="11" t="str">
        <f>[26]Setembro!$K$25</f>
        <v>*</v>
      </c>
      <c r="W30" s="11" t="str">
        <f>[26]Setembro!$K$26</f>
        <v>*</v>
      </c>
      <c r="X30" s="11" t="str">
        <f>[26]Setembro!$K$27</f>
        <v>*</v>
      </c>
      <c r="Y30" s="11" t="str">
        <f>[26]Setembro!$K$28</f>
        <v>*</v>
      </c>
      <c r="Z30" s="11" t="str">
        <f>[26]Setembro!$K$29</f>
        <v>*</v>
      </c>
      <c r="AA30" s="11" t="str">
        <f>[26]Setembro!$K$30</f>
        <v>*</v>
      </c>
      <c r="AB30" s="11" t="str">
        <f>[26]Setembro!$K$31</f>
        <v>*</v>
      </c>
      <c r="AC30" s="11" t="str">
        <f>[26]Setembro!$K$32</f>
        <v>*</v>
      </c>
      <c r="AD30" s="11" t="str">
        <f>[26]Setembro!$K$33</f>
        <v>*</v>
      </c>
      <c r="AE30" s="94" t="str">
        <f>[26]Setembro!$K$34</f>
        <v>*</v>
      </c>
      <c r="AF30" s="97" t="s">
        <v>226</v>
      </c>
      <c r="AG30" s="101" t="s">
        <v>226</v>
      </c>
      <c r="AH30" s="105" t="s">
        <v>226</v>
      </c>
    </row>
    <row r="31" spans="1:36" x14ac:dyDescent="0.2">
      <c r="A31" s="78" t="s">
        <v>172</v>
      </c>
      <c r="B31" s="147">
        <f>[27]Setembro!$K$5</f>
        <v>0</v>
      </c>
      <c r="C31" s="11">
        <f>[27]Setembro!$K$6</f>
        <v>0</v>
      </c>
      <c r="D31" s="11">
        <f>[27]Setembro!$K$7</f>
        <v>0</v>
      </c>
      <c r="E31" s="11">
        <f>[27]Setembro!$K$8</f>
        <v>0</v>
      </c>
      <c r="F31" s="11">
        <f>[27]Setembro!$K$9</f>
        <v>0</v>
      </c>
      <c r="G31" s="11">
        <f>[27]Setembro!$K$10</f>
        <v>0</v>
      </c>
      <c r="H31" s="11">
        <f>[27]Setembro!$K$11</f>
        <v>0</v>
      </c>
      <c r="I31" s="11">
        <f>[27]Setembro!$K$12</f>
        <v>0</v>
      </c>
      <c r="J31" s="11">
        <f>[27]Setembro!$K$13</f>
        <v>0</v>
      </c>
      <c r="K31" s="11">
        <f>[27]Setembro!$K$14</f>
        <v>0</v>
      </c>
      <c r="L31" s="11">
        <f>[27]Setembro!$K$15</f>
        <v>0</v>
      </c>
      <c r="M31" s="11">
        <f>[27]Setembro!$K$16</f>
        <v>0</v>
      </c>
      <c r="N31" s="11">
        <f>[27]Setembro!$K$17</f>
        <v>0</v>
      </c>
      <c r="O31" s="11">
        <f>[27]Setembro!$K$18</f>
        <v>0</v>
      </c>
      <c r="P31" s="11">
        <f>[27]Setembro!$K$19</f>
        <v>0</v>
      </c>
      <c r="Q31" s="11">
        <f>[27]Setembro!$K$20</f>
        <v>0</v>
      </c>
      <c r="R31" s="11">
        <f>[27]Setembro!$K$21</f>
        <v>0</v>
      </c>
      <c r="S31" s="11">
        <f>[27]Setembro!$K$22</f>
        <v>0</v>
      </c>
      <c r="T31" s="11">
        <f>[27]Setembro!$K$23</f>
        <v>6</v>
      </c>
      <c r="U31" s="11">
        <f>[27]Setembro!$K$24</f>
        <v>3</v>
      </c>
      <c r="V31" s="11">
        <f>[27]Setembro!$K$25</f>
        <v>5.7999999999999989</v>
      </c>
      <c r="W31" s="11">
        <f>[27]Setembro!$K$26</f>
        <v>0</v>
      </c>
      <c r="X31" s="11">
        <f>[27]Setembro!$K$27</f>
        <v>0</v>
      </c>
      <c r="Y31" s="11">
        <f>[27]Setembro!$K$28</f>
        <v>0</v>
      </c>
      <c r="Z31" s="11">
        <f>[27]Setembro!$K$29</f>
        <v>0</v>
      </c>
      <c r="AA31" s="11">
        <f>[27]Setembro!$K$30</f>
        <v>0</v>
      </c>
      <c r="AB31" s="11">
        <f>[27]Setembro!$K$31</f>
        <v>0</v>
      </c>
      <c r="AC31" s="11">
        <f>[27]Setembro!$K$32</f>
        <v>0</v>
      </c>
      <c r="AD31" s="11">
        <f>[27]Setembro!$K$33</f>
        <v>0</v>
      </c>
      <c r="AE31" s="94">
        <f>[27]Setembro!$K$34</f>
        <v>0</v>
      </c>
      <c r="AF31" s="97">
        <f t="shared" si="6"/>
        <v>14.799999999999999</v>
      </c>
      <c r="AG31" s="101">
        <f t="shared" si="7"/>
        <v>6</v>
      </c>
      <c r="AH31" s="105">
        <f t="shared" si="8"/>
        <v>27</v>
      </c>
      <c r="AI31" s="12" t="s">
        <v>47</v>
      </c>
    </row>
    <row r="32" spans="1:36" x14ac:dyDescent="0.2">
      <c r="A32" s="78" t="s">
        <v>11</v>
      </c>
      <c r="B32" s="147" t="str">
        <f>[28]Setembro!$K$5</f>
        <v>*</v>
      </c>
      <c r="C32" s="11" t="str">
        <f>[28]Setembro!$K$6</f>
        <v>*</v>
      </c>
      <c r="D32" s="11" t="str">
        <f>[28]Setembro!$K$7</f>
        <v>*</v>
      </c>
      <c r="E32" s="11" t="str">
        <f>[28]Setembro!$K$8</f>
        <v>*</v>
      </c>
      <c r="F32" s="11" t="str">
        <f>[28]Setembro!$K$9</f>
        <v>*</v>
      </c>
      <c r="G32" s="11" t="str">
        <f>[28]Setembro!$K$10</f>
        <v>*</v>
      </c>
      <c r="H32" s="11" t="str">
        <f>[28]Setembro!$K$11</f>
        <v>*</v>
      </c>
      <c r="I32" s="11" t="str">
        <f>[28]Setembro!$K$12</f>
        <v>*</v>
      </c>
      <c r="J32" s="11" t="str">
        <f>[28]Setembro!$K$13</f>
        <v>*</v>
      </c>
      <c r="K32" s="11" t="str">
        <f>[28]Setembro!$K$14</f>
        <v>*</v>
      </c>
      <c r="L32" s="11" t="str">
        <f>[28]Setembro!$K$15</f>
        <v>*</v>
      </c>
      <c r="M32" s="11" t="str">
        <f>[28]Setembro!$K$16</f>
        <v>*</v>
      </c>
      <c r="N32" s="11" t="str">
        <f>[28]Setembro!$K$17</f>
        <v>*</v>
      </c>
      <c r="O32" s="11" t="str">
        <f>[28]Setembro!$K$18</f>
        <v>*</v>
      </c>
      <c r="P32" s="11" t="str">
        <f>[28]Setembro!$K$19</f>
        <v>*</v>
      </c>
      <c r="Q32" s="11" t="str">
        <f>[28]Setembro!$K$20</f>
        <v>*</v>
      </c>
      <c r="R32" s="11" t="str">
        <f>[28]Setembro!$K$21</f>
        <v>*</v>
      </c>
      <c r="S32" s="11" t="str">
        <f>[28]Setembro!$K$22</f>
        <v>*</v>
      </c>
      <c r="T32" s="11" t="str">
        <f>[28]Setembro!$K$23</f>
        <v>*</v>
      </c>
      <c r="U32" s="11" t="str">
        <f>[28]Setembro!$K$24</f>
        <v>*</v>
      </c>
      <c r="V32" s="11" t="str">
        <f>[28]Setembro!$K$25</f>
        <v>*</v>
      </c>
      <c r="W32" s="11" t="str">
        <f>[28]Setembro!$K$26</f>
        <v>*</v>
      </c>
      <c r="X32" s="11" t="str">
        <f>[28]Setembro!$K$27</f>
        <v>*</v>
      </c>
      <c r="Y32" s="11" t="str">
        <f>[28]Setembro!$K$28</f>
        <v>*</v>
      </c>
      <c r="Z32" s="11" t="str">
        <f>[28]Setembro!$K$29</f>
        <v>*</v>
      </c>
      <c r="AA32" s="11" t="str">
        <f>[28]Setembro!$K$30</f>
        <v>*</v>
      </c>
      <c r="AB32" s="11" t="str">
        <f>[28]Setembro!$K$31</f>
        <v>*</v>
      </c>
      <c r="AC32" s="11" t="str">
        <f>[28]Setembro!$K$32</f>
        <v>*</v>
      </c>
      <c r="AD32" s="11" t="str">
        <f>[28]Setembro!$K$33</f>
        <v>*</v>
      </c>
      <c r="AE32" s="94" t="str">
        <f>[28]Setembro!$K$34</f>
        <v>*</v>
      </c>
      <c r="AF32" s="97" t="s">
        <v>226</v>
      </c>
      <c r="AG32" s="101" t="s">
        <v>226</v>
      </c>
      <c r="AH32" s="105" t="s">
        <v>226</v>
      </c>
    </row>
    <row r="33" spans="1:36" s="5" customFormat="1" x14ac:dyDescent="0.2">
      <c r="A33" s="78" t="s">
        <v>12</v>
      </c>
      <c r="B33" s="147" t="str">
        <f>[29]Setembro!$K$5</f>
        <v>*</v>
      </c>
      <c r="C33" s="11">
        <f>[29]Setembro!$K$6</f>
        <v>0</v>
      </c>
      <c r="D33" s="11">
        <f>[29]Setembro!$K$7</f>
        <v>0</v>
      </c>
      <c r="E33" s="11">
        <f>[29]Setembro!$K$8</f>
        <v>0</v>
      </c>
      <c r="F33" s="11">
        <f>[29]Setembro!$K$9</f>
        <v>0</v>
      </c>
      <c r="G33" s="11">
        <f>[29]Setembro!$K$10</f>
        <v>0</v>
      </c>
      <c r="H33" s="11">
        <f>[29]Setembro!$K$11</f>
        <v>0</v>
      </c>
      <c r="I33" s="11" t="str">
        <f>[29]Setembro!$K$12</f>
        <v>*</v>
      </c>
      <c r="J33" s="11" t="str">
        <f>[29]Setembro!$K$13</f>
        <v>*</v>
      </c>
      <c r="K33" s="11" t="str">
        <f>[29]Setembro!$K$14</f>
        <v>*</v>
      </c>
      <c r="L33" s="11" t="str">
        <f>[29]Setembro!$K$15</f>
        <v>*</v>
      </c>
      <c r="M33" s="11" t="str">
        <f>[29]Setembro!$K$16</f>
        <v>*</v>
      </c>
      <c r="N33" s="11" t="str">
        <f>[29]Setembro!$K$17</f>
        <v>*</v>
      </c>
      <c r="O33" s="11" t="str">
        <f>[29]Setembro!$K$18</f>
        <v>*</v>
      </c>
      <c r="P33" s="11" t="str">
        <f>[29]Setembro!$K$19</f>
        <v>*</v>
      </c>
      <c r="Q33" s="11" t="str">
        <f>[29]Setembro!$K$20</f>
        <v>*</v>
      </c>
      <c r="R33" s="11" t="str">
        <f>[29]Setembro!$K$21</f>
        <v>*</v>
      </c>
      <c r="S33" s="11">
        <f>[29]Setembro!$K$22</f>
        <v>0</v>
      </c>
      <c r="T33" s="11">
        <f>[29]Setembro!$K$23</f>
        <v>0</v>
      </c>
      <c r="U33" s="11">
        <f>[29]Setembro!$K$24</f>
        <v>0.4</v>
      </c>
      <c r="V33" s="11">
        <f>[29]Setembro!$K$25</f>
        <v>6.3999999999999986</v>
      </c>
      <c r="W33" s="11">
        <f>[29]Setembro!$K$26</f>
        <v>0.2</v>
      </c>
      <c r="X33" s="11">
        <f>[29]Setembro!$K$27</f>
        <v>0</v>
      </c>
      <c r="Y33" s="11">
        <f>[29]Setembro!$K$28</f>
        <v>0</v>
      </c>
      <c r="Z33" s="11" t="str">
        <f>[29]Setembro!$K$29</f>
        <v>*</v>
      </c>
      <c r="AA33" s="11" t="str">
        <f>[29]Setembro!$K$30</f>
        <v>*</v>
      </c>
      <c r="AB33" s="11" t="str">
        <f>[29]Setembro!$K$31</f>
        <v>*</v>
      </c>
      <c r="AC33" s="11" t="str">
        <f>[29]Setembro!$K$32</f>
        <v>*</v>
      </c>
      <c r="AD33" s="11" t="str">
        <f>[29]Setembro!$K$33</f>
        <v>*</v>
      </c>
      <c r="AE33" s="94" t="str">
        <f>[29]Setembro!$K$34</f>
        <v>*</v>
      </c>
      <c r="AF33" s="97">
        <f t="shared" si="6"/>
        <v>6.9999999999999991</v>
      </c>
      <c r="AG33" s="101">
        <f t="shared" si="7"/>
        <v>6.3999999999999986</v>
      </c>
      <c r="AH33" s="105">
        <f t="shared" si="8"/>
        <v>10</v>
      </c>
    </row>
    <row r="34" spans="1:36" x14ac:dyDescent="0.2">
      <c r="A34" s="78" t="s">
        <v>13</v>
      </c>
      <c r="B34" s="147" t="str">
        <f>[30]Setembro!$K$5</f>
        <v>*</v>
      </c>
      <c r="C34" s="11" t="str">
        <f>[30]Setembro!$K$6</f>
        <v>*</v>
      </c>
      <c r="D34" s="11" t="str">
        <f>[30]Setembro!$K$7</f>
        <v>*</v>
      </c>
      <c r="E34" s="11" t="str">
        <f>[30]Setembro!$K$8</f>
        <v>*</v>
      </c>
      <c r="F34" s="11" t="str">
        <f>[30]Setembro!$K$9</f>
        <v>*</v>
      </c>
      <c r="G34" s="11" t="str">
        <f>[30]Setembro!$K$10</f>
        <v>*</v>
      </c>
      <c r="H34" s="11" t="str">
        <f>[30]Setembro!$K$11</f>
        <v>*</v>
      </c>
      <c r="I34" s="11" t="str">
        <f>[30]Setembro!$K$12</f>
        <v>*</v>
      </c>
      <c r="J34" s="11" t="str">
        <f>[30]Setembro!$K$13</f>
        <v>*</v>
      </c>
      <c r="K34" s="11" t="str">
        <f>[30]Setembro!$K$14</f>
        <v>*</v>
      </c>
      <c r="L34" s="11" t="str">
        <f>[30]Setembro!$K$15</f>
        <v>*</v>
      </c>
      <c r="M34" s="11" t="str">
        <f>[30]Setembro!$K$16</f>
        <v>*</v>
      </c>
      <c r="N34" s="11" t="str">
        <f>[30]Setembro!$K$17</f>
        <v>*</v>
      </c>
      <c r="O34" s="11" t="str">
        <f>[30]Setembro!$K$18</f>
        <v>*</v>
      </c>
      <c r="P34" s="11" t="str">
        <f>[30]Setembro!$K$19</f>
        <v>*</v>
      </c>
      <c r="Q34" s="11" t="str">
        <f>[30]Setembro!$K$20</f>
        <v>*</v>
      </c>
      <c r="R34" s="11" t="str">
        <f>[30]Setembro!$K$21</f>
        <v>*</v>
      </c>
      <c r="S34" s="11" t="str">
        <f>[30]Setembro!$K$22</f>
        <v>*</v>
      </c>
      <c r="T34" s="11" t="str">
        <f>[30]Setembro!$K$23</f>
        <v>*</v>
      </c>
      <c r="U34" s="11" t="str">
        <f>[30]Setembro!$K$24</f>
        <v>*</v>
      </c>
      <c r="V34" s="11" t="str">
        <f>[30]Setembro!$K$25</f>
        <v>*</v>
      </c>
      <c r="W34" s="11" t="str">
        <f>[30]Setembro!$K$26</f>
        <v>*</v>
      </c>
      <c r="X34" s="11" t="str">
        <f>[30]Setembro!$K$27</f>
        <v>*</v>
      </c>
      <c r="Y34" s="11" t="str">
        <f>[30]Setembro!$K$28</f>
        <v>*</v>
      </c>
      <c r="Z34" s="11" t="str">
        <f>[30]Setembro!$K$29</f>
        <v>*</v>
      </c>
      <c r="AA34" s="11" t="str">
        <f>[30]Setembro!$K$30</f>
        <v>*</v>
      </c>
      <c r="AB34" s="11" t="str">
        <f>[30]Setembro!$K$31</f>
        <v>*</v>
      </c>
      <c r="AC34" s="11" t="str">
        <f>[30]Setembro!$K$32</f>
        <v>*</v>
      </c>
      <c r="AD34" s="11" t="str">
        <f>[30]Setembro!$K$33</f>
        <v>*</v>
      </c>
      <c r="AE34" s="94" t="str">
        <f>[30]Setembro!$K$34</f>
        <v>*</v>
      </c>
      <c r="AF34" s="97" t="s">
        <v>226</v>
      </c>
      <c r="AG34" s="101" t="s">
        <v>226</v>
      </c>
      <c r="AH34" s="105" t="s">
        <v>226</v>
      </c>
    </row>
    <row r="35" spans="1:36" x14ac:dyDescent="0.2">
      <c r="A35" s="78" t="s">
        <v>173</v>
      </c>
      <c r="B35" s="147">
        <f>[31]Setembro!$K$5</f>
        <v>0</v>
      </c>
      <c r="C35" s="11">
        <f>[31]Setembro!$K$6</f>
        <v>1.2</v>
      </c>
      <c r="D35" s="11">
        <f>[31]Setembro!$K$7</f>
        <v>0</v>
      </c>
      <c r="E35" s="11">
        <f>[31]Setembro!$K$8</f>
        <v>0</v>
      </c>
      <c r="F35" s="11">
        <f>[31]Setembro!$K$9</f>
        <v>0</v>
      </c>
      <c r="G35" s="11">
        <f>[31]Setembro!$K$10</f>
        <v>0</v>
      </c>
      <c r="H35" s="11">
        <f>[31]Setembro!$K$11</f>
        <v>0</v>
      </c>
      <c r="I35" s="11">
        <f>[31]Setembro!$K$12</f>
        <v>0</v>
      </c>
      <c r="J35" s="11">
        <f>[31]Setembro!$K$13</f>
        <v>0</v>
      </c>
      <c r="K35" s="11">
        <f>[31]Setembro!$K$14</f>
        <v>0</v>
      </c>
      <c r="L35" s="11">
        <f>[31]Setembro!$K$15</f>
        <v>0</v>
      </c>
      <c r="M35" s="11">
        <f>[31]Setembro!$K$16</f>
        <v>0</v>
      </c>
      <c r="N35" s="11">
        <f>[31]Setembro!$K$17</f>
        <v>0</v>
      </c>
      <c r="O35" s="11">
        <f>[31]Setembro!$K$18</f>
        <v>0</v>
      </c>
      <c r="P35" s="11">
        <f>[31]Setembro!$K$19</f>
        <v>0</v>
      </c>
      <c r="Q35" s="11">
        <f>[31]Setembro!$K$20</f>
        <v>0</v>
      </c>
      <c r="R35" s="11">
        <f>[31]Setembro!$K$21</f>
        <v>0</v>
      </c>
      <c r="S35" s="11">
        <f>[31]Setembro!$K$22</f>
        <v>0</v>
      </c>
      <c r="T35" s="11">
        <f>[31]Setembro!$K$23</f>
        <v>0</v>
      </c>
      <c r="U35" s="11">
        <f>[31]Setembro!$K$24</f>
        <v>7.4</v>
      </c>
      <c r="V35" s="11">
        <f>[31]Setembro!$K$25</f>
        <v>14.399999999999999</v>
      </c>
      <c r="W35" s="11">
        <f>[31]Setembro!$K$26</f>
        <v>3.4000000000000004</v>
      </c>
      <c r="X35" s="11">
        <f>[31]Setembro!$K$27</f>
        <v>0</v>
      </c>
      <c r="Y35" s="11">
        <f>[31]Setembro!$K$28</f>
        <v>0</v>
      </c>
      <c r="Z35" s="11">
        <f>[31]Setembro!$K$29</f>
        <v>0</v>
      </c>
      <c r="AA35" s="11">
        <f>[31]Setembro!$K$30</f>
        <v>0</v>
      </c>
      <c r="AB35" s="11">
        <f>[31]Setembro!$K$31</f>
        <v>0</v>
      </c>
      <c r="AC35" s="11">
        <f>[31]Setembro!$K$32</f>
        <v>0</v>
      </c>
      <c r="AD35" s="11">
        <f>[31]Setembro!$K$33</f>
        <v>0</v>
      </c>
      <c r="AE35" s="94">
        <f>[31]Setembro!$K$34</f>
        <v>0</v>
      </c>
      <c r="AF35" s="97">
        <f t="shared" si="6"/>
        <v>26.4</v>
      </c>
      <c r="AG35" s="101">
        <f t="shared" si="7"/>
        <v>14.399999999999999</v>
      </c>
      <c r="AH35" s="105">
        <f t="shared" si="8"/>
        <v>26</v>
      </c>
    </row>
    <row r="36" spans="1:36" x14ac:dyDescent="0.2">
      <c r="A36" s="78" t="s">
        <v>144</v>
      </c>
      <c r="B36" s="147" t="str">
        <f>[32]Setembro!$K$5</f>
        <v>*</v>
      </c>
      <c r="C36" s="11" t="str">
        <f>[32]Setembro!$K$6</f>
        <v>*</v>
      </c>
      <c r="D36" s="11" t="str">
        <f>[32]Setembro!$K$7</f>
        <v>*</v>
      </c>
      <c r="E36" s="11" t="str">
        <f>[32]Setembro!$K$8</f>
        <v>*</v>
      </c>
      <c r="F36" s="11" t="str">
        <f>[32]Setembro!$K$9</f>
        <v>*</v>
      </c>
      <c r="G36" s="11" t="str">
        <f>[32]Setembro!$K$10</f>
        <v>*</v>
      </c>
      <c r="H36" s="11" t="str">
        <f>[32]Setembro!$K$11</f>
        <v>*</v>
      </c>
      <c r="I36" s="11" t="str">
        <f>[32]Setembro!$K$12</f>
        <v>*</v>
      </c>
      <c r="J36" s="11" t="str">
        <f>[32]Setembro!$K$13</f>
        <v>*</v>
      </c>
      <c r="K36" s="11" t="str">
        <f>[32]Setembro!$K$14</f>
        <v>*</v>
      </c>
      <c r="L36" s="11" t="str">
        <f>[32]Setembro!$K$15</f>
        <v>*</v>
      </c>
      <c r="M36" s="11" t="str">
        <f>[32]Setembro!$K$16</f>
        <v>*</v>
      </c>
      <c r="N36" s="11" t="str">
        <f>[32]Setembro!$K$17</f>
        <v>*</v>
      </c>
      <c r="O36" s="11" t="str">
        <f>[32]Setembro!$K$18</f>
        <v>*</v>
      </c>
      <c r="P36" s="11" t="str">
        <f>[32]Setembro!$K$19</f>
        <v>*</v>
      </c>
      <c r="Q36" s="11" t="str">
        <f>[32]Setembro!$K$20</f>
        <v>*</v>
      </c>
      <c r="R36" s="11" t="str">
        <f>[32]Setembro!$K$21</f>
        <v>*</v>
      </c>
      <c r="S36" s="11" t="str">
        <f>[32]Setembro!$K$22</f>
        <v>*</v>
      </c>
      <c r="T36" s="11" t="str">
        <f>[32]Setembro!$K$23</f>
        <v>*</v>
      </c>
      <c r="U36" s="11" t="str">
        <f>[32]Setembro!$K$24</f>
        <v>*</v>
      </c>
      <c r="V36" s="11" t="str">
        <f>[32]Setembro!$K$25</f>
        <v>*</v>
      </c>
      <c r="W36" s="11" t="str">
        <f>[32]Setembro!$K$26</f>
        <v>*</v>
      </c>
      <c r="X36" s="11" t="str">
        <f>[32]Setembro!$K$27</f>
        <v>*</v>
      </c>
      <c r="Y36" s="11" t="str">
        <f>[32]Setembro!$K$28</f>
        <v>*</v>
      </c>
      <c r="Z36" s="11" t="str">
        <f>[32]Setembro!$K$29</f>
        <v>*</v>
      </c>
      <c r="AA36" s="11" t="str">
        <f>[32]Setembro!$K$30</f>
        <v>*</v>
      </c>
      <c r="AB36" s="11" t="str">
        <f>[32]Setembro!$K$31</f>
        <v>*</v>
      </c>
      <c r="AC36" s="11" t="str">
        <f>[32]Setembro!$K$32</f>
        <v>*</v>
      </c>
      <c r="AD36" s="11" t="str">
        <f>[32]Setembro!$K$33</f>
        <v>*</v>
      </c>
      <c r="AE36" s="94" t="str">
        <f>[32]Setembro!$K$34</f>
        <v>*</v>
      </c>
      <c r="AF36" s="97" t="s">
        <v>226</v>
      </c>
      <c r="AG36" s="101" t="s">
        <v>226</v>
      </c>
      <c r="AH36" s="105" t="s">
        <v>226</v>
      </c>
    </row>
    <row r="37" spans="1:36" x14ac:dyDescent="0.2">
      <c r="A37" s="78" t="s">
        <v>14</v>
      </c>
      <c r="B37" s="147" t="str">
        <f>[33]Setembro!$K$5</f>
        <v>*</v>
      </c>
      <c r="C37" s="11" t="str">
        <f>[33]Setembro!$K$6</f>
        <v>*</v>
      </c>
      <c r="D37" s="11" t="str">
        <f>[33]Setembro!$K$7</f>
        <v>*</v>
      </c>
      <c r="E37" s="11" t="str">
        <f>[33]Setembro!$K$8</f>
        <v>*</v>
      </c>
      <c r="F37" s="11" t="str">
        <f>[33]Setembro!$K$9</f>
        <v>*</v>
      </c>
      <c r="G37" s="11" t="str">
        <f>[33]Setembro!$K$10</f>
        <v>*</v>
      </c>
      <c r="H37" s="11" t="str">
        <f>[33]Setembro!$K$11</f>
        <v>*</v>
      </c>
      <c r="I37" s="11" t="str">
        <f>[33]Setembro!$K$12</f>
        <v>*</v>
      </c>
      <c r="J37" s="11" t="str">
        <f>[33]Setembro!$K$13</f>
        <v>*</v>
      </c>
      <c r="K37" s="11" t="str">
        <f>[33]Setembro!$K$14</f>
        <v>*</v>
      </c>
      <c r="L37" s="11" t="str">
        <f>[33]Setembro!$K$15</f>
        <v>*</v>
      </c>
      <c r="M37" s="11" t="str">
        <f>[33]Setembro!$K$16</f>
        <v>*</v>
      </c>
      <c r="N37" s="11" t="str">
        <f>[33]Setembro!$K$17</f>
        <v>*</v>
      </c>
      <c r="O37" s="11" t="str">
        <f>[33]Setembro!$K$18</f>
        <v>*</v>
      </c>
      <c r="P37" s="11" t="str">
        <f>[33]Setembro!$K$19</f>
        <v>*</v>
      </c>
      <c r="Q37" s="11" t="str">
        <f>[33]Setembro!$K$20</f>
        <v>*</v>
      </c>
      <c r="R37" s="11" t="str">
        <f>[33]Setembro!$K$21</f>
        <v>*</v>
      </c>
      <c r="S37" s="11" t="str">
        <f>[33]Setembro!$K$22</f>
        <v>*</v>
      </c>
      <c r="T37" s="11" t="str">
        <f>[33]Setembro!$K$23</f>
        <v>*</v>
      </c>
      <c r="U37" s="11" t="str">
        <f>[33]Setembro!$K$24</f>
        <v>*</v>
      </c>
      <c r="V37" s="11" t="str">
        <f>[33]Setembro!$K$25</f>
        <v>*</v>
      </c>
      <c r="W37" s="11" t="str">
        <f>[33]Setembro!$K$26</f>
        <v>*</v>
      </c>
      <c r="X37" s="11" t="str">
        <f>[33]Setembro!$K$27</f>
        <v>*</v>
      </c>
      <c r="Y37" s="11" t="str">
        <f>[33]Setembro!$K$28</f>
        <v>*</v>
      </c>
      <c r="Z37" s="11" t="str">
        <f>[33]Setembro!$K$29</f>
        <v>*</v>
      </c>
      <c r="AA37" s="11" t="str">
        <f>[33]Setembro!$K$30</f>
        <v>*</v>
      </c>
      <c r="AB37" s="11" t="str">
        <f>[33]Setembro!$K$31</f>
        <v>*</v>
      </c>
      <c r="AC37" s="11" t="str">
        <f>[33]Setembro!$K$32</f>
        <v>*</v>
      </c>
      <c r="AD37" s="11" t="str">
        <f>[33]Setembro!$K$33</f>
        <v>*</v>
      </c>
      <c r="AE37" s="94" t="str">
        <f>[33]Setembro!$K$34</f>
        <v>*</v>
      </c>
      <c r="AF37" s="97" t="s">
        <v>226</v>
      </c>
      <c r="AG37" s="101" t="s">
        <v>226</v>
      </c>
      <c r="AH37" s="105" t="s">
        <v>226</v>
      </c>
    </row>
    <row r="38" spans="1:36" x14ac:dyDescent="0.2">
      <c r="A38" s="78" t="s">
        <v>174</v>
      </c>
      <c r="B38" s="147">
        <f>[34]Setembro!$K$5</f>
        <v>0</v>
      </c>
      <c r="C38" s="11">
        <f>[34]Setembro!$K$6</f>
        <v>0</v>
      </c>
      <c r="D38" s="11">
        <f>[34]Setembro!$K$7</f>
        <v>0</v>
      </c>
      <c r="E38" s="11">
        <f>[34]Setembro!$K$8</f>
        <v>0</v>
      </c>
      <c r="F38" s="11">
        <f>[34]Setembro!$K$9</f>
        <v>0</v>
      </c>
      <c r="G38" s="11">
        <f>[34]Setembro!$K$10</f>
        <v>0</v>
      </c>
      <c r="H38" s="11">
        <f>[34]Setembro!$K$11</f>
        <v>0</v>
      </c>
      <c r="I38" s="11">
        <f>[34]Setembro!$K$12</f>
        <v>0</v>
      </c>
      <c r="J38" s="11">
        <f>[34]Setembro!$K$13</f>
        <v>0</v>
      </c>
      <c r="K38" s="11">
        <f>[34]Setembro!$K$14</f>
        <v>0</v>
      </c>
      <c r="L38" s="11">
        <f>[34]Setembro!$K$15</f>
        <v>0</v>
      </c>
      <c r="M38" s="11">
        <f>[34]Setembro!$K$16</f>
        <v>0</v>
      </c>
      <c r="N38" s="11">
        <f>[34]Setembro!$K$17</f>
        <v>0</v>
      </c>
      <c r="O38" s="11">
        <f>[34]Setembro!$K$18</f>
        <v>0</v>
      </c>
      <c r="P38" s="11">
        <f>[34]Setembro!$K$19</f>
        <v>0</v>
      </c>
      <c r="Q38" s="11">
        <f>[34]Setembro!$K$20</f>
        <v>0</v>
      </c>
      <c r="R38" s="11">
        <f>[34]Setembro!$K$21</f>
        <v>0</v>
      </c>
      <c r="S38" s="11">
        <f>[34]Setembro!$K$22</f>
        <v>0</v>
      </c>
      <c r="T38" s="11">
        <f>[34]Setembro!$K$23</f>
        <v>0</v>
      </c>
      <c r="U38" s="11">
        <f>[34]Setembro!$K$24</f>
        <v>0.2</v>
      </c>
      <c r="V38" s="11">
        <f>[34]Setembro!$K$25</f>
        <v>0</v>
      </c>
      <c r="W38" s="11">
        <f>[34]Setembro!$K$26</f>
        <v>0</v>
      </c>
      <c r="X38" s="11">
        <f>[34]Setembro!$K$27</f>
        <v>0</v>
      </c>
      <c r="Y38" s="11">
        <f>[34]Setembro!$K$28</f>
        <v>0</v>
      </c>
      <c r="Z38" s="11">
        <f>[34]Setembro!$K$29</f>
        <v>0</v>
      </c>
      <c r="AA38" s="11">
        <f>[34]Setembro!$K$30</f>
        <v>0</v>
      </c>
      <c r="AB38" s="11">
        <f>[34]Setembro!$K$31</f>
        <v>0</v>
      </c>
      <c r="AC38" s="11">
        <f>[34]Setembro!$K$32</f>
        <v>0</v>
      </c>
      <c r="AD38" s="11">
        <f>[34]Setembro!$K$33</f>
        <v>0</v>
      </c>
      <c r="AE38" s="94">
        <f>[34]Setembro!$K$34</f>
        <v>0</v>
      </c>
      <c r="AF38" s="97">
        <f t="shared" si="6"/>
        <v>0.2</v>
      </c>
      <c r="AG38" s="101">
        <f t="shared" si="7"/>
        <v>0.2</v>
      </c>
      <c r="AH38" s="105">
        <f t="shared" si="8"/>
        <v>29</v>
      </c>
    </row>
    <row r="39" spans="1:36" x14ac:dyDescent="0.2">
      <c r="A39" s="78" t="s">
        <v>15</v>
      </c>
      <c r="B39" s="147">
        <f>[35]Setembro!$K$5</f>
        <v>0</v>
      </c>
      <c r="C39" s="11">
        <f>[35]Setembro!$K$6</f>
        <v>0</v>
      </c>
      <c r="D39" s="11">
        <f>[35]Setembro!$K$7</f>
        <v>0</v>
      </c>
      <c r="E39" s="11">
        <f>[35]Setembro!$K$8</f>
        <v>0</v>
      </c>
      <c r="F39" s="11">
        <f>[35]Setembro!$K$9</f>
        <v>0</v>
      </c>
      <c r="G39" s="11">
        <f>[35]Setembro!$K$10</f>
        <v>0</v>
      </c>
      <c r="H39" s="11">
        <f>[35]Setembro!$K$11</f>
        <v>0</v>
      </c>
      <c r="I39" s="11">
        <f>[35]Setembro!$K$12</f>
        <v>0</v>
      </c>
      <c r="J39" s="11">
        <f>[35]Setembro!$K$13</f>
        <v>0</v>
      </c>
      <c r="K39" s="11">
        <f>[35]Setembro!$K$14</f>
        <v>0</v>
      </c>
      <c r="L39" s="11">
        <f>[35]Setembro!$K$15</f>
        <v>0</v>
      </c>
      <c r="M39" s="11">
        <f>[35]Setembro!$K$16</f>
        <v>0</v>
      </c>
      <c r="N39" s="11">
        <f>[35]Setembro!$K$17</f>
        <v>0</v>
      </c>
      <c r="O39" s="11">
        <f>[35]Setembro!$K$18</f>
        <v>0</v>
      </c>
      <c r="P39" s="11">
        <f>[35]Setembro!$K$19</f>
        <v>0</v>
      </c>
      <c r="Q39" s="11">
        <f>[35]Setembro!$K$20</f>
        <v>0</v>
      </c>
      <c r="R39" s="11">
        <f>[35]Setembro!$K$21</f>
        <v>0.2</v>
      </c>
      <c r="S39" s="11">
        <f>[35]Setembro!$K$22</f>
        <v>0</v>
      </c>
      <c r="T39" s="11">
        <f>[35]Setembro!$K$23</f>
        <v>1.2</v>
      </c>
      <c r="U39" s="11">
        <f>[35]Setembro!$K$24</f>
        <v>0.4</v>
      </c>
      <c r="V39" s="11">
        <f>[35]Setembro!$K$25</f>
        <v>17.399999999999999</v>
      </c>
      <c r="W39" s="11">
        <f>[35]Setembro!$K$26</f>
        <v>0.2</v>
      </c>
      <c r="X39" s="11">
        <f>[35]Setembro!$K$27</f>
        <v>0</v>
      </c>
      <c r="Y39" s="11">
        <f>[35]Setembro!$K$28</f>
        <v>0</v>
      </c>
      <c r="Z39" s="11">
        <f>[35]Setembro!$K$29</f>
        <v>0</v>
      </c>
      <c r="AA39" s="11">
        <f>[35]Setembro!$K$30</f>
        <v>0</v>
      </c>
      <c r="AB39" s="11">
        <f>[35]Setembro!$K$31</f>
        <v>0</v>
      </c>
      <c r="AC39" s="11">
        <f>[35]Setembro!$K$32</f>
        <v>0</v>
      </c>
      <c r="AD39" s="11">
        <f>[35]Setembro!$K$33</f>
        <v>0</v>
      </c>
      <c r="AE39" s="94">
        <f>[35]Setembro!$K$34</f>
        <v>0</v>
      </c>
      <c r="AF39" s="97">
        <f t="shared" si="6"/>
        <v>19.399999999999999</v>
      </c>
      <c r="AG39" s="101">
        <f t="shared" si="7"/>
        <v>17.399999999999999</v>
      </c>
      <c r="AH39" s="105">
        <f t="shared" si="8"/>
        <v>25</v>
      </c>
      <c r="AI39" s="12" t="s">
        <v>47</v>
      </c>
    </row>
    <row r="40" spans="1:36" x14ac:dyDescent="0.2">
      <c r="A40" s="78" t="s">
        <v>16</v>
      </c>
      <c r="B40" s="147" t="str">
        <f>[36]Setembro!$K$5</f>
        <v>*</v>
      </c>
      <c r="C40" s="11" t="str">
        <f>[36]Setembro!$K$6</f>
        <v>*</v>
      </c>
      <c r="D40" s="11" t="str">
        <f>[36]Setembro!$K$7</f>
        <v>*</v>
      </c>
      <c r="E40" s="11" t="str">
        <f>[36]Setembro!$K$8</f>
        <v>*</v>
      </c>
      <c r="F40" s="11" t="str">
        <f>[36]Setembro!$K$9</f>
        <v>*</v>
      </c>
      <c r="G40" s="11" t="str">
        <f>[36]Setembro!$K$10</f>
        <v>*</v>
      </c>
      <c r="H40" s="11" t="str">
        <f>[36]Setembro!$K$11</f>
        <v>*</v>
      </c>
      <c r="I40" s="11" t="str">
        <f>[36]Setembro!$K$12</f>
        <v>*</v>
      </c>
      <c r="J40" s="11" t="str">
        <f>[36]Setembro!$K$13</f>
        <v>*</v>
      </c>
      <c r="K40" s="11" t="str">
        <f>[36]Setembro!$K$14</f>
        <v>*</v>
      </c>
      <c r="L40" s="11" t="str">
        <f>[36]Setembro!$K$15</f>
        <v>*</v>
      </c>
      <c r="M40" s="11" t="str">
        <f>[36]Setembro!$K$16</f>
        <v>*</v>
      </c>
      <c r="N40" s="11" t="str">
        <f>[36]Setembro!$K$17</f>
        <v>*</v>
      </c>
      <c r="O40" s="11" t="str">
        <f>[36]Setembro!$K$18</f>
        <v>*</v>
      </c>
      <c r="P40" s="11" t="str">
        <f>[36]Setembro!$K$19</f>
        <v>*</v>
      </c>
      <c r="Q40" s="11" t="str">
        <f>[36]Setembro!$K$20</f>
        <v>*</v>
      </c>
      <c r="R40" s="11" t="str">
        <f>[36]Setembro!$K$21</f>
        <v>*</v>
      </c>
      <c r="S40" s="11" t="str">
        <f>[36]Setembro!$K$22</f>
        <v>*</v>
      </c>
      <c r="T40" s="11" t="str">
        <f>[36]Setembro!$K$23</f>
        <v>*</v>
      </c>
      <c r="U40" s="11" t="str">
        <f>[36]Setembro!$K$24</f>
        <v>*</v>
      </c>
      <c r="V40" s="11" t="str">
        <f>[36]Setembro!$K$25</f>
        <v>*</v>
      </c>
      <c r="W40" s="11" t="str">
        <f>[36]Setembro!$K$26</f>
        <v>*</v>
      </c>
      <c r="X40" s="11" t="str">
        <f>[36]Setembro!$K$27</f>
        <v>*</v>
      </c>
      <c r="Y40" s="11" t="str">
        <f>[36]Setembro!$K$28</f>
        <v>*</v>
      </c>
      <c r="Z40" s="11" t="str">
        <f>[36]Setembro!$K$29</f>
        <v>*</v>
      </c>
      <c r="AA40" s="11" t="str">
        <f>[36]Setembro!$K$30</f>
        <v>*</v>
      </c>
      <c r="AB40" s="11" t="str">
        <f>[36]Setembro!$K$31</f>
        <v>*</v>
      </c>
      <c r="AC40" s="11" t="str">
        <f>[36]Setembro!$K$32</f>
        <v>*</v>
      </c>
      <c r="AD40" s="11" t="str">
        <f>[36]Setembro!$K$33</f>
        <v>*</v>
      </c>
      <c r="AE40" s="94" t="str">
        <f>[36]Setembro!$K$34</f>
        <v>*</v>
      </c>
      <c r="AF40" s="97" t="s">
        <v>226</v>
      </c>
      <c r="AG40" s="101" t="s">
        <v>226</v>
      </c>
      <c r="AH40" s="105" t="s">
        <v>226</v>
      </c>
    </row>
    <row r="41" spans="1:36" x14ac:dyDescent="0.2">
      <c r="A41" s="78" t="s">
        <v>175</v>
      </c>
      <c r="B41" s="147">
        <f>[37]Setembro!$K$5</f>
        <v>0</v>
      </c>
      <c r="C41" s="11">
        <f>[37]Setembro!$K$6</f>
        <v>0</v>
      </c>
      <c r="D41" s="11">
        <f>[37]Setembro!$K$7</f>
        <v>0</v>
      </c>
      <c r="E41" s="11">
        <f>[37]Setembro!$K$8</f>
        <v>0</v>
      </c>
      <c r="F41" s="11">
        <f>[37]Setembro!$K$9</f>
        <v>0</v>
      </c>
      <c r="G41" s="11">
        <f>[37]Setembro!$K$10</f>
        <v>0</v>
      </c>
      <c r="H41" s="11">
        <f>[37]Setembro!$K$11</f>
        <v>0</v>
      </c>
      <c r="I41" s="11">
        <f>[37]Setembro!$K$12</f>
        <v>0</v>
      </c>
      <c r="J41" s="11">
        <f>[37]Setembro!$K$13</f>
        <v>0</v>
      </c>
      <c r="K41" s="11">
        <f>[37]Setembro!$K$14</f>
        <v>0</v>
      </c>
      <c r="L41" s="11">
        <f>[37]Setembro!$K$15</f>
        <v>0</v>
      </c>
      <c r="M41" s="11">
        <f>[37]Setembro!$K$16</f>
        <v>0</v>
      </c>
      <c r="N41" s="11">
        <f>[37]Setembro!$K$17</f>
        <v>0</v>
      </c>
      <c r="O41" s="11">
        <f>[37]Setembro!$K$18</f>
        <v>0</v>
      </c>
      <c r="P41" s="11">
        <f>[37]Setembro!$K$19</f>
        <v>0</v>
      </c>
      <c r="Q41" s="11">
        <f>[37]Setembro!$K$20</f>
        <v>0</v>
      </c>
      <c r="R41" s="11">
        <f>[37]Setembro!$K$21</f>
        <v>0</v>
      </c>
      <c r="S41" s="11">
        <f>[37]Setembro!$K$22</f>
        <v>0</v>
      </c>
      <c r="T41" s="11">
        <f>[37]Setembro!$K$23</f>
        <v>0</v>
      </c>
      <c r="U41" s="11">
        <f>[37]Setembro!$K$24</f>
        <v>0.2</v>
      </c>
      <c r="V41" s="11">
        <f>[37]Setembro!$K$25</f>
        <v>3.8</v>
      </c>
      <c r="W41" s="11">
        <f>[37]Setembro!$K$26</f>
        <v>12.2</v>
      </c>
      <c r="X41" s="11">
        <f>[37]Setembro!$K$27</f>
        <v>0</v>
      </c>
      <c r="Y41" s="11">
        <f>[37]Setembro!$K$28</f>
        <v>0</v>
      </c>
      <c r="Z41" s="11">
        <f>[37]Setembro!$K$29</f>
        <v>0</v>
      </c>
      <c r="AA41" s="11">
        <f>[37]Setembro!$K$30</f>
        <v>0</v>
      </c>
      <c r="AB41" s="11">
        <f>[37]Setembro!$K$31</f>
        <v>1.5999999999999999</v>
      </c>
      <c r="AC41" s="11">
        <f>[37]Setembro!$K$32</f>
        <v>18.600000000000001</v>
      </c>
      <c r="AD41" s="11">
        <f>[37]Setembro!$K$33</f>
        <v>0</v>
      </c>
      <c r="AE41" s="94">
        <f>[37]Setembro!$K$34</f>
        <v>0</v>
      </c>
      <c r="AF41" s="97">
        <f t="shared" si="6"/>
        <v>36.400000000000006</v>
      </c>
      <c r="AG41" s="101">
        <f t="shared" si="7"/>
        <v>18.600000000000001</v>
      </c>
      <c r="AH41" s="105">
        <f t="shared" si="8"/>
        <v>25</v>
      </c>
    </row>
    <row r="42" spans="1:36" x14ac:dyDescent="0.2">
      <c r="A42" s="78" t="s">
        <v>17</v>
      </c>
      <c r="B42" s="147">
        <f>[38]Setembro!$K$5</f>
        <v>0.2</v>
      </c>
      <c r="C42" s="11">
        <f>[38]Setembro!$K$6</f>
        <v>4.2</v>
      </c>
      <c r="D42" s="11">
        <f>[38]Setembro!$K$7</f>
        <v>0.4</v>
      </c>
      <c r="E42" s="11">
        <f>[38]Setembro!$K$8</f>
        <v>0</v>
      </c>
      <c r="F42" s="11">
        <f>[38]Setembro!$K$9</f>
        <v>0</v>
      </c>
      <c r="G42" s="11">
        <f>[38]Setembro!$K$10</f>
        <v>0</v>
      </c>
      <c r="H42" s="11">
        <f>[38]Setembro!$K$11</f>
        <v>0</v>
      </c>
      <c r="I42" s="11">
        <f>[38]Setembro!$K$12</f>
        <v>0</v>
      </c>
      <c r="J42" s="11">
        <f>[38]Setembro!$K$13</f>
        <v>0</v>
      </c>
      <c r="K42" s="11">
        <f>[38]Setembro!$K$14</f>
        <v>0</v>
      </c>
      <c r="L42" s="11">
        <f>[38]Setembro!$K$15</f>
        <v>0</v>
      </c>
      <c r="M42" s="11">
        <f>[38]Setembro!$K$16</f>
        <v>0</v>
      </c>
      <c r="N42" s="11">
        <f>[38]Setembro!$K$17</f>
        <v>0</v>
      </c>
      <c r="O42" s="11">
        <f>[38]Setembro!$K$18</f>
        <v>0</v>
      </c>
      <c r="P42" s="11">
        <f>[38]Setembro!$K$19</f>
        <v>0</v>
      </c>
      <c r="Q42" s="11">
        <f>[38]Setembro!$K$20</f>
        <v>0</v>
      </c>
      <c r="R42" s="11">
        <f>[38]Setembro!$K$21</f>
        <v>0</v>
      </c>
      <c r="S42" s="11">
        <f>[38]Setembro!$K$22</f>
        <v>0</v>
      </c>
      <c r="T42" s="11">
        <f>[38]Setembro!$K$23</f>
        <v>6</v>
      </c>
      <c r="U42" s="11">
        <f>[38]Setembro!$K$24</f>
        <v>3.4</v>
      </c>
      <c r="V42" s="11">
        <f>[38]Setembro!$K$25</f>
        <v>8.1999999999999993</v>
      </c>
      <c r="W42" s="11">
        <f>[38]Setembro!$K$26</f>
        <v>0.4</v>
      </c>
      <c r="X42" s="11">
        <f>[38]Setembro!$K$27</f>
        <v>0</v>
      </c>
      <c r="Y42" s="11">
        <f>[38]Setembro!$K$28</f>
        <v>0</v>
      </c>
      <c r="Z42" s="11">
        <f>[38]Setembro!$K$29</f>
        <v>0</v>
      </c>
      <c r="AA42" s="11">
        <f>[38]Setembro!$K$30</f>
        <v>0</v>
      </c>
      <c r="AB42" s="11">
        <f>[38]Setembro!$K$31</f>
        <v>0</v>
      </c>
      <c r="AC42" s="11">
        <f>[38]Setembro!$K$32</f>
        <v>0</v>
      </c>
      <c r="AD42" s="11">
        <f>[38]Setembro!$K$33</f>
        <v>0</v>
      </c>
      <c r="AE42" s="94">
        <f>[38]Setembro!$K$34</f>
        <v>0</v>
      </c>
      <c r="AF42" s="97">
        <f t="shared" si="6"/>
        <v>22.799999999999997</v>
      </c>
      <c r="AG42" s="101">
        <f t="shared" si="7"/>
        <v>8.1999999999999993</v>
      </c>
      <c r="AH42" s="105">
        <f t="shared" si="8"/>
        <v>23</v>
      </c>
    </row>
    <row r="43" spans="1:36" x14ac:dyDescent="0.2">
      <c r="A43" s="78" t="s">
        <v>157</v>
      </c>
      <c r="B43" s="147">
        <f>[39]Setembro!$K$5</f>
        <v>0</v>
      </c>
      <c r="C43" s="11">
        <f>[39]Setembro!$K$6</f>
        <v>0</v>
      </c>
      <c r="D43" s="11">
        <f>[39]Setembro!$K$7</f>
        <v>0</v>
      </c>
      <c r="E43" s="11">
        <f>[39]Setembro!$K$8</f>
        <v>0</v>
      </c>
      <c r="F43" s="11">
        <f>[39]Setembro!$K$9</f>
        <v>0</v>
      </c>
      <c r="G43" s="11">
        <f>[39]Setembro!$K$10</f>
        <v>0</v>
      </c>
      <c r="H43" s="11">
        <f>[39]Setembro!$K$11</f>
        <v>0</v>
      </c>
      <c r="I43" s="11">
        <f>[39]Setembro!$K$12</f>
        <v>0</v>
      </c>
      <c r="J43" s="11">
        <f>[39]Setembro!$K$13</f>
        <v>0</v>
      </c>
      <c r="K43" s="11">
        <f>[39]Setembro!$K$14</f>
        <v>0</v>
      </c>
      <c r="L43" s="11">
        <f>[39]Setembro!$K$15</f>
        <v>0</v>
      </c>
      <c r="M43" s="11">
        <f>[39]Setembro!$K$16</f>
        <v>0</v>
      </c>
      <c r="N43" s="11">
        <f>[39]Setembro!$K$17</f>
        <v>0</v>
      </c>
      <c r="O43" s="11">
        <f>[39]Setembro!$K$18</f>
        <v>0</v>
      </c>
      <c r="P43" s="11">
        <f>[39]Setembro!$K$19</f>
        <v>0</v>
      </c>
      <c r="Q43" s="11">
        <f>[39]Setembro!$K$20</f>
        <v>0</v>
      </c>
      <c r="R43" s="11">
        <f>[39]Setembro!$K$21</f>
        <v>0</v>
      </c>
      <c r="S43" s="11">
        <f>[39]Setembro!$K$22</f>
        <v>0</v>
      </c>
      <c r="T43" s="11">
        <f>[39]Setembro!$K$23</f>
        <v>0</v>
      </c>
      <c r="U43" s="11">
        <f>[39]Setembro!$K$24</f>
        <v>0</v>
      </c>
      <c r="V43" s="11">
        <f>[39]Setembro!$K$25</f>
        <v>6.4</v>
      </c>
      <c r="W43" s="11">
        <f>[39]Setembro!$K$26</f>
        <v>3.3999999999999995</v>
      </c>
      <c r="X43" s="11">
        <f>[39]Setembro!$K$27</f>
        <v>0</v>
      </c>
      <c r="Y43" s="11">
        <f>[39]Setembro!$K$28</f>
        <v>0</v>
      </c>
      <c r="Z43" s="11">
        <f>[39]Setembro!$K$29</f>
        <v>0</v>
      </c>
      <c r="AA43" s="11">
        <f>[39]Setembro!$K$30</f>
        <v>0</v>
      </c>
      <c r="AB43" s="11">
        <f>[39]Setembro!$K$31</f>
        <v>4.4000000000000004</v>
      </c>
      <c r="AC43" s="11">
        <f>[39]Setembro!$K$32</f>
        <v>0</v>
      </c>
      <c r="AD43" s="11">
        <f>[39]Setembro!$K$33</f>
        <v>0</v>
      </c>
      <c r="AE43" s="94">
        <f>[39]Setembro!$K$34</f>
        <v>0</v>
      </c>
      <c r="AF43" s="97">
        <f t="shared" ref="AF43" si="9">SUM(B43:AE43)</f>
        <v>14.200000000000001</v>
      </c>
      <c r="AG43" s="101">
        <f t="shared" ref="AG43" si="10">MAX(B43:AE43)</f>
        <v>6.4</v>
      </c>
      <c r="AH43" s="105">
        <f t="shared" ref="AH43" si="11">COUNTIF(B43:AE43,"=0,0")</f>
        <v>27</v>
      </c>
      <c r="AJ43" s="12" t="s">
        <v>47</v>
      </c>
    </row>
    <row r="44" spans="1:36" x14ac:dyDescent="0.2">
      <c r="A44" s="78" t="s">
        <v>18</v>
      </c>
      <c r="B44" s="147" t="str">
        <f>[40]Setembro!$K$5</f>
        <v>*</v>
      </c>
      <c r="C44" s="11" t="str">
        <f>[40]Setembro!$K$6</f>
        <v>*</v>
      </c>
      <c r="D44" s="11" t="str">
        <f>[40]Setembro!$K$7</f>
        <v>*</v>
      </c>
      <c r="E44" s="11" t="str">
        <f>[40]Setembro!$K$8</f>
        <v>*</v>
      </c>
      <c r="F44" s="11" t="str">
        <f>[40]Setembro!$K$9</f>
        <v>*</v>
      </c>
      <c r="G44" s="11" t="str">
        <f>[40]Setembro!$K$10</f>
        <v>*</v>
      </c>
      <c r="H44" s="11" t="str">
        <f>[40]Setembro!$K$11</f>
        <v>*</v>
      </c>
      <c r="I44" s="11" t="str">
        <f>[40]Setembro!$K$12</f>
        <v>*</v>
      </c>
      <c r="J44" s="11" t="str">
        <f>[40]Setembro!$K$13</f>
        <v>*</v>
      </c>
      <c r="K44" s="11" t="str">
        <f>[40]Setembro!$K$14</f>
        <v>*</v>
      </c>
      <c r="L44" s="11" t="str">
        <f>[40]Setembro!$K$15</f>
        <v>*</v>
      </c>
      <c r="M44" s="11" t="str">
        <f>[40]Setembro!$K$16</f>
        <v>*</v>
      </c>
      <c r="N44" s="11" t="str">
        <f>[40]Setembro!$K$17</f>
        <v>*</v>
      </c>
      <c r="O44" s="11" t="str">
        <f>[40]Setembro!$K$18</f>
        <v>*</v>
      </c>
      <c r="P44" s="11" t="str">
        <f>[40]Setembro!$K$19</f>
        <v>*</v>
      </c>
      <c r="Q44" s="11" t="str">
        <f>[40]Setembro!$K$20</f>
        <v>*</v>
      </c>
      <c r="R44" s="11" t="str">
        <f>[40]Setembro!$K$21</f>
        <v>*</v>
      </c>
      <c r="S44" s="11" t="str">
        <f>[40]Setembro!$K$22</f>
        <v>*</v>
      </c>
      <c r="T44" s="11" t="str">
        <f>[40]Setembro!$K$23</f>
        <v>*</v>
      </c>
      <c r="U44" s="11" t="str">
        <f>[40]Setembro!$K$24</f>
        <v>*</v>
      </c>
      <c r="V44" s="11" t="str">
        <f>[40]Setembro!$K$25</f>
        <v>*</v>
      </c>
      <c r="W44" s="11" t="str">
        <f>[40]Setembro!$K$26</f>
        <v>*</v>
      </c>
      <c r="X44" s="11" t="str">
        <f>[40]Setembro!$K$27</f>
        <v>*</v>
      </c>
      <c r="Y44" s="11" t="str">
        <f>[40]Setembro!$K$28</f>
        <v>*</v>
      </c>
      <c r="Z44" s="11" t="str">
        <f>[40]Setembro!$K$29</f>
        <v>*</v>
      </c>
      <c r="AA44" s="11" t="str">
        <f>[40]Setembro!$K$30</f>
        <v>*</v>
      </c>
      <c r="AB44" s="11" t="str">
        <f>[40]Setembro!$K$31</f>
        <v>*</v>
      </c>
      <c r="AC44" s="11" t="str">
        <f>[40]Setembro!$K$32</f>
        <v>*</v>
      </c>
      <c r="AD44" s="11" t="str">
        <f>[40]Setembro!$K$33</f>
        <v>*</v>
      </c>
      <c r="AE44" s="94" t="str">
        <f>[40]Setembro!$K$34</f>
        <v>*</v>
      </c>
      <c r="AF44" s="97" t="s">
        <v>226</v>
      </c>
      <c r="AG44" s="101" t="s">
        <v>226</v>
      </c>
      <c r="AH44" s="105" t="s">
        <v>226</v>
      </c>
    </row>
    <row r="45" spans="1:36" x14ac:dyDescent="0.2">
      <c r="A45" s="78" t="s">
        <v>162</v>
      </c>
      <c r="B45" s="147" t="str">
        <f>[41]Setembro!$K$5</f>
        <v>*</v>
      </c>
      <c r="C45" s="11" t="str">
        <f>[41]Setembro!$K$6</f>
        <v>*</v>
      </c>
      <c r="D45" s="11" t="str">
        <f>[41]Setembro!$K$7</f>
        <v>*</v>
      </c>
      <c r="E45" s="11" t="str">
        <f>[41]Setembro!$K$8</f>
        <v>*</v>
      </c>
      <c r="F45" s="11" t="str">
        <f>[41]Setembro!$K$9</f>
        <v>*</v>
      </c>
      <c r="G45" s="11" t="str">
        <f>[41]Setembro!$K$10</f>
        <v>*</v>
      </c>
      <c r="H45" s="11" t="str">
        <f>[41]Setembro!$K$11</f>
        <v>*</v>
      </c>
      <c r="I45" s="11" t="str">
        <f>[41]Setembro!$K$12</f>
        <v>*</v>
      </c>
      <c r="J45" s="11" t="str">
        <f>[41]Setembro!$K$13</f>
        <v>*</v>
      </c>
      <c r="K45" s="11" t="str">
        <f>[41]Setembro!$K$14</f>
        <v>*</v>
      </c>
      <c r="L45" s="11" t="str">
        <f>[41]Setembro!$K$15</f>
        <v>*</v>
      </c>
      <c r="M45" s="11" t="str">
        <f>[41]Setembro!$K$16</f>
        <v>*</v>
      </c>
      <c r="N45" s="11" t="str">
        <f>[41]Setembro!$K$17</f>
        <v>*</v>
      </c>
      <c r="O45" s="11" t="str">
        <f>[41]Setembro!$K$18</f>
        <v>*</v>
      </c>
      <c r="P45" s="11" t="str">
        <f>[41]Setembro!$K$19</f>
        <v>*</v>
      </c>
      <c r="Q45" s="11" t="str">
        <f>[41]Setembro!$K$20</f>
        <v>*</v>
      </c>
      <c r="R45" s="11" t="str">
        <f>[41]Setembro!$K$21</f>
        <v>*</v>
      </c>
      <c r="S45" s="11" t="str">
        <f>[41]Setembro!$K$22</f>
        <v>*</v>
      </c>
      <c r="T45" s="11" t="str">
        <f>[41]Setembro!$K$23</f>
        <v>*</v>
      </c>
      <c r="U45" s="11" t="str">
        <f>[41]Setembro!$K$24</f>
        <v>*</v>
      </c>
      <c r="V45" s="11" t="str">
        <f>[41]Setembro!$K$25</f>
        <v>*</v>
      </c>
      <c r="W45" s="11" t="str">
        <f>[41]Setembro!$K$26</f>
        <v>*</v>
      </c>
      <c r="X45" s="11" t="str">
        <f>[41]Setembro!$K$27</f>
        <v>*</v>
      </c>
      <c r="Y45" s="11" t="str">
        <f>[41]Setembro!$K$28</f>
        <v>*</v>
      </c>
      <c r="Z45" s="11" t="str">
        <f>[41]Setembro!$K$29</f>
        <v>*</v>
      </c>
      <c r="AA45" s="11" t="str">
        <f>[41]Setembro!$K$30</f>
        <v>*</v>
      </c>
      <c r="AB45" s="11" t="str">
        <f>[41]Setembro!$K$31</f>
        <v>*</v>
      </c>
      <c r="AC45" s="11" t="str">
        <f>[41]Setembro!$K$32</f>
        <v>*</v>
      </c>
      <c r="AD45" s="11" t="str">
        <f>[41]Setembro!$K$33</f>
        <v>*</v>
      </c>
      <c r="AE45" s="94" t="str">
        <f>[41]Setembro!$K$34</f>
        <v>*</v>
      </c>
      <c r="AF45" s="97" t="s">
        <v>226</v>
      </c>
      <c r="AG45" s="101" t="s">
        <v>226</v>
      </c>
      <c r="AH45" s="105" t="s">
        <v>226</v>
      </c>
    </row>
    <row r="46" spans="1:36" x14ac:dyDescent="0.2">
      <c r="A46" s="78" t="s">
        <v>19</v>
      </c>
      <c r="B46" s="147" t="str">
        <f>[42]Setembro!$K$5</f>
        <v>*</v>
      </c>
      <c r="C46" s="11" t="str">
        <f>[42]Setembro!$K$6</f>
        <v>*</v>
      </c>
      <c r="D46" s="11" t="str">
        <f>[42]Setembro!$K$7</f>
        <v>*</v>
      </c>
      <c r="E46" s="11" t="str">
        <f>[42]Setembro!$K$8</f>
        <v>*</v>
      </c>
      <c r="F46" s="11" t="str">
        <f>[42]Setembro!$K$9</f>
        <v>*</v>
      </c>
      <c r="G46" s="11" t="str">
        <f>[42]Setembro!$K$10</f>
        <v>*</v>
      </c>
      <c r="H46" s="11" t="str">
        <f>[42]Setembro!$K$11</f>
        <v>*</v>
      </c>
      <c r="I46" s="11" t="str">
        <f>[42]Setembro!$K$12</f>
        <v>*</v>
      </c>
      <c r="J46" s="11" t="str">
        <f>[42]Setembro!$K$13</f>
        <v>*</v>
      </c>
      <c r="K46" s="11" t="str">
        <f>[42]Setembro!$K$14</f>
        <v>*</v>
      </c>
      <c r="L46" s="11" t="str">
        <f>[42]Setembro!$K$15</f>
        <v>*</v>
      </c>
      <c r="M46" s="11" t="str">
        <f>[42]Setembro!$K$16</f>
        <v>*</v>
      </c>
      <c r="N46" s="11" t="str">
        <f>[42]Setembro!$K$17</f>
        <v>*</v>
      </c>
      <c r="O46" s="11" t="str">
        <f>[42]Setembro!$K$18</f>
        <v>*</v>
      </c>
      <c r="P46" s="11" t="str">
        <f>[42]Setembro!$K$19</f>
        <v>*</v>
      </c>
      <c r="Q46" s="11" t="str">
        <f>[42]Setembro!$K$20</f>
        <v>*</v>
      </c>
      <c r="R46" s="11" t="str">
        <f>[42]Setembro!$K$21</f>
        <v>*</v>
      </c>
      <c r="S46" s="11" t="str">
        <f>[42]Setembro!$K$22</f>
        <v>*</v>
      </c>
      <c r="T46" s="11" t="str">
        <f>[42]Setembro!$K$23</f>
        <v>*</v>
      </c>
      <c r="U46" s="11" t="str">
        <f>[42]Setembro!$K$24</f>
        <v>*</v>
      </c>
      <c r="V46" s="11" t="str">
        <f>[42]Setembro!$K$25</f>
        <v>*</v>
      </c>
      <c r="W46" s="11" t="str">
        <f>[42]Setembro!$K$26</f>
        <v>*</v>
      </c>
      <c r="X46" s="11" t="str">
        <f>[42]Setembro!$K$27</f>
        <v>*</v>
      </c>
      <c r="Y46" s="11" t="str">
        <f>[42]Setembro!$K$28</f>
        <v>*</v>
      </c>
      <c r="Z46" s="11" t="str">
        <f>[42]Setembro!$K$29</f>
        <v>*</v>
      </c>
      <c r="AA46" s="11" t="str">
        <f>[42]Setembro!$K$30</f>
        <v>*</v>
      </c>
      <c r="AB46" s="11" t="str">
        <f>[42]Setembro!$K$31</f>
        <v>*</v>
      </c>
      <c r="AC46" s="11" t="str">
        <f>[42]Setembro!$K$32</f>
        <v>*</v>
      </c>
      <c r="AD46" s="11" t="str">
        <f>[42]Setembro!$K$33</f>
        <v>*</v>
      </c>
      <c r="AE46" s="94" t="str">
        <f>[42]Setembro!$K$34</f>
        <v>*</v>
      </c>
      <c r="AF46" s="97" t="s">
        <v>226</v>
      </c>
      <c r="AG46" s="101" t="s">
        <v>226</v>
      </c>
      <c r="AH46" s="105" t="s">
        <v>226</v>
      </c>
      <c r="AI46" s="12" t="s">
        <v>47</v>
      </c>
    </row>
    <row r="47" spans="1:36" x14ac:dyDescent="0.2">
      <c r="A47" s="78" t="s">
        <v>31</v>
      </c>
      <c r="B47" s="147">
        <f>[43]Setembro!$K$5</f>
        <v>0</v>
      </c>
      <c r="C47" s="11">
        <f>[43]Setembro!$K$6</f>
        <v>0</v>
      </c>
      <c r="D47" s="11">
        <f>[43]Setembro!$K$7</f>
        <v>0</v>
      </c>
      <c r="E47" s="11">
        <f>[43]Setembro!$K$8</f>
        <v>0</v>
      </c>
      <c r="F47" s="11">
        <f>[43]Setembro!$K$9</f>
        <v>0</v>
      </c>
      <c r="G47" s="11">
        <f>[43]Setembro!$K$10</f>
        <v>0</v>
      </c>
      <c r="H47" s="11">
        <f>[43]Setembro!$K$11</f>
        <v>0</v>
      </c>
      <c r="I47" s="11">
        <f>[43]Setembro!$K$12</f>
        <v>0</v>
      </c>
      <c r="J47" s="11">
        <f>[43]Setembro!$K$13</f>
        <v>0</v>
      </c>
      <c r="K47" s="11">
        <f>[43]Setembro!$K$14</f>
        <v>0</v>
      </c>
      <c r="L47" s="11">
        <f>[43]Setembro!$K$15</f>
        <v>0</v>
      </c>
      <c r="M47" s="11">
        <f>[43]Setembro!$K$16</f>
        <v>0</v>
      </c>
      <c r="N47" s="11">
        <f>[43]Setembro!$K$17</f>
        <v>0</v>
      </c>
      <c r="O47" s="11">
        <f>[43]Setembro!$K$18</f>
        <v>0</v>
      </c>
      <c r="P47" s="11">
        <f>[43]Setembro!$K$19</f>
        <v>0</v>
      </c>
      <c r="Q47" s="11">
        <f>[43]Setembro!$K$20</f>
        <v>0</v>
      </c>
      <c r="R47" s="11">
        <f>[43]Setembro!$K$21</f>
        <v>0</v>
      </c>
      <c r="S47" s="11">
        <f>[43]Setembro!$K$22</f>
        <v>0</v>
      </c>
      <c r="T47" s="11">
        <f>[43]Setembro!$K$23</f>
        <v>0</v>
      </c>
      <c r="U47" s="11">
        <f>[43]Setembro!$K$24</f>
        <v>0</v>
      </c>
      <c r="V47" s="11">
        <f>[43]Setembro!$K$25</f>
        <v>7.4000000000000012</v>
      </c>
      <c r="W47" s="11">
        <f>[43]Setembro!$K$26</f>
        <v>3.0000000000000004</v>
      </c>
      <c r="X47" s="11">
        <f>[43]Setembro!$K$27</f>
        <v>0</v>
      </c>
      <c r="Y47" s="11">
        <f>[43]Setembro!$K$28</f>
        <v>0</v>
      </c>
      <c r="Z47" s="11">
        <f>[43]Setembro!$K$29</f>
        <v>0</v>
      </c>
      <c r="AA47" s="11">
        <f>[43]Setembro!$K$30</f>
        <v>0</v>
      </c>
      <c r="AB47" s="11">
        <f>[43]Setembro!$K$31</f>
        <v>0</v>
      </c>
      <c r="AC47" s="11">
        <f>[43]Setembro!$K$32</f>
        <v>0</v>
      </c>
      <c r="AD47" s="11">
        <f>[43]Setembro!$K$33</f>
        <v>0</v>
      </c>
      <c r="AE47" s="94">
        <f>[43]Setembro!$K$34</f>
        <v>0</v>
      </c>
      <c r="AF47" s="97">
        <f t="shared" si="6"/>
        <v>10.400000000000002</v>
      </c>
      <c r="AG47" s="101">
        <f t="shared" si="7"/>
        <v>7.4000000000000012</v>
      </c>
      <c r="AH47" s="105">
        <f t="shared" si="8"/>
        <v>28</v>
      </c>
    </row>
    <row r="48" spans="1:36" x14ac:dyDescent="0.2">
      <c r="A48" s="78" t="s">
        <v>44</v>
      </c>
      <c r="B48" s="147">
        <f>[44]Setembro!$K$5</f>
        <v>0</v>
      </c>
      <c r="C48" s="11">
        <f>[44]Setembro!$K$6</f>
        <v>0</v>
      </c>
      <c r="D48" s="11">
        <f>[44]Setembro!$K$7</f>
        <v>0</v>
      </c>
      <c r="E48" s="11">
        <f>[44]Setembro!$K$8</f>
        <v>0</v>
      </c>
      <c r="F48" s="11">
        <f>[44]Setembro!$K$9</f>
        <v>0</v>
      </c>
      <c r="G48" s="11">
        <f>[44]Setembro!$K$10</f>
        <v>0</v>
      </c>
      <c r="H48" s="11">
        <f>[44]Setembro!$K$11</f>
        <v>0</v>
      </c>
      <c r="I48" s="11">
        <f>[44]Setembro!$K$12</f>
        <v>0</v>
      </c>
      <c r="J48" s="11">
        <f>[44]Setembro!$K$13</f>
        <v>0</v>
      </c>
      <c r="K48" s="11">
        <f>[44]Setembro!$K$14</f>
        <v>0</v>
      </c>
      <c r="L48" s="11">
        <f>[44]Setembro!$K$15</f>
        <v>0</v>
      </c>
      <c r="M48" s="11">
        <f>[44]Setembro!$K$16</f>
        <v>0</v>
      </c>
      <c r="N48" s="11">
        <f>[44]Setembro!$K$17</f>
        <v>0</v>
      </c>
      <c r="O48" s="11">
        <f>[44]Setembro!$K$18</f>
        <v>0</v>
      </c>
      <c r="P48" s="11">
        <f>[44]Setembro!$K$19</f>
        <v>0</v>
      </c>
      <c r="Q48" s="11">
        <f>[44]Setembro!$K$20</f>
        <v>0</v>
      </c>
      <c r="R48" s="11">
        <f>[44]Setembro!$K$21</f>
        <v>0</v>
      </c>
      <c r="S48" s="11">
        <f>[44]Setembro!$K$22</f>
        <v>0</v>
      </c>
      <c r="T48" s="11">
        <f>[44]Setembro!$K$23</f>
        <v>0</v>
      </c>
      <c r="U48" s="11">
        <f>[44]Setembro!$K$24</f>
        <v>0</v>
      </c>
      <c r="V48" s="11">
        <f>[44]Setembro!$K$25</f>
        <v>0</v>
      </c>
      <c r="W48" s="11">
        <f>[44]Setembro!$K$26</f>
        <v>0</v>
      </c>
      <c r="X48" s="11">
        <f>[44]Setembro!$K$27</f>
        <v>0</v>
      </c>
      <c r="Y48" s="11">
        <f>[44]Setembro!$K$28</f>
        <v>0</v>
      </c>
      <c r="Z48" s="11">
        <f>[44]Setembro!$K$29</f>
        <v>0</v>
      </c>
      <c r="AA48" s="11">
        <f>[44]Setembro!$K$30</f>
        <v>0</v>
      </c>
      <c r="AB48" s="11">
        <f>[44]Setembro!$K$31</f>
        <v>0</v>
      </c>
      <c r="AC48" s="11">
        <f>[44]Setembro!$K$32</f>
        <v>0</v>
      </c>
      <c r="AD48" s="11">
        <f>[44]Setembro!$K$33</f>
        <v>0</v>
      </c>
      <c r="AE48" s="94">
        <f>[44]Setembro!$K$34</f>
        <v>0</v>
      </c>
      <c r="AF48" s="97">
        <f t="shared" si="6"/>
        <v>0</v>
      </c>
      <c r="AG48" s="101">
        <f t="shared" si="7"/>
        <v>0</v>
      </c>
      <c r="AH48" s="105">
        <f t="shared" si="8"/>
        <v>30</v>
      </c>
      <c r="AI48" s="12" t="s">
        <v>47</v>
      </c>
    </row>
    <row r="49" spans="1:35" ht="13.5" thickBot="1" x14ac:dyDescent="0.25">
      <c r="A49" s="149" t="s">
        <v>20</v>
      </c>
      <c r="B49" s="148" t="str">
        <f>[45]Setembro!$K$5</f>
        <v>*</v>
      </c>
      <c r="C49" s="106" t="str">
        <f>[45]Setembro!$K$6</f>
        <v>*</v>
      </c>
      <c r="D49" s="106" t="str">
        <f>[45]Setembro!$K$7</f>
        <v>*</v>
      </c>
      <c r="E49" s="106" t="str">
        <f>[45]Setembro!$K$8</f>
        <v>*</v>
      </c>
      <c r="F49" s="106" t="str">
        <f>[45]Setembro!$K$9</f>
        <v>*</v>
      </c>
      <c r="G49" s="106" t="str">
        <f>[45]Setembro!$K$10</f>
        <v>*</v>
      </c>
      <c r="H49" s="106" t="str">
        <f>[45]Setembro!$K$11</f>
        <v>*</v>
      </c>
      <c r="I49" s="106" t="str">
        <f>[45]Setembro!$K$12</f>
        <v>*</v>
      </c>
      <c r="J49" s="106" t="str">
        <f>[45]Setembro!$K$13</f>
        <v>*</v>
      </c>
      <c r="K49" s="106" t="str">
        <f>[45]Setembro!$K$14</f>
        <v>*</v>
      </c>
      <c r="L49" s="106" t="str">
        <f>[45]Setembro!$K$15</f>
        <v>*</v>
      </c>
      <c r="M49" s="106" t="str">
        <f>[45]Setembro!$K$16</f>
        <v>*</v>
      </c>
      <c r="N49" s="106" t="str">
        <f>[45]Setembro!$K$17</f>
        <v>*</v>
      </c>
      <c r="O49" s="106" t="str">
        <f>[45]Setembro!$K$18</f>
        <v>*</v>
      </c>
      <c r="P49" s="106" t="str">
        <f>[45]Setembro!$K$19</f>
        <v>*</v>
      </c>
      <c r="Q49" s="106" t="str">
        <f>[45]Setembro!$K$20</f>
        <v>*</v>
      </c>
      <c r="R49" s="106" t="str">
        <f>[45]Setembro!$K$21</f>
        <v>*</v>
      </c>
      <c r="S49" s="106" t="str">
        <f>[45]Setembro!$K$22</f>
        <v>*</v>
      </c>
      <c r="T49" s="106" t="str">
        <f>[45]Setembro!$K$23</f>
        <v>*</v>
      </c>
      <c r="U49" s="106" t="str">
        <f>[45]Setembro!$K$24</f>
        <v>*</v>
      </c>
      <c r="V49" s="106" t="str">
        <f>[45]Setembro!$K$25</f>
        <v>*</v>
      </c>
      <c r="W49" s="106" t="str">
        <f>[45]Setembro!$K$26</f>
        <v>*</v>
      </c>
      <c r="X49" s="106" t="str">
        <f>[45]Setembro!$K$27</f>
        <v>*</v>
      </c>
      <c r="Y49" s="106" t="str">
        <f>[45]Setembro!$K$28</f>
        <v>*</v>
      </c>
      <c r="Z49" s="106" t="str">
        <f>[45]Setembro!$K$29</f>
        <v>*</v>
      </c>
      <c r="AA49" s="106" t="str">
        <f>[45]Setembro!$K$30</f>
        <v>*</v>
      </c>
      <c r="AB49" s="106" t="str">
        <f>[45]Setembro!$K$31</f>
        <v>*</v>
      </c>
      <c r="AC49" s="106" t="str">
        <f>[45]Setembro!$K$32</f>
        <v>*</v>
      </c>
      <c r="AD49" s="106" t="str">
        <f>[45]Setembro!$K$33</f>
        <v>*</v>
      </c>
      <c r="AE49" s="107" t="str">
        <f>[45]Setembro!$K$34</f>
        <v>*</v>
      </c>
      <c r="AF49" s="108" t="s">
        <v>226</v>
      </c>
      <c r="AG49" s="109" t="s">
        <v>226</v>
      </c>
      <c r="AH49" s="110" t="s">
        <v>226</v>
      </c>
    </row>
    <row r="50" spans="1:35" s="5" customFormat="1" ht="17.100000000000001" customHeight="1" x14ac:dyDescent="0.2">
      <c r="A50" s="152" t="s">
        <v>33</v>
      </c>
      <c r="B50" s="150">
        <f t="shared" ref="B50:AG50" si="12">MAX(B5:B49)</f>
        <v>0.2</v>
      </c>
      <c r="C50" s="111">
        <f t="shared" si="12"/>
        <v>4.2</v>
      </c>
      <c r="D50" s="111">
        <f t="shared" si="12"/>
        <v>0.4</v>
      </c>
      <c r="E50" s="111">
        <f t="shared" si="12"/>
        <v>0</v>
      </c>
      <c r="F50" s="111">
        <f t="shared" si="12"/>
        <v>0</v>
      </c>
      <c r="G50" s="111">
        <f t="shared" si="12"/>
        <v>0</v>
      </c>
      <c r="H50" s="111">
        <f t="shared" si="12"/>
        <v>0</v>
      </c>
      <c r="I50" s="111">
        <f t="shared" si="12"/>
        <v>0</v>
      </c>
      <c r="J50" s="111">
        <f t="shared" si="12"/>
        <v>0</v>
      </c>
      <c r="K50" s="111">
        <f t="shared" si="12"/>
        <v>0</v>
      </c>
      <c r="L50" s="111">
        <f t="shared" si="12"/>
        <v>0</v>
      </c>
      <c r="M50" s="111">
        <f t="shared" si="12"/>
        <v>0</v>
      </c>
      <c r="N50" s="111">
        <f t="shared" si="12"/>
        <v>0</v>
      </c>
      <c r="O50" s="111">
        <f t="shared" si="12"/>
        <v>0</v>
      </c>
      <c r="P50" s="111">
        <f t="shared" si="12"/>
        <v>0</v>
      </c>
      <c r="Q50" s="111">
        <f t="shared" si="12"/>
        <v>0</v>
      </c>
      <c r="R50" s="111">
        <f t="shared" si="12"/>
        <v>2.8000000000000003</v>
      </c>
      <c r="S50" s="111">
        <f t="shared" si="12"/>
        <v>0.8</v>
      </c>
      <c r="T50" s="111">
        <f t="shared" si="12"/>
        <v>22.599999999999998</v>
      </c>
      <c r="U50" s="111">
        <f t="shared" si="12"/>
        <v>15.799999999999999</v>
      </c>
      <c r="V50" s="111">
        <f t="shared" si="12"/>
        <v>25.4</v>
      </c>
      <c r="W50" s="111">
        <f t="shared" si="12"/>
        <v>12.2</v>
      </c>
      <c r="X50" s="111">
        <f t="shared" si="12"/>
        <v>1.4</v>
      </c>
      <c r="Y50" s="111">
        <f t="shared" si="12"/>
        <v>0</v>
      </c>
      <c r="Z50" s="111">
        <f t="shared" si="12"/>
        <v>0</v>
      </c>
      <c r="AA50" s="111">
        <f t="shared" si="12"/>
        <v>0</v>
      </c>
      <c r="AB50" s="111">
        <f t="shared" si="12"/>
        <v>4.4000000000000004</v>
      </c>
      <c r="AC50" s="111">
        <f t="shared" si="12"/>
        <v>18.600000000000001</v>
      </c>
      <c r="AD50" s="111">
        <f t="shared" si="12"/>
        <v>0</v>
      </c>
      <c r="AE50" s="112">
        <f t="shared" si="12"/>
        <v>0</v>
      </c>
      <c r="AF50" s="113">
        <f t="shared" si="12"/>
        <v>45.2</v>
      </c>
      <c r="AG50" s="114">
        <f t="shared" si="12"/>
        <v>25.4</v>
      </c>
      <c r="AH50" s="232"/>
    </row>
    <row r="51" spans="1:35" s="8" customFormat="1" ht="13.5" thickBot="1" x14ac:dyDescent="0.25">
      <c r="A51" s="153" t="s">
        <v>34</v>
      </c>
      <c r="B51" s="151">
        <f t="shared" ref="B51:AF51" si="13">SUM(B5:B49)</f>
        <v>0.2</v>
      </c>
      <c r="C51" s="115">
        <f t="shared" si="13"/>
        <v>5.8000000000000007</v>
      </c>
      <c r="D51" s="115">
        <f t="shared" si="13"/>
        <v>0.60000000000000009</v>
      </c>
      <c r="E51" s="115">
        <f t="shared" si="13"/>
        <v>0</v>
      </c>
      <c r="F51" s="115">
        <f t="shared" si="13"/>
        <v>0</v>
      </c>
      <c r="G51" s="115">
        <f t="shared" si="13"/>
        <v>0</v>
      </c>
      <c r="H51" s="115">
        <f t="shared" si="13"/>
        <v>0</v>
      </c>
      <c r="I51" s="115">
        <f t="shared" si="13"/>
        <v>0</v>
      </c>
      <c r="J51" s="115">
        <f t="shared" si="13"/>
        <v>0</v>
      </c>
      <c r="K51" s="115">
        <f t="shared" si="13"/>
        <v>0</v>
      </c>
      <c r="L51" s="115">
        <f t="shared" si="13"/>
        <v>0</v>
      </c>
      <c r="M51" s="115">
        <f t="shared" si="13"/>
        <v>0</v>
      </c>
      <c r="N51" s="115">
        <f t="shared" si="13"/>
        <v>0</v>
      </c>
      <c r="O51" s="115">
        <f t="shared" si="13"/>
        <v>0</v>
      </c>
      <c r="P51" s="115">
        <f t="shared" si="13"/>
        <v>0</v>
      </c>
      <c r="Q51" s="115">
        <f t="shared" si="13"/>
        <v>0</v>
      </c>
      <c r="R51" s="115">
        <f t="shared" si="13"/>
        <v>4.2</v>
      </c>
      <c r="S51" s="115">
        <f t="shared" si="13"/>
        <v>2</v>
      </c>
      <c r="T51" s="115">
        <f t="shared" si="13"/>
        <v>42.6</v>
      </c>
      <c r="U51" s="115">
        <f t="shared" si="13"/>
        <v>52.199999999999996</v>
      </c>
      <c r="V51" s="115">
        <f t="shared" si="13"/>
        <v>176.00000000000003</v>
      </c>
      <c r="W51" s="115">
        <f t="shared" si="13"/>
        <v>38.799999999999997</v>
      </c>
      <c r="X51" s="115">
        <f t="shared" si="13"/>
        <v>1.5999999999999999</v>
      </c>
      <c r="Y51" s="115">
        <f t="shared" si="13"/>
        <v>0</v>
      </c>
      <c r="Z51" s="115">
        <f t="shared" si="13"/>
        <v>0</v>
      </c>
      <c r="AA51" s="115">
        <f t="shared" si="13"/>
        <v>0</v>
      </c>
      <c r="AB51" s="115">
        <f t="shared" si="13"/>
        <v>6</v>
      </c>
      <c r="AC51" s="115">
        <f t="shared" si="13"/>
        <v>19.600000000000001</v>
      </c>
      <c r="AD51" s="115">
        <f t="shared" si="13"/>
        <v>0</v>
      </c>
      <c r="AE51" s="116">
        <f t="shared" si="13"/>
        <v>0</v>
      </c>
      <c r="AF51" s="99">
        <f t="shared" si="13"/>
        <v>349.6</v>
      </c>
      <c r="AG51" s="103"/>
      <c r="AH51" s="233"/>
    </row>
    <row r="52" spans="1:35" x14ac:dyDescent="0.2">
      <c r="A52" s="42"/>
      <c r="B52" s="43"/>
      <c r="C52" s="43"/>
      <c r="D52" s="43" t="s">
        <v>101</v>
      </c>
      <c r="E52" s="43"/>
      <c r="F52" s="43"/>
      <c r="G52" s="43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50"/>
      <c r="AE52" s="53" t="s">
        <v>47</v>
      </c>
      <c r="AF52" s="47"/>
      <c r="AG52" s="51"/>
      <c r="AH52" s="49"/>
    </row>
    <row r="53" spans="1:35" x14ac:dyDescent="0.2">
      <c r="A53" s="42"/>
      <c r="B53" s="44" t="s">
        <v>102</v>
      </c>
      <c r="C53" s="44"/>
      <c r="D53" s="44"/>
      <c r="E53" s="44"/>
      <c r="F53" s="44"/>
      <c r="G53" s="44"/>
      <c r="H53" s="44"/>
      <c r="I53" s="44"/>
      <c r="J53" s="90"/>
      <c r="K53" s="90"/>
      <c r="L53" s="90"/>
      <c r="M53" s="90" t="s">
        <v>45</v>
      </c>
      <c r="N53" s="90"/>
      <c r="O53" s="90"/>
      <c r="P53" s="90"/>
      <c r="Q53" s="90"/>
      <c r="R53" s="90"/>
      <c r="S53" s="90"/>
      <c r="T53" s="193" t="s">
        <v>97</v>
      </c>
      <c r="U53" s="193"/>
      <c r="V53" s="193"/>
      <c r="W53" s="193"/>
      <c r="X53" s="193"/>
      <c r="Y53" s="90"/>
      <c r="Z53" s="90"/>
      <c r="AA53" s="90"/>
      <c r="AB53" s="90"/>
      <c r="AC53" s="90"/>
      <c r="AD53" s="90"/>
      <c r="AE53" s="90"/>
      <c r="AF53" s="47"/>
      <c r="AG53" s="90"/>
      <c r="AH53" s="49"/>
    </row>
    <row r="54" spans="1:35" x14ac:dyDescent="0.2">
      <c r="A54" s="45"/>
      <c r="B54" s="90"/>
      <c r="C54" s="90"/>
      <c r="D54" s="90"/>
      <c r="E54" s="90"/>
      <c r="F54" s="90"/>
      <c r="G54" s="90"/>
      <c r="H54" s="90"/>
      <c r="I54" s="90"/>
      <c r="J54" s="91"/>
      <c r="K54" s="91"/>
      <c r="L54" s="91"/>
      <c r="M54" s="91" t="s">
        <v>46</v>
      </c>
      <c r="N54" s="91"/>
      <c r="O54" s="91"/>
      <c r="P54" s="91"/>
      <c r="Q54" s="90"/>
      <c r="R54" s="90"/>
      <c r="S54" s="90"/>
      <c r="T54" s="194" t="s">
        <v>98</v>
      </c>
      <c r="U54" s="194"/>
      <c r="V54" s="194"/>
      <c r="W54" s="194"/>
      <c r="X54" s="194"/>
      <c r="Y54" s="90"/>
      <c r="Z54" s="90"/>
      <c r="AA54" s="90"/>
      <c r="AB54" s="90"/>
      <c r="AC54" s="90"/>
      <c r="AD54" s="50"/>
      <c r="AE54" s="50"/>
      <c r="AF54" s="47"/>
      <c r="AG54" s="90"/>
      <c r="AH54" s="46"/>
    </row>
    <row r="55" spans="1:35" x14ac:dyDescent="0.2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50"/>
      <c r="AE55" s="50"/>
      <c r="AF55" s="47"/>
      <c r="AG55" s="91"/>
      <c r="AH55" s="46"/>
    </row>
    <row r="56" spans="1:35" x14ac:dyDescent="0.2">
      <c r="A56" s="45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0"/>
      <c r="AF56" s="47"/>
      <c r="AG56" s="51"/>
      <c r="AH56" s="57"/>
    </row>
    <row r="57" spans="1:35" x14ac:dyDescent="0.2">
      <c r="A57" s="45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51"/>
      <c r="AF57" s="47"/>
      <c r="AG57" s="51"/>
      <c r="AH57" s="57"/>
    </row>
    <row r="58" spans="1:35" ht="13.5" thickBot="1" x14ac:dyDescent="0.25">
      <c r="A58" s="54"/>
      <c r="B58" s="55"/>
      <c r="C58" s="55"/>
      <c r="D58" s="55"/>
      <c r="E58" s="55"/>
      <c r="F58" s="55"/>
      <c r="G58" s="55" t="s">
        <v>47</v>
      </c>
      <c r="H58" s="55"/>
      <c r="I58" s="55"/>
      <c r="J58" s="55"/>
      <c r="K58" s="55"/>
      <c r="L58" s="55" t="s">
        <v>47</v>
      </c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6"/>
      <c r="AG58" s="58"/>
      <c r="AH58" s="52" t="s">
        <v>47</v>
      </c>
    </row>
    <row r="61" spans="1:35" x14ac:dyDescent="0.2">
      <c r="G61" s="2" t="s">
        <v>47</v>
      </c>
      <c r="AI61" s="12" t="s">
        <v>47</v>
      </c>
    </row>
    <row r="62" spans="1:35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I62" t="s">
        <v>47</v>
      </c>
    </row>
    <row r="63" spans="1:35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5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F64" s="7" t="s">
        <v>47</v>
      </c>
      <c r="AG64" s="1" t="s">
        <v>47</v>
      </c>
    </row>
    <row r="65" spans="8:37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H65" s="10" t="s">
        <v>47</v>
      </c>
    </row>
    <row r="66" spans="8:37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  <c r="AI66" s="12" t="s">
        <v>47</v>
      </c>
    </row>
    <row r="67" spans="8:37" x14ac:dyDescent="0.2">
      <c r="H67" s="2" t="s">
        <v>47</v>
      </c>
      <c r="S67" s="2" t="s">
        <v>47</v>
      </c>
      <c r="W67" s="2" t="s">
        <v>47</v>
      </c>
    </row>
    <row r="68" spans="8:37" x14ac:dyDescent="0.2">
      <c r="Q68" s="2" t="s">
        <v>47</v>
      </c>
      <c r="R68" s="2" t="s">
        <v>47</v>
      </c>
      <c r="AE68" s="2" t="s">
        <v>47</v>
      </c>
      <c r="AK68" s="12" t="s">
        <v>47</v>
      </c>
    </row>
    <row r="69" spans="8:37" x14ac:dyDescent="0.2">
      <c r="S69" s="2" t="s">
        <v>47</v>
      </c>
      <c r="X69" s="2" t="s">
        <v>47</v>
      </c>
      <c r="AC69" s="2" t="s">
        <v>47</v>
      </c>
      <c r="AH69" s="10" t="s">
        <v>47</v>
      </c>
      <c r="AI69" s="12" t="s">
        <v>47</v>
      </c>
    </row>
    <row r="70" spans="8:37" x14ac:dyDescent="0.2">
      <c r="Y70" s="2" t="s">
        <v>47</v>
      </c>
    </row>
    <row r="73" spans="8:37" x14ac:dyDescent="0.2">
      <c r="AI73" s="12" t="s">
        <v>47</v>
      </c>
    </row>
    <row r="74" spans="8:37" x14ac:dyDescent="0.2">
      <c r="S74" s="2" t="s">
        <v>47</v>
      </c>
      <c r="AI74" s="12" t="s">
        <v>47</v>
      </c>
    </row>
    <row r="78" spans="8:37" x14ac:dyDescent="0.2">
      <c r="AI78" s="12" t="s">
        <v>47</v>
      </c>
    </row>
    <row r="79" spans="8:37" x14ac:dyDescent="0.2">
      <c r="AK79" s="12" t="s">
        <v>47</v>
      </c>
    </row>
    <row r="80" spans="8:37" x14ac:dyDescent="0.2">
      <c r="AI80" s="12" t="s">
        <v>47</v>
      </c>
    </row>
    <row r="104" spans="35:35" x14ac:dyDescent="0.2">
      <c r="AI104" s="12" t="s">
        <v>47</v>
      </c>
    </row>
  </sheetData>
  <sortState ref="A5:AI49">
    <sortCondition ref="A5:A49"/>
  </sortState>
  <mergeCells count="36"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H50:AH51"/>
    <mergeCell ref="S3:S4"/>
    <mergeCell ref="T53:X53"/>
    <mergeCell ref="R3:R4"/>
    <mergeCell ref="T54:X54"/>
    <mergeCell ref="V3:V4"/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6 AF41:AF4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0" customWidth="1"/>
    <col min="3" max="3" width="9.5703125" style="41" customWidth="1"/>
    <col min="4" max="4" width="18.140625" style="40" customWidth="1"/>
    <col min="5" max="5" width="14" style="40" customWidth="1"/>
    <col min="6" max="6" width="10.140625" style="40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5" customFormat="1" ht="42.75" customHeight="1" x14ac:dyDescent="0.2">
      <c r="A1" s="13" t="s">
        <v>221</v>
      </c>
      <c r="B1" s="13" t="s">
        <v>48</v>
      </c>
      <c r="C1" s="13" t="s">
        <v>49</v>
      </c>
      <c r="D1" s="13" t="s">
        <v>50</v>
      </c>
      <c r="E1" s="13" t="s">
        <v>51</v>
      </c>
      <c r="F1" s="13" t="s">
        <v>52</v>
      </c>
      <c r="G1" s="13" t="s">
        <v>53</v>
      </c>
      <c r="H1" s="13" t="s">
        <v>103</v>
      </c>
      <c r="I1" s="13" t="s">
        <v>54</v>
      </c>
      <c r="J1" s="14"/>
      <c r="K1" s="14"/>
      <c r="L1" s="14"/>
      <c r="M1" s="14"/>
    </row>
    <row r="2" spans="1:13" s="20" customFormat="1" x14ac:dyDescent="0.2">
      <c r="A2" s="16" t="s">
        <v>176</v>
      </c>
      <c r="B2" s="16" t="s">
        <v>55</v>
      </c>
      <c r="C2" s="17" t="s">
        <v>56</v>
      </c>
      <c r="D2" s="17">
        <v>-20.444199999999999</v>
      </c>
      <c r="E2" s="17">
        <v>-52.875599999999999</v>
      </c>
      <c r="F2" s="17">
        <v>388</v>
      </c>
      <c r="G2" s="18">
        <v>40405</v>
      </c>
      <c r="H2" s="19">
        <v>1</v>
      </c>
      <c r="I2" s="17" t="s">
        <v>57</v>
      </c>
      <c r="J2" s="14"/>
      <c r="K2" s="14"/>
      <c r="L2" s="14"/>
      <c r="M2" s="14"/>
    </row>
    <row r="3" spans="1:13" ht="12.75" customHeight="1" x14ac:dyDescent="0.2">
      <c r="A3" s="16" t="s">
        <v>177</v>
      </c>
      <c r="B3" s="16" t="s">
        <v>55</v>
      </c>
      <c r="C3" s="17" t="s">
        <v>58</v>
      </c>
      <c r="D3" s="19">
        <v>-23.002500000000001</v>
      </c>
      <c r="E3" s="19">
        <v>-55.3294</v>
      </c>
      <c r="F3" s="19">
        <v>431</v>
      </c>
      <c r="G3" s="21">
        <v>39611</v>
      </c>
      <c r="H3" s="19">
        <v>1</v>
      </c>
      <c r="I3" s="17" t="s">
        <v>59</v>
      </c>
      <c r="J3" s="22"/>
      <c r="K3" s="22"/>
      <c r="L3" s="22"/>
      <c r="M3" s="22"/>
    </row>
    <row r="4" spans="1:13" x14ac:dyDescent="0.2">
      <c r="A4" s="16" t="s">
        <v>178</v>
      </c>
      <c r="B4" s="16" t="s">
        <v>55</v>
      </c>
      <c r="C4" s="17" t="s">
        <v>60</v>
      </c>
      <c r="D4" s="23">
        <v>-20.4756</v>
      </c>
      <c r="E4" s="23">
        <v>-55.783900000000003</v>
      </c>
      <c r="F4" s="23">
        <v>155</v>
      </c>
      <c r="G4" s="21">
        <v>39022</v>
      </c>
      <c r="H4" s="19">
        <v>1</v>
      </c>
      <c r="I4" s="17" t="s">
        <v>61</v>
      </c>
      <c r="J4" s="22"/>
      <c r="K4" s="22"/>
      <c r="L4" s="22"/>
      <c r="M4" s="22"/>
    </row>
    <row r="5" spans="1:13" ht="14.25" customHeight="1" x14ac:dyDescent="0.2">
      <c r="A5" s="16" t="s">
        <v>179</v>
      </c>
      <c r="B5" s="16" t="s">
        <v>105</v>
      </c>
      <c r="C5" s="17" t="s">
        <v>106</v>
      </c>
      <c r="D5" s="61">
        <v>-11148083</v>
      </c>
      <c r="E5" s="62">
        <v>-53763736</v>
      </c>
      <c r="F5" s="23">
        <v>347</v>
      </c>
      <c r="G5" s="21">
        <v>43199</v>
      </c>
      <c r="H5" s="19">
        <v>1</v>
      </c>
      <c r="I5" s="17" t="s">
        <v>107</v>
      </c>
      <c r="J5" s="22"/>
      <c r="K5" s="22"/>
      <c r="L5" s="22"/>
      <c r="M5" s="22"/>
    </row>
    <row r="6" spans="1:13" ht="14.25" customHeight="1" x14ac:dyDescent="0.2">
      <c r="A6" s="16" t="s">
        <v>180</v>
      </c>
      <c r="B6" s="16" t="s">
        <v>105</v>
      </c>
      <c r="C6" s="17" t="s">
        <v>108</v>
      </c>
      <c r="D6" s="62">
        <v>-22955028</v>
      </c>
      <c r="E6" s="62">
        <v>-55626001</v>
      </c>
      <c r="F6" s="23">
        <v>605</v>
      </c>
      <c r="G6" s="21">
        <v>43203</v>
      </c>
      <c r="H6" s="19">
        <v>1</v>
      </c>
      <c r="I6" s="17" t="s">
        <v>109</v>
      </c>
      <c r="J6" s="22"/>
      <c r="K6" s="22"/>
      <c r="L6" s="22"/>
      <c r="M6" s="22"/>
    </row>
    <row r="7" spans="1:13" s="25" customFormat="1" x14ac:dyDescent="0.2">
      <c r="A7" s="16" t="s">
        <v>181</v>
      </c>
      <c r="B7" s="16" t="s">
        <v>55</v>
      </c>
      <c r="C7" s="17" t="s">
        <v>62</v>
      </c>
      <c r="D7" s="23">
        <v>-22.1008</v>
      </c>
      <c r="E7" s="23">
        <v>-56.54</v>
      </c>
      <c r="F7" s="23">
        <v>208</v>
      </c>
      <c r="G7" s="21">
        <v>40764</v>
      </c>
      <c r="H7" s="19">
        <v>1</v>
      </c>
      <c r="I7" s="24" t="s">
        <v>63</v>
      </c>
      <c r="J7" s="22"/>
      <c r="K7" s="22"/>
      <c r="L7" s="22"/>
      <c r="M7" s="22"/>
    </row>
    <row r="8" spans="1:13" s="25" customFormat="1" x14ac:dyDescent="0.2">
      <c r="A8" s="16" t="s">
        <v>182</v>
      </c>
      <c r="B8" s="16" t="s">
        <v>55</v>
      </c>
      <c r="C8" s="17" t="s">
        <v>65</v>
      </c>
      <c r="D8" s="23">
        <v>-21.7514</v>
      </c>
      <c r="E8" s="23">
        <v>-52.470599999999997</v>
      </c>
      <c r="F8" s="23">
        <v>387</v>
      </c>
      <c r="G8" s="21">
        <v>41354</v>
      </c>
      <c r="H8" s="19">
        <v>1</v>
      </c>
      <c r="I8" s="24" t="s">
        <v>110</v>
      </c>
      <c r="J8" s="22"/>
      <c r="K8" s="22"/>
      <c r="L8" s="22"/>
      <c r="M8" s="22"/>
    </row>
    <row r="9" spans="1:13" s="25" customFormat="1" x14ac:dyDescent="0.2">
      <c r="A9" s="16" t="s">
        <v>183</v>
      </c>
      <c r="B9" s="16" t="s">
        <v>105</v>
      </c>
      <c r="C9" s="17" t="s">
        <v>112</v>
      </c>
      <c r="D9" s="62">
        <v>-19945539</v>
      </c>
      <c r="E9" s="62">
        <v>-54368533</v>
      </c>
      <c r="F9" s="23">
        <v>624</v>
      </c>
      <c r="G9" s="21">
        <v>43129</v>
      </c>
      <c r="H9" s="19">
        <v>1</v>
      </c>
      <c r="I9" s="24" t="s">
        <v>113</v>
      </c>
      <c r="J9" s="22"/>
      <c r="K9" s="22"/>
      <c r="L9" s="22"/>
      <c r="M9" s="22"/>
    </row>
    <row r="10" spans="1:13" s="25" customFormat="1" x14ac:dyDescent="0.2">
      <c r="A10" s="16" t="s">
        <v>184</v>
      </c>
      <c r="B10" s="16" t="s">
        <v>105</v>
      </c>
      <c r="C10" s="17" t="s">
        <v>115</v>
      </c>
      <c r="D10" s="62">
        <v>-21246756</v>
      </c>
      <c r="E10" s="62">
        <v>-564560442</v>
      </c>
      <c r="F10" s="23">
        <v>329</v>
      </c>
      <c r="G10" s="21" t="s">
        <v>116</v>
      </c>
      <c r="H10" s="19">
        <v>1</v>
      </c>
      <c r="I10" s="24" t="s">
        <v>117</v>
      </c>
      <c r="J10" s="22"/>
      <c r="K10" s="22"/>
      <c r="L10" s="22"/>
      <c r="M10" s="22"/>
    </row>
    <row r="11" spans="1:13" s="25" customFormat="1" x14ac:dyDescent="0.2">
      <c r="A11" s="16" t="s">
        <v>185</v>
      </c>
      <c r="B11" s="16" t="s">
        <v>105</v>
      </c>
      <c r="C11" s="17" t="s">
        <v>119</v>
      </c>
      <c r="D11" s="62">
        <v>-21298278</v>
      </c>
      <c r="E11" s="62">
        <v>-52068917</v>
      </c>
      <c r="F11" s="23">
        <v>345</v>
      </c>
      <c r="G11" s="21">
        <v>43196</v>
      </c>
      <c r="H11" s="19">
        <v>1</v>
      </c>
      <c r="I11" s="24" t="s">
        <v>120</v>
      </c>
      <c r="J11" s="22"/>
      <c r="K11" s="22"/>
      <c r="L11" s="22"/>
      <c r="M11" s="22"/>
    </row>
    <row r="12" spans="1:13" s="25" customFormat="1" x14ac:dyDescent="0.2">
      <c r="A12" s="16" t="s">
        <v>186</v>
      </c>
      <c r="B12" s="16" t="s">
        <v>105</v>
      </c>
      <c r="C12" s="17" t="s">
        <v>122</v>
      </c>
      <c r="D12" s="62">
        <v>-22657056</v>
      </c>
      <c r="E12" s="62">
        <v>-54819306</v>
      </c>
      <c r="F12" s="23">
        <v>456</v>
      </c>
      <c r="G12" s="21">
        <v>43165</v>
      </c>
      <c r="H12" s="19">
        <v>1</v>
      </c>
      <c r="I12" s="24" t="s">
        <v>123</v>
      </c>
      <c r="J12" s="22"/>
      <c r="K12" s="22"/>
      <c r="L12" s="22"/>
      <c r="M12" s="22"/>
    </row>
    <row r="13" spans="1:13" s="71" customFormat="1" ht="15" x14ac:dyDescent="0.25">
      <c r="A13" s="63" t="s">
        <v>187</v>
      </c>
      <c r="B13" s="63" t="s">
        <v>105</v>
      </c>
      <c r="C13" s="64" t="s">
        <v>124</v>
      </c>
      <c r="D13" s="65">
        <v>-19587528</v>
      </c>
      <c r="E13" s="65">
        <v>-54030083</v>
      </c>
      <c r="F13" s="66">
        <v>540</v>
      </c>
      <c r="G13" s="67">
        <v>43206</v>
      </c>
      <c r="H13" s="68">
        <v>1</v>
      </c>
      <c r="I13" s="69" t="s">
        <v>125</v>
      </c>
      <c r="J13" s="70"/>
      <c r="K13" s="70"/>
      <c r="L13" s="70"/>
      <c r="M13" s="70"/>
    </row>
    <row r="14" spans="1:13" x14ac:dyDescent="0.2">
      <c r="A14" s="16" t="s">
        <v>188</v>
      </c>
      <c r="B14" s="16" t="s">
        <v>55</v>
      </c>
      <c r="C14" s="17" t="s">
        <v>126</v>
      </c>
      <c r="D14" s="23">
        <v>-20.45</v>
      </c>
      <c r="E14" s="23">
        <v>-54.616599999999998</v>
      </c>
      <c r="F14" s="23">
        <v>530</v>
      </c>
      <c r="G14" s="21">
        <v>37145</v>
      </c>
      <c r="H14" s="19">
        <v>1</v>
      </c>
      <c r="I14" s="17" t="s">
        <v>66</v>
      </c>
      <c r="J14" s="22"/>
      <c r="K14" s="22"/>
      <c r="L14" s="22"/>
      <c r="M14" s="22"/>
    </row>
    <row r="15" spans="1:13" x14ac:dyDescent="0.2">
      <c r="A15" s="16" t="s">
        <v>189</v>
      </c>
      <c r="B15" s="16" t="s">
        <v>55</v>
      </c>
      <c r="C15" s="17" t="s">
        <v>127</v>
      </c>
      <c r="D15" s="19">
        <v>-19.122499999999999</v>
      </c>
      <c r="E15" s="19">
        <v>-51.720799999999997</v>
      </c>
      <c r="F15" s="23">
        <v>516</v>
      </c>
      <c r="G15" s="21">
        <v>39515</v>
      </c>
      <c r="H15" s="19">
        <v>1</v>
      </c>
      <c r="I15" s="17" t="s">
        <v>67</v>
      </c>
      <c r="J15" s="22"/>
      <c r="K15" s="22"/>
      <c r="L15" s="22" t="s">
        <v>47</v>
      </c>
      <c r="M15" s="22"/>
    </row>
    <row r="16" spans="1:13" x14ac:dyDescent="0.2">
      <c r="A16" s="16" t="s">
        <v>190</v>
      </c>
      <c r="B16" s="16" t="s">
        <v>55</v>
      </c>
      <c r="C16" s="17" t="s">
        <v>128</v>
      </c>
      <c r="D16" s="23">
        <v>-18.802199999999999</v>
      </c>
      <c r="E16" s="23">
        <v>-52.602800000000002</v>
      </c>
      <c r="F16" s="23">
        <v>818</v>
      </c>
      <c r="G16" s="21">
        <v>39070</v>
      </c>
      <c r="H16" s="19">
        <v>1</v>
      </c>
      <c r="I16" s="17" t="s">
        <v>99</v>
      </c>
      <c r="J16" s="22"/>
      <c r="K16" s="22"/>
      <c r="L16" s="22"/>
      <c r="M16" s="22"/>
    </row>
    <row r="17" spans="1:13" ht="13.5" customHeight="1" x14ac:dyDescent="0.2">
      <c r="A17" s="16" t="s">
        <v>191</v>
      </c>
      <c r="B17" s="16" t="s">
        <v>55</v>
      </c>
      <c r="C17" s="17" t="s">
        <v>129</v>
      </c>
      <c r="D17" s="23">
        <v>-18.996700000000001</v>
      </c>
      <c r="E17" s="23">
        <v>-57.637500000000003</v>
      </c>
      <c r="F17" s="23">
        <v>126</v>
      </c>
      <c r="G17" s="21">
        <v>39017</v>
      </c>
      <c r="H17" s="19">
        <v>1</v>
      </c>
      <c r="I17" s="17" t="s">
        <v>68</v>
      </c>
      <c r="J17" s="22"/>
      <c r="K17" s="22"/>
      <c r="L17" s="22"/>
      <c r="M17" s="22"/>
    </row>
    <row r="18" spans="1:13" ht="13.5" customHeight="1" x14ac:dyDescent="0.2">
      <c r="A18" s="16" t="s">
        <v>192</v>
      </c>
      <c r="B18" s="16" t="s">
        <v>55</v>
      </c>
      <c r="C18" s="17" t="s">
        <v>130</v>
      </c>
      <c r="D18" s="23">
        <v>-18.4922</v>
      </c>
      <c r="E18" s="23">
        <v>-53.167200000000001</v>
      </c>
      <c r="F18" s="23">
        <v>730</v>
      </c>
      <c r="G18" s="21">
        <v>41247</v>
      </c>
      <c r="H18" s="19">
        <v>1</v>
      </c>
      <c r="I18" s="24" t="s">
        <v>69</v>
      </c>
      <c r="J18" s="22"/>
      <c r="K18" s="22"/>
      <c r="L18" s="22" t="s">
        <v>47</v>
      </c>
      <c r="M18" s="22"/>
    </row>
    <row r="19" spans="1:13" x14ac:dyDescent="0.2">
      <c r="A19" s="16" t="s">
        <v>193</v>
      </c>
      <c r="B19" s="16" t="s">
        <v>55</v>
      </c>
      <c r="C19" s="17" t="s">
        <v>131</v>
      </c>
      <c r="D19" s="23">
        <v>-18.304400000000001</v>
      </c>
      <c r="E19" s="23">
        <v>-54.440899999999999</v>
      </c>
      <c r="F19" s="23">
        <v>252</v>
      </c>
      <c r="G19" s="21">
        <v>39028</v>
      </c>
      <c r="H19" s="19">
        <v>1</v>
      </c>
      <c r="I19" s="17" t="s">
        <v>70</v>
      </c>
      <c r="J19" s="22"/>
      <c r="K19" s="22"/>
      <c r="L19" s="22" t="s">
        <v>47</v>
      </c>
      <c r="M19" s="22"/>
    </row>
    <row r="20" spans="1:13" x14ac:dyDescent="0.2">
      <c r="A20" s="16" t="s">
        <v>194</v>
      </c>
      <c r="B20" s="16" t="s">
        <v>55</v>
      </c>
      <c r="C20" s="17" t="s">
        <v>132</v>
      </c>
      <c r="D20" s="23">
        <v>-22.193899999999999</v>
      </c>
      <c r="E20" s="26">
        <v>-54.9114</v>
      </c>
      <c r="F20" s="23">
        <v>469</v>
      </c>
      <c r="G20" s="21">
        <v>39011</v>
      </c>
      <c r="H20" s="19">
        <v>1</v>
      </c>
      <c r="I20" s="17" t="s">
        <v>71</v>
      </c>
      <c r="J20" s="22"/>
      <c r="K20" s="22"/>
      <c r="L20" s="22"/>
      <c r="M20" s="22"/>
    </row>
    <row r="21" spans="1:13" x14ac:dyDescent="0.2">
      <c r="A21" s="16" t="s">
        <v>195</v>
      </c>
      <c r="B21" s="16" t="s">
        <v>105</v>
      </c>
      <c r="C21" s="17" t="s">
        <v>133</v>
      </c>
      <c r="D21" s="62">
        <v>-22308694</v>
      </c>
      <c r="E21" s="72">
        <v>-54325833</v>
      </c>
      <c r="F21" s="23">
        <v>340</v>
      </c>
      <c r="G21" s="21">
        <v>43159</v>
      </c>
      <c r="H21" s="19">
        <v>1</v>
      </c>
      <c r="I21" s="17" t="s">
        <v>134</v>
      </c>
      <c r="J21" s="22"/>
      <c r="K21" s="22"/>
      <c r="L21" s="22"/>
      <c r="M21" s="22" t="s">
        <v>47</v>
      </c>
    </row>
    <row r="22" spans="1:13" ht="25.5" x14ac:dyDescent="0.2">
      <c r="A22" s="16" t="s">
        <v>196</v>
      </c>
      <c r="B22" s="16" t="s">
        <v>105</v>
      </c>
      <c r="C22" s="17" t="s">
        <v>135</v>
      </c>
      <c r="D22" s="62">
        <v>-23644881</v>
      </c>
      <c r="E22" s="72">
        <v>-54570289</v>
      </c>
      <c r="F22" s="23">
        <v>319</v>
      </c>
      <c r="G22" s="21">
        <v>43204</v>
      </c>
      <c r="H22" s="19">
        <v>1</v>
      </c>
      <c r="I22" s="17" t="s">
        <v>136</v>
      </c>
      <c r="J22" s="22"/>
      <c r="K22" s="22"/>
      <c r="L22" s="22"/>
      <c r="M22" s="22"/>
    </row>
    <row r="23" spans="1:13" x14ac:dyDescent="0.2">
      <c r="A23" s="16" t="s">
        <v>197</v>
      </c>
      <c r="B23" s="16" t="s">
        <v>105</v>
      </c>
      <c r="C23" s="17" t="s">
        <v>137</v>
      </c>
      <c r="D23" s="62">
        <v>-22092833</v>
      </c>
      <c r="E23" s="72">
        <v>-54798833</v>
      </c>
      <c r="F23" s="23">
        <v>360</v>
      </c>
      <c r="G23" s="21">
        <v>43157</v>
      </c>
      <c r="H23" s="19">
        <v>1</v>
      </c>
      <c r="I23" s="17" t="s">
        <v>138</v>
      </c>
      <c r="J23" s="22"/>
      <c r="K23" s="22"/>
      <c r="L23" s="22"/>
      <c r="M23" s="22"/>
    </row>
    <row r="24" spans="1:13" x14ac:dyDescent="0.2">
      <c r="A24" s="16" t="s">
        <v>198</v>
      </c>
      <c r="B24" s="16" t="s">
        <v>55</v>
      </c>
      <c r="C24" s="17" t="s">
        <v>72</v>
      </c>
      <c r="D24" s="19">
        <v>-23.449400000000001</v>
      </c>
      <c r="E24" s="19">
        <v>-54.181699999999999</v>
      </c>
      <c r="F24" s="19">
        <v>336</v>
      </c>
      <c r="G24" s="21">
        <v>39598</v>
      </c>
      <c r="H24" s="19">
        <v>1</v>
      </c>
      <c r="I24" s="17" t="s">
        <v>73</v>
      </c>
      <c r="J24" s="22"/>
      <c r="K24" s="22"/>
      <c r="L24" s="22" t="s">
        <v>47</v>
      </c>
      <c r="M24" s="22" t="s">
        <v>47</v>
      </c>
    </row>
    <row r="25" spans="1:13" x14ac:dyDescent="0.2">
      <c r="A25" s="16" t="s">
        <v>199</v>
      </c>
      <c r="B25" s="16" t="s">
        <v>55</v>
      </c>
      <c r="C25" s="17" t="s">
        <v>74</v>
      </c>
      <c r="D25" s="23">
        <v>-22.3</v>
      </c>
      <c r="E25" s="23">
        <v>-53.816600000000001</v>
      </c>
      <c r="F25" s="23">
        <v>373.29</v>
      </c>
      <c r="G25" s="21">
        <v>37662</v>
      </c>
      <c r="H25" s="19">
        <v>1</v>
      </c>
      <c r="I25" s="17" t="s">
        <v>75</v>
      </c>
      <c r="J25" s="22"/>
      <c r="K25" s="22"/>
      <c r="L25" s="22" t="s">
        <v>47</v>
      </c>
      <c r="M25" s="22"/>
    </row>
    <row r="26" spans="1:13" s="25" customFormat="1" x14ac:dyDescent="0.2">
      <c r="A26" s="16" t="s">
        <v>200</v>
      </c>
      <c r="B26" s="16" t="s">
        <v>55</v>
      </c>
      <c r="C26" s="17" t="s">
        <v>76</v>
      </c>
      <c r="D26" s="23">
        <v>-21.478200000000001</v>
      </c>
      <c r="E26" s="23">
        <v>-56.136899999999997</v>
      </c>
      <c r="F26" s="23">
        <v>249</v>
      </c>
      <c r="G26" s="21">
        <v>40759</v>
      </c>
      <c r="H26" s="19">
        <v>1</v>
      </c>
      <c r="I26" s="24" t="s">
        <v>77</v>
      </c>
      <c r="J26" s="22"/>
      <c r="K26" s="22"/>
      <c r="L26" s="22"/>
      <c r="M26" s="22"/>
    </row>
    <row r="27" spans="1:13" x14ac:dyDescent="0.2">
      <c r="A27" s="16" t="s">
        <v>201</v>
      </c>
      <c r="B27" s="16" t="s">
        <v>55</v>
      </c>
      <c r="C27" s="17" t="s">
        <v>78</v>
      </c>
      <c r="D27" s="19">
        <v>-22.857199999999999</v>
      </c>
      <c r="E27" s="19">
        <v>-54.605600000000003</v>
      </c>
      <c r="F27" s="19">
        <v>379</v>
      </c>
      <c r="G27" s="21">
        <v>39617</v>
      </c>
      <c r="H27" s="19">
        <v>1</v>
      </c>
      <c r="I27" s="17" t="s">
        <v>79</v>
      </c>
      <c r="J27" s="22"/>
      <c r="K27" s="22"/>
      <c r="L27" s="22"/>
      <c r="M27" s="22"/>
    </row>
    <row r="28" spans="1:13" x14ac:dyDescent="0.2">
      <c r="A28" s="16" t="s">
        <v>202</v>
      </c>
      <c r="B28" s="16" t="s">
        <v>105</v>
      </c>
      <c r="C28" s="17" t="s">
        <v>139</v>
      </c>
      <c r="D28" s="62">
        <v>-22575389</v>
      </c>
      <c r="E28" s="62">
        <v>-55160833</v>
      </c>
      <c r="F28" s="19">
        <v>499</v>
      </c>
      <c r="G28" s="21">
        <v>43166</v>
      </c>
      <c r="H28" s="19">
        <v>1</v>
      </c>
      <c r="I28" s="17" t="s">
        <v>140</v>
      </c>
      <c r="J28" s="22"/>
      <c r="K28" s="22"/>
      <c r="L28" s="22"/>
      <c r="M28" s="22"/>
    </row>
    <row r="29" spans="1:13" ht="12.75" customHeight="1" x14ac:dyDescent="0.2">
      <c r="A29" s="16" t="s">
        <v>203</v>
      </c>
      <c r="B29" s="16" t="s">
        <v>55</v>
      </c>
      <c r="C29" s="17" t="s">
        <v>141</v>
      </c>
      <c r="D29" s="23">
        <v>-21.609200000000001</v>
      </c>
      <c r="E29" s="23">
        <v>-55.177799999999998</v>
      </c>
      <c r="F29" s="23">
        <v>401</v>
      </c>
      <c r="G29" s="21">
        <v>39065</v>
      </c>
      <c r="H29" s="19">
        <v>1</v>
      </c>
      <c r="I29" s="17" t="s">
        <v>80</v>
      </c>
      <c r="J29" s="22"/>
      <c r="K29" s="22"/>
      <c r="L29" s="22"/>
      <c r="M29" s="22"/>
    </row>
    <row r="30" spans="1:13" ht="12.75" customHeight="1" x14ac:dyDescent="0.2">
      <c r="A30" s="16" t="s">
        <v>204</v>
      </c>
      <c r="B30" s="16" t="s">
        <v>105</v>
      </c>
      <c r="C30" s="17" t="s">
        <v>142</v>
      </c>
      <c r="D30" s="62">
        <v>-21450972</v>
      </c>
      <c r="E30" s="62">
        <v>-54341972</v>
      </c>
      <c r="F30" s="23">
        <v>500</v>
      </c>
      <c r="G30" s="21">
        <v>43153</v>
      </c>
      <c r="H30" s="19">
        <v>1</v>
      </c>
      <c r="I30" s="17" t="s">
        <v>143</v>
      </c>
      <c r="J30" s="22"/>
      <c r="K30" s="22"/>
      <c r="L30" s="22"/>
      <c r="M30" s="22"/>
    </row>
    <row r="31" spans="1:13" ht="12.75" customHeight="1" x14ac:dyDescent="0.2">
      <c r="A31" s="16" t="s">
        <v>205</v>
      </c>
      <c r="B31" s="16" t="s">
        <v>105</v>
      </c>
      <c r="C31" s="17" t="s">
        <v>145</v>
      </c>
      <c r="D31" s="62">
        <v>-22078528</v>
      </c>
      <c r="E31" s="62">
        <v>-53465889</v>
      </c>
      <c r="F31" s="23">
        <v>372</v>
      </c>
      <c r="G31" s="21">
        <v>43199</v>
      </c>
      <c r="H31" s="19">
        <v>1</v>
      </c>
      <c r="I31" s="17" t="s">
        <v>146</v>
      </c>
      <c r="J31" s="22"/>
      <c r="K31" s="22"/>
      <c r="L31" s="22"/>
      <c r="M31" s="22"/>
    </row>
    <row r="32" spans="1:13" s="25" customFormat="1" x14ac:dyDescent="0.2">
      <c r="A32" s="16" t="s">
        <v>206</v>
      </c>
      <c r="B32" s="16" t="s">
        <v>55</v>
      </c>
      <c r="C32" s="17" t="s">
        <v>147</v>
      </c>
      <c r="D32" s="23">
        <v>-20.395600000000002</v>
      </c>
      <c r="E32" s="23">
        <v>-56.431699999999999</v>
      </c>
      <c r="F32" s="23">
        <v>140</v>
      </c>
      <c r="G32" s="21">
        <v>39023</v>
      </c>
      <c r="H32" s="19">
        <v>1</v>
      </c>
      <c r="I32" s="17" t="s">
        <v>81</v>
      </c>
      <c r="J32" s="22"/>
      <c r="K32" s="22"/>
      <c r="L32" s="22"/>
      <c r="M32" s="22" t="s">
        <v>47</v>
      </c>
    </row>
    <row r="33" spans="1:13" x14ac:dyDescent="0.2">
      <c r="A33" s="16" t="s">
        <v>207</v>
      </c>
      <c r="B33" s="16" t="s">
        <v>55</v>
      </c>
      <c r="C33" s="17" t="s">
        <v>148</v>
      </c>
      <c r="D33" s="23">
        <v>-18.988900000000001</v>
      </c>
      <c r="E33" s="23">
        <v>-56.623100000000001</v>
      </c>
      <c r="F33" s="23">
        <v>104</v>
      </c>
      <c r="G33" s="21">
        <v>38932</v>
      </c>
      <c r="H33" s="19">
        <v>1</v>
      </c>
      <c r="I33" s="17" t="s">
        <v>82</v>
      </c>
      <c r="J33" s="22"/>
      <c r="K33" s="22"/>
      <c r="L33" s="22"/>
      <c r="M33" s="22"/>
    </row>
    <row r="34" spans="1:13" s="25" customFormat="1" x14ac:dyDescent="0.2">
      <c r="A34" s="16" t="s">
        <v>208</v>
      </c>
      <c r="B34" s="16" t="s">
        <v>55</v>
      </c>
      <c r="C34" s="17" t="s">
        <v>149</v>
      </c>
      <c r="D34" s="23">
        <v>-19.414300000000001</v>
      </c>
      <c r="E34" s="23">
        <v>-51.1053</v>
      </c>
      <c r="F34" s="23">
        <v>424</v>
      </c>
      <c r="G34" s="21" t="s">
        <v>83</v>
      </c>
      <c r="H34" s="19">
        <v>1</v>
      </c>
      <c r="I34" s="17" t="s">
        <v>84</v>
      </c>
      <c r="J34" s="22"/>
      <c r="K34" s="22"/>
      <c r="L34" s="22"/>
      <c r="M34" s="22"/>
    </row>
    <row r="35" spans="1:13" s="25" customFormat="1" x14ac:dyDescent="0.2">
      <c r="A35" s="16" t="s">
        <v>209</v>
      </c>
      <c r="B35" s="16" t="s">
        <v>105</v>
      </c>
      <c r="C35" s="17" t="s">
        <v>150</v>
      </c>
      <c r="D35" s="62">
        <v>-18072711</v>
      </c>
      <c r="E35" s="62">
        <v>-54548811</v>
      </c>
      <c r="F35" s="23">
        <v>251</v>
      </c>
      <c r="G35" s="21">
        <v>43133</v>
      </c>
      <c r="H35" s="19">
        <v>1</v>
      </c>
      <c r="I35" s="17" t="s">
        <v>151</v>
      </c>
      <c r="J35" s="22"/>
      <c r="K35" s="22"/>
      <c r="L35" s="22"/>
      <c r="M35" s="22" t="s">
        <v>47</v>
      </c>
    </row>
    <row r="36" spans="1:13" x14ac:dyDescent="0.2">
      <c r="A36" s="16" t="s">
        <v>210</v>
      </c>
      <c r="B36" s="16" t="s">
        <v>55</v>
      </c>
      <c r="C36" s="17" t="s">
        <v>152</v>
      </c>
      <c r="D36" s="23">
        <v>-22.533300000000001</v>
      </c>
      <c r="E36" s="23">
        <v>-55.533299999999997</v>
      </c>
      <c r="F36" s="23">
        <v>650</v>
      </c>
      <c r="G36" s="21">
        <v>37140</v>
      </c>
      <c r="H36" s="19">
        <v>1</v>
      </c>
      <c r="I36" s="17" t="s">
        <v>85</v>
      </c>
      <c r="J36" s="22"/>
      <c r="K36" s="22"/>
      <c r="L36" s="22"/>
      <c r="M36" s="22"/>
    </row>
    <row r="37" spans="1:13" x14ac:dyDescent="0.2">
      <c r="A37" s="16" t="s">
        <v>211</v>
      </c>
      <c r="B37" s="16" t="s">
        <v>55</v>
      </c>
      <c r="C37" s="17" t="s">
        <v>153</v>
      </c>
      <c r="D37" s="23">
        <v>-21.7058</v>
      </c>
      <c r="E37" s="23">
        <v>-57.5533</v>
      </c>
      <c r="F37" s="23">
        <v>85</v>
      </c>
      <c r="G37" s="21">
        <v>39014</v>
      </c>
      <c r="H37" s="19">
        <v>1</v>
      </c>
      <c r="I37" s="17" t="s">
        <v>86</v>
      </c>
      <c r="J37" s="22"/>
      <c r="K37" s="22"/>
      <c r="L37" s="22"/>
      <c r="M37" s="22"/>
    </row>
    <row r="38" spans="1:13" s="25" customFormat="1" x14ac:dyDescent="0.2">
      <c r="A38" s="16" t="s">
        <v>212</v>
      </c>
      <c r="B38" s="16" t="s">
        <v>55</v>
      </c>
      <c r="C38" s="17" t="s">
        <v>154</v>
      </c>
      <c r="D38" s="23">
        <v>-19.420100000000001</v>
      </c>
      <c r="E38" s="23">
        <v>-54.553100000000001</v>
      </c>
      <c r="F38" s="23">
        <v>647</v>
      </c>
      <c r="G38" s="21">
        <v>39067</v>
      </c>
      <c r="H38" s="19">
        <v>1</v>
      </c>
      <c r="I38" s="17" t="s">
        <v>100</v>
      </c>
      <c r="J38" s="22"/>
      <c r="K38" s="22"/>
      <c r="L38" s="22"/>
      <c r="M38" s="22"/>
    </row>
    <row r="39" spans="1:13" s="25" customFormat="1" x14ac:dyDescent="0.2">
      <c r="A39" s="16" t="s">
        <v>213</v>
      </c>
      <c r="B39" s="16" t="s">
        <v>105</v>
      </c>
      <c r="C39" s="17" t="s">
        <v>155</v>
      </c>
      <c r="D39" s="62">
        <v>-20466094</v>
      </c>
      <c r="E39" s="62">
        <v>-53763028</v>
      </c>
      <c r="F39" s="23">
        <v>442</v>
      </c>
      <c r="G39" s="21">
        <v>43118</v>
      </c>
      <c r="H39" s="19">
        <v>1</v>
      </c>
      <c r="I39" s="17"/>
      <c r="J39" s="22"/>
      <c r="K39" s="22"/>
      <c r="L39" s="22"/>
      <c r="M39" s="22"/>
    </row>
    <row r="40" spans="1:13" x14ac:dyDescent="0.2">
      <c r="A40" s="16" t="s">
        <v>214</v>
      </c>
      <c r="B40" s="16" t="s">
        <v>55</v>
      </c>
      <c r="C40" s="17" t="s">
        <v>156</v>
      </c>
      <c r="D40" s="19">
        <v>-21.774999999999999</v>
      </c>
      <c r="E40" s="19">
        <v>-54.528100000000002</v>
      </c>
      <c r="F40" s="19">
        <v>329</v>
      </c>
      <c r="G40" s="21">
        <v>39625</v>
      </c>
      <c r="H40" s="19">
        <v>1</v>
      </c>
      <c r="I40" s="17" t="s">
        <v>87</v>
      </c>
      <c r="J40" s="22"/>
      <c r="K40" s="22"/>
      <c r="L40" s="22"/>
      <c r="M40" s="22" t="s">
        <v>47</v>
      </c>
    </row>
    <row r="41" spans="1:13" s="30" customFormat="1" ht="15" customHeight="1" x14ac:dyDescent="0.2">
      <c r="A41" s="27" t="s">
        <v>215</v>
      </c>
      <c r="B41" s="27" t="s">
        <v>105</v>
      </c>
      <c r="C41" s="17" t="s">
        <v>158</v>
      </c>
      <c r="D41" s="73">
        <v>-21305889</v>
      </c>
      <c r="E41" s="73">
        <v>-52820375</v>
      </c>
      <c r="F41" s="28">
        <v>383</v>
      </c>
      <c r="G41" s="18">
        <v>43209</v>
      </c>
      <c r="H41" s="17">
        <v>1</v>
      </c>
      <c r="I41" s="27" t="s">
        <v>159</v>
      </c>
      <c r="J41" s="29"/>
      <c r="K41" s="29"/>
      <c r="L41" s="29"/>
      <c r="M41" s="29"/>
    </row>
    <row r="42" spans="1:13" s="30" customFormat="1" ht="15" customHeight="1" x14ac:dyDescent="0.2">
      <c r="A42" s="27" t="s">
        <v>216</v>
      </c>
      <c r="B42" s="27" t="s">
        <v>55</v>
      </c>
      <c r="C42" s="17" t="s">
        <v>160</v>
      </c>
      <c r="D42" s="73">
        <v>-20981633</v>
      </c>
      <c r="E42" s="28">
        <v>-54.971899999999998</v>
      </c>
      <c r="F42" s="28">
        <v>464</v>
      </c>
      <c r="G42" s="18" t="s">
        <v>88</v>
      </c>
      <c r="H42" s="17">
        <v>1</v>
      </c>
      <c r="I42" s="27" t="s">
        <v>89</v>
      </c>
      <c r="J42" s="29"/>
      <c r="K42" s="29"/>
      <c r="L42" s="29"/>
      <c r="M42" s="29"/>
    </row>
    <row r="43" spans="1:13" s="25" customFormat="1" x14ac:dyDescent="0.2">
      <c r="A43" s="16" t="s">
        <v>217</v>
      </c>
      <c r="B43" s="16" t="s">
        <v>55</v>
      </c>
      <c r="C43" s="17" t="s">
        <v>161</v>
      </c>
      <c r="D43" s="19">
        <v>-23.966899999999999</v>
      </c>
      <c r="E43" s="19">
        <v>-55.0242</v>
      </c>
      <c r="F43" s="19">
        <v>402</v>
      </c>
      <c r="G43" s="21">
        <v>39605</v>
      </c>
      <c r="H43" s="19">
        <v>1</v>
      </c>
      <c r="I43" s="17" t="s">
        <v>90</v>
      </c>
      <c r="J43" s="22"/>
      <c r="K43" s="22"/>
      <c r="L43" s="22"/>
      <c r="M43" s="22"/>
    </row>
    <row r="44" spans="1:13" s="25" customFormat="1" x14ac:dyDescent="0.2">
      <c r="A44" s="16" t="s">
        <v>218</v>
      </c>
      <c r="B44" s="16" t="s">
        <v>105</v>
      </c>
      <c r="C44" s="17" t="s">
        <v>163</v>
      </c>
      <c r="D44" s="62">
        <v>-20351444</v>
      </c>
      <c r="E44" s="62">
        <v>-51430222</v>
      </c>
      <c r="F44" s="19">
        <v>374</v>
      </c>
      <c r="G44" s="21">
        <v>43196</v>
      </c>
      <c r="H44" s="19">
        <v>1</v>
      </c>
      <c r="I44" s="17" t="s">
        <v>164</v>
      </c>
      <c r="J44" s="22"/>
      <c r="K44" s="22"/>
      <c r="L44" s="22"/>
      <c r="M44" s="22"/>
    </row>
    <row r="45" spans="1:13" s="32" customFormat="1" x14ac:dyDescent="0.2">
      <c r="A45" s="27" t="s">
        <v>219</v>
      </c>
      <c r="B45" s="27" t="s">
        <v>55</v>
      </c>
      <c r="C45" s="17" t="s">
        <v>165</v>
      </c>
      <c r="D45" s="17">
        <v>-17.634699999999999</v>
      </c>
      <c r="E45" s="17">
        <v>-54.760100000000001</v>
      </c>
      <c r="F45" s="17">
        <v>486</v>
      </c>
      <c r="G45" s="18" t="s">
        <v>91</v>
      </c>
      <c r="H45" s="17">
        <v>1</v>
      </c>
      <c r="I45" s="19" t="s">
        <v>92</v>
      </c>
      <c r="J45" s="31"/>
      <c r="K45" s="31"/>
      <c r="L45" s="31"/>
      <c r="M45" s="31"/>
    </row>
    <row r="46" spans="1:13" x14ac:dyDescent="0.2">
      <c r="A46" s="16" t="s">
        <v>220</v>
      </c>
      <c r="B46" s="16" t="s">
        <v>55</v>
      </c>
      <c r="C46" s="17" t="s">
        <v>166</v>
      </c>
      <c r="D46" s="19">
        <v>-20.783300000000001</v>
      </c>
      <c r="E46" s="19">
        <v>-51.7</v>
      </c>
      <c r="F46" s="19">
        <v>313</v>
      </c>
      <c r="G46" s="21">
        <v>37137</v>
      </c>
      <c r="H46" s="19">
        <v>1</v>
      </c>
      <c r="I46" s="17" t="s">
        <v>93</v>
      </c>
      <c r="J46" s="22"/>
      <c r="K46" s="22"/>
      <c r="L46" s="22"/>
      <c r="M46" s="22"/>
    </row>
    <row r="47" spans="1:13" ht="18" customHeight="1" x14ac:dyDescent="0.2">
      <c r="A47" s="33"/>
      <c r="B47" s="34"/>
      <c r="C47" s="35"/>
      <c r="D47" s="35"/>
      <c r="E47" s="35"/>
      <c r="F47" s="35"/>
      <c r="G47" s="13" t="s">
        <v>94</v>
      </c>
      <c r="H47" s="17">
        <f>SUM(H2:H46)</f>
        <v>45</v>
      </c>
      <c r="I47" s="33"/>
      <c r="J47" s="22"/>
      <c r="K47" s="22"/>
      <c r="L47" s="22"/>
      <c r="M47" s="22"/>
    </row>
    <row r="48" spans="1:13" x14ac:dyDescent="0.2">
      <c r="A48" s="22" t="s">
        <v>95</v>
      </c>
      <c r="B48" s="36"/>
      <c r="C48" s="36"/>
      <c r="D48" s="36"/>
      <c r="E48" s="36"/>
      <c r="F48" s="36"/>
      <c r="G48" s="22"/>
      <c r="H48" s="37"/>
      <c r="I48" s="22"/>
      <c r="J48" s="22"/>
      <c r="K48" s="22"/>
      <c r="L48" s="22"/>
      <c r="M48" s="22"/>
    </row>
    <row r="49" spans="1:13" x14ac:dyDescent="0.2">
      <c r="A49" s="38" t="s">
        <v>96</v>
      </c>
      <c r="B49" s="39"/>
      <c r="C49" s="39"/>
      <c r="D49" s="39"/>
      <c r="E49" s="39"/>
      <c r="F49" s="39"/>
      <c r="G49" s="22"/>
      <c r="H49" s="22"/>
      <c r="I49" s="22"/>
      <c r="J49" s="22"/>
      <c r="K49" s="22"/>
      <c r="L49" s="22"/>
      <c r="M49" s="22"/>
    </row>
    <row r="50" spans="1:13" x14ac:dyDescent="0.2">
      <c r="A50" s="22"/>
      <c r="B50" s="39"/>
      <c r="C50" s="39"/>
      <c r="D50" s="39"/>
      <c r="E50" s="39"/>
      <c r="F50" s="39"/>
      <c r="G50" s="22"/>
      <c r="H50" s="22"/>
      <c r="I50" s="22"/>
      <c r="J50" s="22"/>
      <c r="K50" s="22"/>
      <c r="L50" s="22"/>
      <c r="M50" s="22"/>
    </row>
    <row r="51" spans="1:13" x14ac:dyDescent="0.2">
      <c r="A51" s="22"/>
      <c r="B51" s="39"/>
      <c r="C51" s="39"/>
      <c r="D51" s="39"/>
      <c r="E51" s="39"/>
      <c r="F51" s="39"/>
      <c r="G51" s="22"/>
      <c r="H51" s="22"/>
      <c r="I51" s="22"/>
      <c r="J51" s="22"/>
      <c r="K51" s="22"/>
      <c r="L51" s="22"/>
      <c r="M51" s="22"/>
    </row>
    <row r="52" spans="1:13" x14ac:dyDescent="0.2">
      <c r="A52" s="22"/>
      <c r="B52" s="39"/>
      <c r="C52" s="39"/>
      <c r="D52" s="39"/>
      <c r="E52" s="39"/>
      <c r="F52" s="39"/>
      <c r="G52" s="22"/>
      <c r="H52" s="22"/>
      <c r="I52" s="22"/>
      <c r="J52" s="22"/>
      <c r="K52" s="22"/>
      <c r="L52" s="22"/>
      <c r="M52" s="22"/>
    </row>
    <row r="53" spans="1:13" x14ac:dyDescent="0.2">
      <c r="A53" s="22"/>
      <c r="B53" s="39"/>
      <c r="C53" s="39"/>
      <c r="D53" s="39"/>
      <c r="E53" s="39"/>
      <c r="F53" s="39"/>
      <c r="G53" s="22"/>
      <c r="H53" s="22"/>
      <c r="I53" s="22"/>
      <c r="J53" s="22"/>
      <c r="K53" s="22"/>
      <c r="L53" s="22"/>
      <c r="M53" s="22"/>
    </row>
    <row r="54" spans="1:13" x14ac:dyDescent="0.2">
      <c r="A54" s="22"/>
      <c r="B54" s="39"/>
      <c r="C54" s="39"/>
      <c r="D54" s="39"/>
      <c r="E54" s="39"/>
      <c r="F54" s="39"/>
      <c r="G54" s="22"/>
      <c r="H54" s="22"/>
      <c r="I54" s="22"/>
      <c r="J54" s="22"/>
      <c r="K54" s="22"/>
      <c r="L54" s="22"/>
      <c r="M54" s="22"/>
    </row>
    <row r="55" spans="1:13" x14ac:dyDescent="0.2">
      <c r="A55" s="22"/>
      <c r="B55" s="39"/>
      <c r="C55" s="39"/>
      <c r="D55" s="39"/>
      <c r="E55" s="39"/>
      <c r="F55" s="39"/>
      <c r="G55" s="22"/>
      <c r="H55" s="22"/>
      <c r="I55" s="22"/>
      <c r="J55" s="22"/>
      <c r="K55" s="22"/>
      <c r="L55" s="22"/>
      <c r="M55" s="22"/>
    </row>
    <row r="56" spans="1:13" x14ac:dyDescent="0.2">
      <c r="A56" s="22"/>
      <c r="B56" s="39"/>
      <c r="C56" s="39"/>
      <c r="D56" s="39"/>
      <c r="E56" s="39"/>
      <c r="F56" s="39"/>
      <c r="G56" s="22"/>
      <c r="H56" s="22"/>
      <c r="I56" s="22"/>
      <c r="J56" s="22"/>
      <c r="K56" s="22"/>
      <c r="L56" s="22"/>
      <c r="M56" s="22"/>
    </row>
    <row r="57" spans="1:13" x14ac:dyDescent="0.2">
      <c r="A57" s="22"/>
      <c r="B57" s="39"/>
      <c r="C57" s="39"/>
      <c r="D57" s="39"/>
      <c r="E57" s="39"/>
      <c r="F57" s="39"/>
      <c r="G57" s="22"/>
      <c r="H57" s="22"/>
      <c r="I57" s="22"/>
      <c r="J57" s="22"/>
      <c r="K57" s="22"/>
      <c r="L57" s="22"/>
      <c r="M57" s="22"/>
    </row>
    <row r="58" spans="1:13" x14ac:dyDescent="0.2">
      <c r="A58" s="22"/>
      <c r="B58" s="39"/>
      <c r="C58" s="39"/>
      <c r="D58" s="39"/>
      <c r="E58" s="39"/>
      <c r="F58" s="39"/>
      <c r="G58" s="22"/>
      <c r="H58" s="22"/>
      <c r="I58" s="22"/>
      <c r="J58" s="22"/>
      <c r="K58" s="22"/>
      <c r="L58" s="22"/>
      <c r="M58" s="22"/>
    </row>
    <row r="59" spans="1:13" x14ac:dyDescent="0.2">
      <c r="A59" s="22"/>
      <c r="B59" s="39"/>
      <c r="C59" s="39"/>
      <c r="D59" s="39"/>
      <c r="E59" s="39"/>
      <c r="F59" s="39" t="s">
        <v>47</v>
      </c>
      <c r="G59" s="22"/>
      <c r="H59" s="22"/>
      <c r="I59" s="22"/>
      <c r="J59" s="22"/>
      <c r="K59" s="22"/>
      <c r="L59" s="22"/>
      <c r="M59" s="22"/>
    </row>
    <row r="60" spans="1:13" x14ac:dyDescent="0.2">
      <c r="A60" s="22"/>
      <c r="B60" s="39"/>
      <c r="C60" s="39"/>
      <c r="D60" s="39"/>
      <c r="E60" s="39"/>
      <c r="F60" s="39"/>
      <c r="G60" s="22"/>
      <c r="H60" s="22"/>
      <c r="I60" s="22"/>
      <c r="J60" s="22"/>
      <c r="K60" s="22"/>
      <c r="L60" s="22"/>
      <c r="M60" s="22"/>
    </row>
    <row r="61" spans="1:13" x14ac:dyDescent="0.2">
      <c r="A61" s="22"/>
      <c r="B61" s="39"/>
      <c r="C61" s="39"/>
      <c r="D61" s="39"/>
      <c r="E61" s="39"/>
      <c r="F61" s="39"/>
      <c r="G61" s="22"/>
      <c r="H61" s="22"/>
      <c r="I61" s="22"/>
      <c r="J61" s="22"/>
      <c r="K61" s="22"/>
      <c r="L61" s="22"/>
      <c r="M61" s="22"/>
    </row>
    <row r="62" spans="1:13" x14ac:dyDescent="0.2">
      <c r="A62" s="22"/>
      <c r="B62" s="39"/>
      <c r="C62" s="39"/>
      <c r="D62" s="39"/>
      <c r="E62" s="39"/>
      <c r="F62" s="39"/>
      <c r="G62" s="22"/>
      <c r="H62" s="22"/>
      <c r="I62" s="22"/>
      <c r="J62" s="22"/>
      <c r="K62" s="22"/>
      <c r="L62" s="22"/>
      <c r="M62" s="22"/>
    </row>
    <row r="63" spans="1:13" x14ac:dyDescent="0.2">
      <c r="A63" s="22"/>
      <c r="B63" s="39"/>
      <c r="C63" s="39"/>
      <c r="D63" s="39"/>
      <c r="E63" s="39"/>
      <c r="F63" s="39"/>
      <c r="G63" s="22"/>
      <c r="H63" s="22"/>
      <c r="I63" s="22"/>
      <c r="J63" s="22"/>
      <c r="K63" s="22"/>
      <c r="L63" s="22"/>
      <c r="M63" s="22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zoomScale="90" zoomScaleNormal="90" workbookViewId="0">
      <selection activeCell="AM60" sqref="AM6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thickBot="1" x14ac:dyDescent="0.25">
      <c r="A1" s="181" t="s">
        <v>23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3"/>
    </row>
    <row r="2" spans="1:35" ht="20.100000000000001" customHeight="1" thickBot="1" x14ac:dyDescent="0.25">
      <c r="A2" s="206" t="s">
        <v>21</v>
      </c>
      <c r="B2" s="199" t="s">
        <v>230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1"/>
    </row>
    <row r="3" spans="1:35" s="4" customFormat="1" ht="20.100000000000001" customHeight="1" x14ac:dyDescent="0.2">
      <c r="A3" s="207"/>
      <c r="B3" s="204">
        <v>1</v>
      </c>
      <c r="C3" s="197">
        <f>SUM(B3+1)</f>
        <v>2</v>
      </c>
      <c r="D3" s="197">
        <f t="shared" ref="D3:AD3" si="0">SUM(C3+1)</f>
        <v>3</v>
      </c>
      <c r="E3" s="197">
        <f t="shared" si="0"/>
        <v>4</v>
      </c>
      <c r="F3" s="197">
        <f t="shared" si="0"/>
        <v>5</v>
      </c>
      <c r="G3" s="197">
        <f t="shared" si="0"/>
        <v>6</v>
      </c>
      <c r="H3" s="197">
        <f t="shared" si="0"/>
        <v>7</v>
      </c>
      <c r="I3" s="197">
        <f t="shared" si="0"/>
        <v>8</v>
      </c>
      <c r="J3" s="197">
        <f t="shared" si="0"/>
        <v>9</v>
      </c>
      <c r="K3" s="197">
        <f t="shared" si="0"/>
        <v>10</v>
      </c>
      <c r="L3" s="197">
        <f t="shared" si="0"/>
        <v>11</v>
      </c>
      <c r="M3" s="197">
        <f t="shared" si="0"/>
        <v>12</v>
      </c>
      <c r="N3" s="197">
        <f t="shared" si="0"/>
        <v>13</v>
      </c>
      <c r="O3" s="197">
        <f t="shared" si="0"/>
        <v>14</v>
      </c>
      <c r="P3" s="197">
        <f t="shared" si="0"/>
        <v>15</v>
      </c>
      <c r="Q3" s="197">
        <f t="shared" si="0"/>
        <v>16</v>
      </c>
      <c r="R3" s="197">
        <f t="shared" si="0"/>
        <v>17</v>
      </c>
      <c r="S3" s="197">
        <f t="shared" si="0"/>
        <v>18</v>
      </c>
      <c r="T3" s="197">
        <f t="shared" si="0"/>
        <v>19</v>
      </c>
      <c r="U3" s="197">
        <f t="shared" si="0"/>
        <v>20</v>
      </c>
      <c r="V3" s="197">
        <f t="shared" si="0"/>
        <v>21</v>
      </c>
      <c r="W3" s="197">
        <f t="shared" si="0"/>
        <v>22</v>
      </c>
      <c r="X3" s="197">
        <f t="shared" si="0"/>
        <v>23</v>
      </c>
      <c r="Y3" s="197">
        <f t="shared" si="0"/>
        <v>24</v>
      </c>
      <c r="Z3" s="197">
        <f t="shared" si="0"/>
        <v>25</v>
      </c>
      <c r="AA3" s="197">
        <f t="shared" si="0"/>
        <v>26</v>
      </c>
      <c r="AB3" s="197">
        <f t="shared" si="0"/>
        <v>27</v>
      </c>
      <c r="AC3" s="197">
        <f t="shared" si="0"/>
        <v>28</v>
      </c>
      <c r="AD3" s="197">
        <f t="shared" si="0"/>
        <v>29</v>
      </c>
      <c r="AE3" s="202">
        <v>30</v>
      </c>
      <c r="AF3" s="172" t="s">
        <v>37</v>
      </c>
      <c r="AG3" s="119" t="s">
        <v>36</v>
      </c>
    </row>
    <row r="4" spans="1:35" s="5" customFormat="1" ht="20.100000000000001" customHeight="1" thickBot="1" x14ac:dyDescent="0.25">
      <c r="A4" s="208"/>
      <c r="B4" s="205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203"/>
      <c r="AF4" s="173" t="s">
        <v>35</v>
      </c>
      <c r="AG4" s="120" t="s">
        <v>35</v>
      </c>
    </row>
    <row r="5" spans="1:35" s="5" customFormat="1" x14ac:dyDescent="0.2">
      <c r="A5" s="154" t="s">
        <v>40</v>
      </c>
      <c r="B5" s="146">
        <f>[1]Setembro!$C$5</f>
        <v>38.4</v>
      </c>
      <c r="C5" s="117">
        <f>[1]Setembro!$C$6</f>
        <v>37.799999999999997</v>
      </c>
      <c r="D5" s="117">
        <f>[1]Setembro!$C$7</f>
        <v>39</v>
      </c>
      <c r="E5" s="117">
        <f>[1]Setembro!$C$8</f>
        <v>38.799999999999997</v>
      </c>
      <c r="F5" s="117">
        <f>[1]Setembro!$C$9</f>
        <v>39.5</v>
      </c>
      <c r="G5" s="117">
        <f>[1]Setembro!$C$10</f>
        <v>39.4</v>
      </c>
      <c r="H5" s="117">
        <f>[1]Setembro!$C$11</f>
        <v>39</v>
      </c>
      <c r="I5" s="117">
        <f>[1]Setembro!$C$12</f>
        <v>39.200000000000003</v>
      </c>
      <c r="J5" s="117">
        <f>[1]Setembro!$C$13</f>
        <v>40.700000000000003</v>
      </c>
      <c r="K5" s="117">
        <f>[1]Setembro!$C$14</f>
        <v>40.9</v>
      </c>
      <c r="L5" s="117">
        <f>[1]Setembro!$C$15</f>
        <v>41.7</v>
      </c>
      <c r="M5" s="117">
        <f>[1]Setembro!$C$16</f>
        <v>40.6</v>
      </c>
      <c r="N5" s="117">
        <f>[1]Setembro!$C$17</f>
        <v>39.9</v>
      </c>
      <c r="O5" s="117">
        <f>[1]Setembro!$C$18</f>
        <v>38.700000000000003</v>
      </c>
      <c r="P5" s="117">
        <f>[1]Setembro!$C$19</f>
        <v>39.1</v>
      </c>
      <c r="Q5" s="117">
        <f>[1]Setembro!$C$20</f>
        <v>39.6</v>
      </c>
      <c r="R5" s="117">
        <f>[1]Setembro!$C$21</f>
        <v>39.1</v>
      </c>
      <c r="S5" s="117">
        <f>[1]Setembro!$C$22</f>
        <v>36</v>
      </c>
      <c r="T5" s="117">
        <f>[1]Setembro!$C$23</f>
        <v>31.2</v>
      </c>
      <c r="U5" s="117">
        <f>[1]Setembro!$C$24</f>
        <v>31.3</v>
      </c>
      <c r="V5" s="117">
        <f>[1]Setembro!$C$25</f>
        <v>29.8</v>
      </c>
      <c r="W5" s="117">
        <f>[1]Setembro!$C$26</f>
        <v>26.9</v>
      </c>
      <c r="X5" s="117">
        <f>[1]Setembro!$C$27</f>
        <v>33.6</v>
      </c>
      <c r="Y5" s="117">
        <f>[1]Setembro!$C$28</f>
        <v>36.6</v>
      </c>
      <c r="Z5" s="117">
        <f>[1]Setembro!$C$29</f>
        <v>38.6</v>
      </c>
      <c r="AA5" s="117">
        <f>[1]Setembro!$C$30</f>
        <v>41.8</v>
      </c>
      <c r="AB5" s="117">
        <f>[1]Setembro!$C$31</f>
        <v>40</v>
      </c>
      <c r="AC5" s="117">
        <f>[1]Setembro!$C$32</f>
        <v>39.4</v>
      </c>
      <c r="AD5" s="117">
        <f>[1]Setembro!$C$33</f>
        <v>41.9</v>
      </c>
      <c r="AE5" s="118">
        <f>[1]Setembro!$C$34</f>
        <v>44.1</v>
      </c>
      <c r="AF5" s="174">
        <f>MAX(B5:AE5)</f>
        <v>44.1</v>
      </c>
      <c r="AG5" s="163">
        <f>AVERAGE(B5:AE5)</f>
        <v>38.086666666666673</v>
      </c>
    </row>
    <row r="6" spans="1:35" x14ac:dyDescent="0.2">
      <c r="A6" s="78" t="s">
        <v>0</v>
      </c>
      <c r="B6" s="147">
        <f>[2]Setembro!$C$5</f>
        <v>33.200000000000003</v>
      </c>
      <c r="C6" s="11">
        <f>[2]Setembro!$C$6</f>
        <v>32</v>
      </c>
      <c r="D6" s="11">
        <f>[2]Setembro!$C$7</f>
        <v>31.4</v>
      </c>
      <c r="E6" s="11">
        <f>[2]Setembro!$C$8</f>
        <v>30.5</v>
      </c>
      <c r="F6" s="11">
        <f>[2]Setembro!$C$9</f>
        <v>36.700000000000003</v>
      </c>
      <c r="G6" s="11">
        <f>[2]Setembro!$C$10</f>
        <v>36</v>
      </c>
      <c r="H6" s="11">
        <f>[2]Setembro!$C$11</f>
        <v>27.2</v>
      </c>
      <c r="I6" s="11">
        <f>[2]Setembro!$C$12</f>
        <v>28.7</v>
      </c>
      <c r="J6" s="11">
        <f>[2]Setembro!$C$13</f>
        <v>36.299999999999997</v>
      </c>
      <c r="K6" s="11">
        <f>[2]Setembro!$C$14</f>
        <v>37.4</v>
      </c>
      <c r="L6" s="11">
        <f>[2]Setembro!$C$15</f>
        <v>38</v>
      </c>
      <c r="M6" s="11">
        <f>[2]Setembro!$C$16</f>
        <v>37.299999999999997</v>
      </c>
      <c r="N6" s="11">
        <f>[2]Setembro!$C$17</f>
        <v>38</v>
      </c>
      <c r="O6" s="11">
        <f>[2]Setembro!$C$18</f>
        <v>30.9</v>
      </c>
      <c r="P6" s="11">
        <f>[2]Setembro!$C$19</f>
        <v>31.5</v>
      </c>
      <c r="Q6" s="11">
        <f>[2]Setembro!$C$20</f>
        <v>37.200000000000003</v>
      </c>
      <c r="R6" s="11">
        <f>[2]Setembro!$C$21</f>
        <v>25.6</v>
      </c>
      <c r="S6" s="11">
        <f>[2]Setembro!$C$22</f>
        <v>31.2</v>
      </c>
      <c r="T6" s="11">
        <f>[2]Setembro!$C$23</f>
        <v>33.1</v>
      </c>
      <c r="U6" s="11">
        <f>[2]Setembro!$C$24</f>
        <v>31.1</v>
      </c>
      <c r="V6" s="11">
        <f>[2]Setembro!$C$25</f>
        <v>22.1</v>
      </c>
      <c r="W6" s="11">
        <f>[2]Setembro!$C$26</f>
        <v>25.2</v>
      </c>
      <c r="X6" s="11">
        <f>[2]Setembro!$C$27</f>
        <v>30</v>
      </c>
      <c r="Y6" s="11">
        <f>[2]Setembro!$C$28</f>
        <v>33.200000000000003</v>
      </c>
      <c r="Z6" s="11">
        <f>[2]Setembro!$C$29</f>
        <v>37</v>
      </c>
      <c r="AA6" s="11">
        <f>[2]Setembro!$C$30</f>
        <v>39.5</v>
      </c>
      <c r="AB6" s="11">
        <f>[2]Setembro!$C$31</f>
        <v>37.9</v>
      </c>
      <c r="AC6" s="11">
        <f>[2]Setembro!$C$32</f>
        <v>28</v>
      </c>
      <c r="AD6" s="11">
        <f>[2]Setembro!$C$33</f>
        <v>37.1</v>
      </c>
      <c r="AE6" s="94">
        <f>[2]Setembro!$C$34</f>
        <v>40.5</v>
      </c>
      <c r="AF6" s="175">
        <f>MAX(B6:AE6)</f>
        <v>40.5</v>
      </c>
      <c r="AG6" s="95">
        <f>AVERAGE(B6:AE6)</f>
        <v>33.126666666666672</v>
      </c>
    </row>
    <row r="7" spans="1:35" x14ac:dyDescent="0.2">
      <c r="A7" s="78" t="s">
        <v>104</v>
      </c>
      <c r="B7" s="147">
        <f>[3]Setembro!$C$5</f>
        <v>34</v>
      </c>
      <c r="C7" s="11">
        <f>[3]Setembro!$C$6</f>
        <v>33.700000000000003</v>
      </c>
      <c r="D7" s="11">
        <f>[3]Setembro!$C$7</f>
        <v>33.299999999999997</v>
      </c>
      <c r="E7" s="11">
        <f>[3]Setembro!$C$8</f>
        <v>32.5</v>
      </c>
      <c r="F7" s="11">
        <f>[3]Setembro!$C$9</f>
        <v>37.6</v>
      </c>
      <c r="G7" s="11">
        <f>[3]Setembro!$C$10</f>
        <v>38</v>
      </c>
      <c r="H7" s="11">
        <f>[3]Setembro!$C$11</f>
        <v>37.200000000000003</v>
      </c>
      <c r="I7" s="11">
        <f>[3]Setembro!$C$12</f>
        <v>33.799999999999997</v>
      </c>
      <c r="J7" s="11">
        <f>[3]Setembro!$C$13</f>
        <v>38.299999999999997</v>
      </c>
      <c r="K7" s="11">
        <f>[3]Setembro!$C$14</f>
        <v>38.799999999999997</v>
      </c>
      <c r="L7" s="11">
        <f>[3]Setembro!$C$15</f>
        <v>38.9</v>
      </c>
      <c r="M7" s="11">
        <f>[3]Setembro!$C$16</f>
        <v>38.9</v>
      </c>
      <c r="N7" s="11">
        <f>[3]Setembro!$C$17</f>
        <v>38.4</v>
      </c>
      <c r="O7" s="11">
        <f>[3]Setembro!$C$18</f>
        <v>37.5</v>
      </c>
      <c r="P7" s="11">
        <f>[3]Setembro!$C$19</f>
        <v>34.799999999999997</v>
      </c>
      <c r="Q7" s="11">
        <f>[3]Setembro!$C$20</f>
        <v>37.200000000000003</v>
      </c>
      <c r="R7" s="11">
        <f>[3]Setembro!$C$21</f>
        <v>33.700000000000003</v>
      </c>
      <c r="S7" s="11">
        <f>[3]Setembro!$C$22</f>
        <v>27.6</v>
      </c>
      <c r="T7" s="11">
        <f>[3]Setembro!$C$23</f>
        <v>30.8</v>
      </c>
      <c r="U7" s="11">
        <f>[3]Setembro!$C$24</f>
        <v>30.1</v>
      </c>
      <c r="V7" s="11">
        <f>[3]Setembro!$C$25</f>
        <v>25.5</v>
      </c>
      <c r="W7" s="11">
        <f>[3]Setembro!$C$26</f>
        <v>23.8</v>
      </c>
      <c r="X7" s="11">
        <f>[3]Setembro!$C$27</f>
        <v>29</v>
      </c>
      <c r="Y7" s="11">
        <f>[3]Setembro!$C$28</f>
        <v>33.4</v>
      </c>
      <c r="Z7" s="11">
        <f>[3]Setembro!$C$29</f>
        <v>36.1</v>
      </c>
      <c r="AA7" s="11">
        <f>[3]Setembro!$C$30</f>
        <v>39.200000000000003</v>
      </c>
      <c r="AB7" s="11">
        <f>[3]Setembro!$C$31</f>
        <v>37.4</v>
      </c>
      <c r="AC7" s="11">
        <f>[3]Setembro!$C$32</f>
        <v>32.1</v>
      </c>
      <c r="AD7" s="11">
        <f>[3]Setembro!$C$33</f>
        <v>38.200000000000003</v>
      </c>
      <c r="AE7" s="94">
        <f>[3]Setembro!$C$34</f>
        <v>41.1</v>
      </c>
      <c r="AF7" s="176">
        <f>MAX(B7:AE7)</f>
        <v>41.1</v>
      </c>
      <c r="AG7" s="167">
        <f>AVERAGE(B7:AE7)</f>
        <v>34.696666666666673</v>
      </c>
    </row>
    <row r="8" spans="1:35" x14ac:dyDescent="0.2">
      <c r="A8" s="78" t="s">
        <v>1</v>
      </c>
      <c r="B8" s="147" t="str">
        <f>[4]Setembro!$C$5</f>
        <v>*</v>
      </c>
      <c r="C8" s="11" t="str">
        <f>[4]Setembro!$C$6</f>
        <v>*</v>
      </c>
      <c r="D8" s="11" t="str">
        <f>[4]Setembro!$C$7</f>
        <v>*</v>
      </c>
      <c r="E8" s="11" t="str">
        <f>[4]Setembro!$C$8</f>
        <v>*</v>
      </c>
      <c r="F8" s="11" t="str">
        <f>[4]Setembro!$C$9</f>
        <v>*</v>
      </c>
      <c r="G8" s="11" t="str">
        <f>[4]Setembro!$C$10</f>
        <v>*</v>
      </c>
      <c r="H8" s="11" t="str">
        <f>[4]Setembro!$C$11</f>
        <v>*</v>
      </c>
      <c r="I8" s="11" t="str">
        <f>[4]Setembro!$C$12</f>
        <v>*</v>
      </c>
      <c r="J8" s="11" t="str">
        <f>[4]Setembro!$C$13</f>
        <v>*</v>
      </c>
      <c r="K8" s="11" t="str">
        <f>[4]Setembro!$C$14</f>
        <v>*</v>
      </c>
      <c r="L8" s="11" t="str">
        <f>[4]Setembro!$C$15</f>
        <v>*</v>
      </c>
      <c r="M8" s="11" t="str">
        <f>[4]Setembro!$C$16</f>
        <v>*</v>
      </c>
      <c r="N8" s="11" t="str">
        <f>[4]Setembro!$C$17</f>
        <v>*</v>
      </c>
      <c r="O8" s="11" t="str">
        <f>[4]Setembro!$C$18</f>
        <v>*</v>
      </c>
      <c r="P8" s="11">
        <f>[4]Setembro!$C$19</f>
        <v>35.6</v>
      </c>
      <c r="Q8" s="11">
        <f>[4]Setembro!$C$20</f>
        <v>39.200000000000003</v>
      </c>
      <c r="R8" s="11">
        <f>[4]Setembro!$C$21</f>
        <v>35</v>
      </c>
      <c r="S8" s="11">
        <f>[4]Setembro!$C$22</f>
        <v>33.9</v>
      </c>
      <c r="T8" s="11">
        <f>[4]Setembro!$C$23</f>
        <v>27.6</v>
      </c>
      <c r="U8" s="11" t="str">
        <f>[4]Setembro!$C$24</f>
        <v>*</v>
      </c>
      <c r="V8" s="11" t="str">
        <f>[4]Setembro!$C$25</f>
        <v>*</v>
      </c>
      <c r="W8" s="11" t="str">
        <f>[4]Setembro!$C$26</f>
        <v>*</v>
      </c>
      <c r="X8" s="11" t="str">
        <f>[4]Setembro!$C$27</f>
        <v>*</v>
      </c>
      <c r="Y8" s="11" t="str">
        <f>[4]Setembro!$C$28</f>
        <v>*</v>
      </c>
      <c r="Z8" s="11" t="str">
        <f>[4]Setembro!$C$29</f>
        <v>*</v>
      </c>
      <c r="AA8" s="11" t="str">
        <f>[4]Setembro!$C$30</f>
        <v>*</v>
      </c>
      <c r="AB8" s="11" t="str">
        <f>[4]Setembro!$C$31</f>
        <v>*</v>
      </c>
      <c r="AC8" s="11" t="str">
        <f>[4]Setembro!$C$32</f>
        <v>*</v>
      </c>
      <c r="AD8" s="11" t="str">
        <f>[4]Setembro!$C$33</f>
        <v>*</v>
      </c>
      <c r="AE8" s="94" t="str">
        <f>[4]Setembro!$C$34</f>
        <v>*</v>
      </c>
      <c r="AF8" s="175" t="s">
        <v>226</v>
      </c>
      <c r="AG8" s="95" t="s">
        <v>226</v>
      </c>
    </row>
    <row r="9" spans="1:35" x14ac:dyDescent="0.2">
      <c r="A9" s="78" t="s">
        <v>167</v>
      </c>
      <c r="B9" s="147">
        <f>[5]Setembro!$C$5</f>
        <v>33.4</v>
      </c>
      <c r="C9" s="11">
        <f>[5]Setembro!$C$6</f>
        <v>28.7</v>
      </c>
      <c r="D9" s="11">
        <f>[5]Setembro!$C$7</f>
        <v>25.3</v>
      </c>
      <c r="E9" s="11">
        <f>[5]Setembro!$C$8</f>
        <v>30.7</v>
      </c>
      <c r="F9" s="11">
        <f>[5]Setembro!$C$9</f>
        <v>35.200000000000003</v>
      </c>
      <c r="G9" s="11">
        <f>[5]Setembro!$C$10</f>
        <v>33.4</v>
      </c>
      <c r="H9" s="11">
        <f>[5]Setembro!$C$11</f>
        <v>27.3</v>
      </c>
      <c r="I9" s="11">
        <f>[5]Setembro!$C$12</f>
        <v>26.5</v>
      </c>
      <c r="J9" s="11">
        <f>[5]Setembro!$C$13</f>
        <v>35.6</v>
      </c>
      <c r="K9" s="11">
        <f>[5]Setembro!$C$14</f>
        <v>35.700000000000003</v>
      </c>
      <c r="L9" s="11">
        <f>[5]Setembro!$C$15</f>
        <v>37</v>
      </c>
      <c r="M9" s="11">
        <f>[5]Setembro!$C$16</f>
        <v>35.9</v>
      </c>
      <c r="N9" s="11">
        <f>[5]Setembro!$C$17</f>
        <v>37</v>
      </c>
      <c r="O9" s="11">
        <f>[5]Setembro!$C$18</f>
        <v>30.5</v>
      </c>
      <c r="P9" s="11">
        <f>[5]Setembro!$C$19</f>
        <v>31.8</v>
      </c>
      <c r="Q9" s="11">
        <f>[5]Setembro!$C$20</f>
        <v>33.4</v>
      </c>
      <c r="R9" s="11">
        <f>[5]Setembro!$C$21</f>
        <v>26.2</v>
      </c>
      <c r="S9" s="11">
        <f>[5]Setembro!$C$22</f>
        <v>29.1</v>
      </c>
      <c r="T9" s="11">
        <f>[5]Setembro!$C$23</f>
        <v>30.2</v>
      </c>
      <c r="U9" s="11">
        <f>[5]Setembro!$C$24</f>
        <v>27.5</v>
      </c>
      <c r="V9" s="11">
        <f>[5]Setembro!$C$25</f>
        <v>21.2</v>
      </c>
      <c r="W9" s="11">
        <f>[5]Setembro!$C$26</f>
        <v>25</v>
      </c>
      <c r="X9" s="11">
        <f>[5]Setembro!$C$27</f>
        <v>29.3</v>
      </c>
      <c r="Y9" s="11">
        <f>[5]Setembro!$C$28</f>
        <v>33</v>
      </c>
      <c r="Z9" s="11">
        <f>[5]Setembro!$C$29</f>
        <v>36.299999999999997</v>
      </c>
      <c r="AA9" s="11">
        <f>[5]Setembro!$C$30</f>
        <v>38.299999999999997</v>
      </c>
      <c r="AB9" s="11">
        <f>[5]Setembro!$C$31</f>
        <v>35.1</v>
      </c>
      <c r="AC9" s="11">
        <f>[5]Setembro!$C$32</f>
        <v>29.5</v>
      </c>
      <c r="AD9" s="11">
        <f>[5]Setembro!$C$33</f>
        <v>35</v>
      </c>
      <c r="AE9" s="94">
        <f>[5]Setembro!$C$34</f>
        <v>37.6</v>
      </c>
      <c r="AF9" s="176">
        <f>MAX(B9:AE9)</f>
        <v>38.299999999999997</v>
      </c>
      <c r="AG9" s="167">
        <f>AVERAGE(B9:AE9)</f>
        <v>31.69</v>
      </c>
    </row>
    <row r="10" spans="1:35" x14ac:dyDescent="0.2">
      <c r="A10" s="78" t="s">
        <v>111</v>
      </c>
      <c r="B10" s="147" t="str">
        <f>[6]Setembro!$C$5</f>
        <v>*</v>
      </c>
      <c r="C10" s="11" t="str">
        <f>[6]Setembro!$C$6</f>
        <v>*</v>
      </c>
      <c r="D10" s="11" t="str">
        <f>[6]Setembro!$C$7</f>
        <v>*</v>
      </c>
      <c r="E10" s="11" t="str">
        <f>[6]Setembro!$C$8</f>
        <v>*</v>
      </c>
      <c r="F10" s="11" t="str">
        <f>[6]Setembro!$C$9</f>
        <v>*</v>
      </c>
      <c r="G10" s="11" t="str">
        <f>[6]Setembro!$C$10</f>
        <v>*</v>
      </c>
      <c r="H10" s="11" t="str">
        <f>[6]Setembro!$C$11</f>
        <v>*</v>
      </c>
      <c r="I10" s="11" t="str">
        <f>[6]Setembro!$C$12</f>
        <v>*</v>
      </c>
      <c r="J10" s="11" t="str">
        <f>[6]Setembro!$C$13</f>
        <v>*</v>
      </c>
      <c r="K10" s="11" t="str">
        <f>[6]Setembro!$C$14</f>
        <v>*</v>
      </c>
      <c r="L10" s="11" t="str">
        <f>[6]Setembro!$C$15</f>
        <v>*</v>
      </c>
      <c r="M10" s="11" t="str">
        <f>[6]Setembro!$C$16</f>
        <v>*</v>
      </c>
      <c r="N10" s="11" t="str">
        <f>[6]Setembro!$C$17</f>
        <v>*</v>
      </c>
      <c r="O10" s="11" t="str">
        <f>[6]Setembro!$C$18</f>
        <v>*</v>
      </c>
      <c r="P10" s="11" t="str">
        <f>[6]Setembro!$C$19</f>
        <v>*</v>
      </c>
      <c r="Q10" s="11" t="str">
        <f>[6]Setembro!$C$20</f>
        <v>*</v>
      </c>
      <c r="R10" s="11" t="str">
        <f>[6]Setembro!$C$21</f>
        <v>*</v>
      </c>
      <c r="S10" s="11" t="str">
        <f>[6]Setembro!$C$22</f>
        <v>*</v>
      </c>
      <c r="T10" s="11" t="str">
        <f>[6]Setembro!$C$23</f>
        <v>*</v>
      </c>
      <c r="U10" s="11" t="str">
        <f>[6]Setembro!$C$24</f>
        <v>*</v>
      </c>
      <c r="V10" s="11" t="str">
        <f>[6]Setembro!$C$25</f>
        <v>*</v>
      </c>
      <c r="W10" s="11" t="str">
        <f>[6]Setembro!$C$26</f>
        <v>*</v>
      </c>
      <c r="X10" s="11" t="str">
        <f>[6]Setembro!$C$27</f>
        <v>*</v>
      </c>
      <c r="Y10" s="11" t="str">
        <f>[6]Setembro!$C$28</f>
        <v>*</v>
      </c>
      <c r="Z10" s="11" t="str">
        <f>[6]Setembro!$C$29</f>
        <v>*</v>
      </c>
      <c r="AA10" s="11" t="str">
        <f>[6]Setembro!$C$30</f>
        <v>*</v>
      </c>
      <c r="AB10" s="11" t="str">
        <f>[6]Setembro!$C$31</f>
        <v>*</v>
      </c>
      <c r="AC10" s="11" t="str">
        <f>[6]Setembro!$C$32</f>
        <v>*</v>
      </c>
      <c r="AD10" s="11" t="str">
        <f>[6]Setembro!$C$33</f>
        <v>*</v>
      </c>
      <c r="AE10" s="94" t="str">
        <f>[6]Setembro!$C$34</f>
        <v>*</v>
      </c>
      <c r="AF10" s="175" t="s">
        <v>226</v>
      </c>
      <c r="AG10" s="95" t="s">
        <v>226</v>
      </c>
    </row>
    <row r="11" spans="1:35" x14ac:dyDescent="0.2">
      <c r="A11" s="78" t="s">
        <v>64</v>
      </c>
      <c r="B11" s="147" t="str">
        <f>[7]Setembro!$C$5</f>
        <v>*</v>
      </c>
      <c r="C11" s="11" t="str">
        <f>[7]Setembro!$C$6</f>
        <v>*</v>
      </c>
      <c r="D11" s="11" t="str">
        <f>[7]Setembro!$C$7</f>
        <v>*</v>
      </c>
      <c r="E11" s="11" t="str">
        <f>[7]Setembro!$C$8</f>
        <v>*</v>
      </c>
      <c r="F11" s="11" t="str">
        <f>[7]Setembro!$C$9</f>
        <v>*</v>
      </c>
      <c r="G11" s="11" t="str">
        <f>[7]Setembro!$C$10</f>
        <v>*</v>
      </c>
      <c r="H11" s="11" t="str">
        <f>[7]Setembro!$C$11</f>
        <v>*</v>
      </c>
      <c r="I11" s="11" t="str">
        <f>[7]Setembro!$C$12</f>
        <v>*</v>
      </c>
      <c r="J11" s="11" t="str">
        <f>[7]Setembro!$C$13</f>
        <v>*</v>
      </c>
      <c r="K11" s="11" t="str">
        <f>[7]Setembro!$C$14</f>
        <v>*</v>
      </c>
      <c r="L11" s="11" t="str">
        <f>[7]Setembro!$C$15</f>
        <v>*</v>
      </c>
      <c r="M11" s="11" t="str">
        <f>[7]Setembro!$C$16</f>
        <v>*</v>
      </c>
      <c r="N11" s="11" t="str">
        <f>[7]Setembro!$C$17</f>
        <v>*</v>
      </c>
      <c r="O11" s="11" t="str">
        <f>[7]Setembro!$C$18</f>
        <v>*</v>
      </c>
      <c r="P11" s="11" t="str">
        <f>[7]Setembro!$C$19</f>
        <v>*</v>
      </c>
      <c r="Q11" s="11" t="str">
        <f>[7]Setembro!$C$20</f>
        <v>*</v>
      </c>
      <c r="R11" s="11" t="str">
        <f>[7]Setembro!$C$21</f>
        <v>*</v>
      </c>
      <c r="S11" s="11" t="str">
        <f>[7]Setembro!$C$22</f>
        <v>*</v>
      </c>
      <c r="T11" s="11" t="str">
        <f>[7]Setembro!$C$23</f>
        <v>*</v>
      </c>
      <c r="U11" s="11" t="str">
        <f>[7]Setembro!$C$24</f>
        <v>*</v>
      </c>
      <c r="V11" s="11" t="str">
        <f>[7]Setembro!$C$25</f>
        <v>*</v>
      </c>
      <c r="W11" s="11" t="str">
        <f>[7]Setembro!$C$26</f>
        <v>*</v>
      </c>
      <c r="X11" s="11" t="str">
        <f>[7]Setembro!$C$27</f>
        <v>*</v>
      </c>
      <c r="Y11" s="11" t="str">
        <f>[7]Setembro!$C$28</f>
        <v>*</v>
      </c>
      <c r="Z11" s="11" t="str">
        <f>[7]Setembro!$C$29</f>
        <v>*</v>
      </c>
      <c r="AA11" s="11" t="str">
        <f>[7]Setembro!$C$30</f>
        <v>*</v>
      </c>
      <c r="AB11" s="11" t="str">
        <f>[7]Setembro!$C$31</f>
        <v>*</v>
      </c>
      <c r="AC11" s="11" t="str">
        <f>[7]Setembro!$C$32</f>
        <v>*</v>
      </c>
      <c r="AD11" s="11" t="str">
        <f>[7]Setembro!$C$33</f>
        <v>*</v>
      </c>
      <c r="AE11" s="94" t="str">
        <f>[7]Setembro!$C$34</f>
        <v>*</v>
      </c>
      <c r="AF11" s="175" t="s">
        <v>226</v>
      </c>
      <c r="AG11" s="95" t="s">
        <v>226</v>
      </c>
    </row>
    <row r="12" spans="1:35" x14ac:dyDescent="0.2">
      <c r="A12" s="78" t="s">
        <v>41</v>
      </c>
      <c r="B12" s="147" t="str">
        <f>[8]Setembro!$C$5</f>
        <v>*</v>
      </c>
      <c r="C12" s="11" t="str">
        <f>[8]Setembro!$C$6</f>
        <v>*</v>
      </c>
      <c r="D12" s="11" t="str">
        <f>[8]Setembro!$C$7</f>
        <v>*</v>
      </c>
      <c r="E12" s="11" t="str">
        <f>[8]Setembro!$C$8</f>
        <v>*</v>
      </c>
      <c r="F12" s="11" t="str">
        <f>[8]Setembro!$C$9</f>
        <v>*</v>
      </c>
      <c r="G12" s="11" t="str">
        <f>[8]Setembro!$C$10</f>
        <v>*</v>
      </c>
      <c r="H12" s="11" t="str">
        <f>[8]Setembro!$C$11</f>
        <v>*</v>
      </c>
      <c r="I12" s="11" t="str">
        <f>[8]Setembro!$C$12</f>
        <v>*</v>
      </c>
      <c r="J12" s="11" t="str">
        <f>[8]Setembro!$C$13</f>
        <v>*</v>
      </c>
      <c r="K12" s="11" t="str">
        <f>[8]Setembro!$C$14</f>
        <v>*</v>
      </c>
      <c r="L12" s="11" t="str">
        <f>[8]Setembro!$C$15</f>
        <v>*</v>
      </c>
      <c r="M12" s="11" t="str">
        <f>[8]Setembro!$C$16</f>
        <v>*</v>
      </c>
      <c r="N12" s="11" t="str">
        <f>[8]Setembro!$C$17</f>
        <v>*</v>
      </c>
      <c r="O12" s="11" t="str">
        <f>[8]Setembro!$C$18</f>
        <v>*</v>
      </c>
      <c r="P12" s="11" t="str">
        <f>[8]Setembro!$C$19</f>
        <v>*</v>
      </c>
      <c r="Q12" s="11" t="str">
        <f>[8]Setembro!$C$20</f>
        <v>*</v>
      </c>
      <c r="R12" s="11" t="str">
        <f>[8]Setembro!$C$21</f>
        <v>*</v>
      </c>
      <c r="S12" s="11" t="str">
        <f>[8]Setembro!$C$22</f>
        <v>*</v>
      </c>
      <c r="T12" s="11" t="str">
        <f>[8]Setembro!$C$23</f>
        <v>*</v>
      </c>
      <c r="U12" s="11" t="str">
        <f>[8]Setembro!$C$24</f>
        <v>*</v>
      </c>
      <c r="V12" s="11" t="str">
        <f>[8]Setembro!$C$25</f>
        <v>*</v>
      </c>
      <c r="W12" s="11" t="str">
        <f>[8]Setembro!$C$26</f>
        <v>*</v>
      </c>
      <c r="X12" s="11" t="str">
        <f>[8]Setembro!$C$27</f>
        <v>*</v>
      </c>
      <c r="Y12" s="11" t="str">
        <f>[8]Setembro!$C$28</f>
        <v>*</v>
      </c>
      <c r="Z12" s="11" t="str">
        <f>[8]Setembro!$C$29</f>
        <v>*</v>
      </c>
      <c r="AA12" s="11" t="str">
        <f>[8]Setembro!$C$30</f>
        <v>*</v>
      </c>
      <c r="AB12" s="11" t="str">
        <f>[8]Setembro!$C$31</f>
        <v>*</v>
      </c>
      <c r="AC12" s="11" t="str">
        <f>[8]Setembro!$C$32</f>
        <v>*</v>
      </c>
      <c r="AD12" s="11" t="str">
        <f>[8]Setembro!$C$33</f>
        <v>*</v>
      </c>
      <c r="AE12" s="94" t="str">
        <f>[8]Setembro!$C$34</f>
        <v>*</v>
      </c>
      <c r="AF12" s="175" t="s">
        <v>226</v>
      </c>
      <c r="AG12" s="95" t="s">
        <v>226</v>
      </c>
    </row>
    <row r="13" spans="1:35" x14ac:dyDescent="0.2">
      <c r="A13" s="78" t="s">
        <v>114</v>
      </c>
      <c r="B13" s="147">
        <f>[9]Setembro!$C$5</f>
        <v>32.9</v>
      </c>
      <c r="C13" s="11">
        <f>[9]Setembro!$C$6</f>
        <v>29</v>
      </c>
      <c r="D13" s="11">
        <f>[9]Setembro!$C$7</f>
        <v>32</v>
      </c>
      <c r="E13" s="11">
        <f>[9]Setembro!$C$8</f>
        <v>32.4</v>
      </c>
      <c r="F13" s="11">
        <f>[9]Setembro!$C$9</f>
        <v>36.799999999999997</v>
      </c>
      <c r="G13" s="11">
        <f>[9]Setembro!$C$10</f>
        <v>34.700000000000003</v>
      </c>
      <c r="H13" s="11">
        <f>[9]Setembro!$C$11</f>
        <v>29.3</v>
      </c>
      <c r="I13" s="11">
        <f>[9]Setembro!$C$12</f>
        <v>28.5</v>
      </c>
      <c r="J13" s="11">
        <f>[9]Setembro!$C$13</f>
        <v>37.5</v>
      </c>
      <c r="K13" s="11">
        <f>[9]Setembro!$C$14</f>
        <v>36.200000000000003</v>
      </c>
      <c r="L13" s="11">
        <f>[9]Setembro!$C$15</f>
        <v>37.799999999999997</v>
      </c>
      <c r="M13" s="11">
        <f>[9]Setembro!$C$16</f>
        <v>37</v>
      </c>
      <c r="N13" s="11">
        <f>[9]Setembro!$C$17</f>
        <v>37.4</v>
      </c>
      <c r="O13" s="11">
        <f>[9]Setembro!$C$18</f>
        <v>30.4</v>
      </c>
      <c r="P13" s="11">
        <f>[9]Setembro!$C$19</f>
        <v>31.2</v>
      </c>
      <c r="Q13" s="11">
        <f>[9]Setembro!$C$20</f>
        <v>36.9</v>
      </c>
      <c r="R13" s="11">
        <f>[9]Setembro!$C$21</f>
        <v>29.6</v>
      </c>
      <c r="S13" s="11">
        <f>[9]Setembro!$C$22</f>
        <v>30.9</v>
      </c>
      <c r="T13" s="11">
        <f>[9]Setembro!$C$23</f>
        <v>30.5</v>
      </c>
      <c r="U13" s="11">
        <f>[9]Setembro!$C$24</f>
        <v>30.3</v>
      </c>
      <c r="V13" s="11">
        <f>[9]Setembro!$C$25</f>
        <v>22.6</v>
      </c>
      <c r="W13" s="11">
        <f>[9]Setembro!$C$26</f>
        <v>26.8</v>
      </c>
      <c r="X13" s="11">
        <f>[9]Setembro!$C$27</f>
        <v>31.5</v>
      </c>
      <c r="Y13" s="11">
        <f>[9]Setembro!$C$28</f>
        <v>35.1</v>
      </c>
      <c r="Z13" s="11">
        <f>[9]Setembro!$C$29</f>
        <v>37.1</v>
      </c>
      <c r="AA13" s="11">
        <f>[9]Setembro!$C$30</f>
        <v>38.700000000000003</v>
      </c>
      <c r="AB13" s="11">
        <f>[9]Setembro!$C$31</f>
        <v>37.799999999999997</v>
      </c>
      <c r="AC13" s="11">
        <f>[9]Setembro!$C$32</f>
        <v>29.7</v>
      </c>
      <c r="AD13" s="11">
        <f>[9]Setembro!$C$33</f>
        <v>37.4</v>
      </c>
      <c r="AE13" s="94">
        <f>[9]Setembro!$C$34</f>
        <v>40.200000000000003</v>
      </c>
      <c r="AF13" s="176">
        <f t="shared" ref="AF13:AF48" si="1">MAX(B13:AE13)</f>
        <v>40.200000000000003</v>
      </c>
      <c r="AG13" s="167">
        <f t="shared" ref="AG13:AG48" si="2">AVERAGE(B13:AE13)</f>
        <v>33.273333333333333</v>
      </c>
    </row>
    <row r="14" spans="1:35" x14ac:dyDescent="0.2">
      <c r="A14" s="78" t="s">
        <v>118</v>
      </c>
      <c r="B14" s="147" t="str">
        <f>[10]Setembro!$C$5</f>
        <v>*</v>
      </c>
      <c r="C14" s="11" t="str">
        <f>[10]Setembro!$C$6</f>
        <v>*</v>
      </c>
      <c r="D14" s="11" t="str">
        <f>[10]Setembro!$C$7</f>
        <v>*</v>
      </c>
      <c r="E14" s="11" t="str">
        <f>[10]Setembro!$C$8</f>
        <v>*</v>
      </c>
      <c r="F14" s="11" t="str">
        <f>[10]Setembro!$C$9</f>
        <v>*</v>
      </c>
      <c r="G14" s="11" t="str">
        <f>[10]Setembro!$C$10</f>
        <v>*</v>
      </c>
      <c r="H14" s="11" t="str">
        <f>[10]Setembro!$C$11</f>
        <v>*</v>
      </c>
      <c r="I14" s="11" t="str">
        <f>[10]Setembro!$C$12</f>
        <v>*</v>
      </c>
      <c r="J14" s="11" t="str">
        <f>[10]Setembro!$C$13</f>
        <v>*</v>
      </c>
      <c r="K14" s="11" t="str">
        <f>[10]Setembro!$C$14</f>
        <v>*</v>
      </c>
      <c r="L14" s="11" t="str">
        <f>[10]Setembro!$C$15</f>
        <v>*</v>
      </c>
      <c r="M14" s="11" t="str">
        <f>[10]Setembro!$C$16</f>
        <v>*</v>
      </c>
      <c r="N14" s="11" t="str">
        <f>[10]Setembro!$C$17</f>
        <v>*</v>
      </c>
      <c r="O14" s="11" t="str">
        <f>[10]Setembro!$C$18</f>
        <v>*</v>
      </c>
      <c r="P14" s="11" t="str">
        <f>[10]Setembro!$C$19</f>
        <v>*</v>
      </c>
      <c r="Q14" s="11" t="str">
        <f>[10]Setembro!$C$20</f>
        <v>*</v>
      </c>
      <c r="R14" s="11" t="str">
        <f>[10]Setembro!$C$21</f>
        <v>*</v>
      </c>
      <c r="S14" s="11" t="str">
        <f>[10]Setembro!$C$22</f>
        <v>*</v>
      </c>
      <c r="T14" s="11" t="str">
        <f>[10]Setembro!$C$23</f>
        <v>*</v>
      </c>
      <c r="U14" s="11" t="str">
        <f>[10]Setembro!$C$24</f>
        <v>*</v>
      </c>
      <c r="V14" s="11" t="str">
        <f>[10]Setembro!$C$25</f>
        <v>*</v>
      </c>
      <c r="W14" s="11" t="str">
        <f>[10]Setembro!$C$26</f>
        <v>*</v>
      </c>
      <c r="X14" s="11" t="str">
        <f>[10]Setembro!$C$27</f>
        <v>*</v>
      </c>
      <c r="Y14" s="11" t="str">
        <f>[10]Setembro!$C$28</f>
        <v>*</v>
      </c>
      <c r="Z14" s="11" t="str">
        <f>[10]Setembro!$C$29</f>
        <v>*</v>
      </c>
      <c r="AA14" s="11" t="str">
        <f>[10]Setembro!$C$30</f>
        <v>*</v>
      </c>
      <c r="AB14" s="11" t="str">
        <f>[10]Setembro!$C$31</f>
        <v>*</v>
      </c>
      <c r="AC14" s="11" t="str">
        <f>[10]Setembro!$C$32</f>
        <v>*</v>
      </c>
      <c r="AD14" s="11" t="str">
        <f>[10]Setembro!$C$33</f>
        <v>*</v>
      </c>
      <c r="AE14" s="94" t="str">
        <f>[10]Setembro!$C$34</f>
        <v>*</v>
      </c>
      <c r="AF14" s="175" t="s">
        <v>226</v>
      </c>
      <c r="AG14" s="95" t="s">
        <v>226</v>
      </c>
    </row>
    <row r="15" spans="1:35" x14ac:dyDescent="0.2">
      <c r="A15" s="78" t="s">
        <v>121</v>
      </c>
      <c r="B15" s="147">
        <f>[11]Setembro!$C$5</f>
        <v>33.4</v>
      </c>
      <c r="C15" s="11">
        <f>[11]Setembro!$C$6</f>
        <v>32.5</v>
      </c>
      <c r="D15" s="11">
        <f>[11]Setembro!$C$7</f>
        <v>31.2</v>
      </c>
      <c r="E15" s="11">
        <f>[11]Setembro!$C$8</f>
        <v>32</v>
      </c>
      <c r="F15" s="11">
        <f>[11]Setembro!$C$9</f>
        <v>36.700000000000003</v>
      </c>
      <c r="G15" s="11">
        <f>[11]Setembro!$C$10</f>
        <v>36.9</v>
      </c>
      <c r="H15" s="11">
        <f>[11]Setembro!$C$11</f>
        <v>36.1</v>
      </c>
      <c r="I15" s="11">
        <f>[11]Setembro!$C$12</f>
        <v>32.1</v>
      </c>
      <c r="J15" s="11">
        <f>[11]Setembro!$C$13</f>
        <v>36.700000000000003</v>
      </c>
      <c r="K15" s="11">
        <f>[11]Setembro!$C$14</f>
        <v>38.6</v>
      </c>
      <c r="L15" s="11">
        <f>[11]Setembro!$C$15</f>
        <v>38.799999999999997</v>
      </c>
      <c r="M15" s="11">
        <f>[11]Setembro!$C$16</f>
        <v>37.6</v>
      </c>
      <c r="N15" s="11">
        <f>[11]Setembro!$C$17</f>
        <v>37.9</v>
      </c>
      <c r="O15" s="11">
        <f>[11]Setembro!$C$18</f>
        <v>32.9</v>
      </c>
      <c r="P15" s="11">
        <f>[11]Setembro!$C$19</f>
        <v>32.299999999999997</v>
      </c>
      <c r="Q15" s="11">
        <f>[11]Setembro!$C$20</f>
        <v>37</v>
      </c>
      <c r="R15" s="11">
        <f>[11]Setembro!$C$21</f>
        <v>29.1</v>
      </c>
      <c r="S15" s="11">
        <f>[11]Setembro!$C$22</f>
        <v>30.8</v>
      </c>
      <c r="T15" s="11">
        <f>[11]Setembro!$C$23</f>
        <v>32.5</v>
      </c>
      <c r="U15" s="11">
        <f>[11]Setembro!$C$24</f>
        <v>29.4</v>
      </c>
      <c r="V15" s="11">
        <f>[11]Setembro!$C$25</f>
        <v>23.2</v>
      </c>
      <c r="W15" s="11">
        <f>[11]Setembro!$C$26</f>
        <v>24.9</v>
      </c>
      <c r="X15" s="11">
        <f>[11]Setembro!$C$27</f>
        <v>29.7</v>
      </c>
      <c r="Y15" s="11">
        <f>[11]Setembro!$C$28</f>
        <v>33.5</v>
      </c>
      <c r="Z15" s="11">
        <f>[11]Setembro!$C$29</f>
        <v>36.5</v>
      </c>
      <c r="AA15" s="11">
        <f>[11]Setembro!$C$30</f>
        <v>39</v>
      </c>
      <c r="AB15" s="11">
        <f>[11]Setembro!$C$31</f>
        <v>37.1</v>
      </c>
      <c r="AC15" s="11">
        <f>[11]Setembro!$C$32</f>
        <v>28.7</v>
      </c>
      <c r="AD15" s="11">
        <f>[11]Setembro!$C$33</f>
        <v>37.1</v>
      </c>
      <c r="AE15" s="94">
        <f>[11]Setembro!$C$34</f>
        <v>29.4</v>
      </c>
      <c r="AF15" s="175">
        <f t="shared" si="1"/>
        <v>39</v>
      </c>
      <c r="AG15" s="95">
        <f t="shared" si="2"/>
        <v>33.45333333333334</v>
      </c>
    </row>
    <row r="16" spans="1:35" x14ac:dyDescent="0.2">
      <c r="A16" s="78" t="s">
        <v>168</v>
      </c>
      <c r="B16" s="147" t="str">
        <f>[12]Setembro!$C$5</f>
        <v>*</v>
      </c>
      <c r="C16" s="11" t="str">
        <f>[12]Setembro!$C$6</f>
        <v>*</v>
      </c>
      <c r="D16" s="11" t="str">
        <f>[12]Setembro!$C$7</f>
        <v>*</v>
      </c>
      <c r="E16" s="11" t="str">
        <f>[12]Setembro!$C$8</f>
        <v>*</v>
      </c>
      <c r="F16" s="11" t="str">
        <f>[12]Setembro!$C$9</f>
        <v>*</v>
      </c>
      <c r="G16" s="11" t="str">
        <f>[12]Setembro!$C$10</f>
        <v>*</v>
      </c>
      <c r="H16" s="11" t="str">
        <f>[12]Setembro!$C$11</f>
        <v>*</v>
      </c>
      <c r="I16" s="11" t="str">
        <f>[12]Setembro!$C$12</f>
        <v>*</v>
      </c>
      <c r="J16" s="11" t="str">
        <f>[12]Setembro!$C$13</f>
        <v>*</v>
      </c>
      <c r="K16" s="11" t="str">
        <f>[12]Setembro!$C$14</f>
        <v>*</v>
      </c>
      <c r="L16" s="11" t="str">
        <f>[12]Setembro!$C$15</f>
        <v>*</v>
      </c>
      <c r="M16" s="11" t="str">
        <f>[12]Setembro!$C$16</f>
        <v>*</v>
      </c>
      <c r="N16" s="11" t="str">
        <f>[12]Setembro!$C$17</f>
        <v>*</v>
      </c>
      <c r="O16" s="11" t="str">
        <f>[12]Setembro!$C$18</f>
        <v>*</v>
      </c>
      <c r="P16" s="11" t="str">
        <f>[12]Setembro!$C$19</f>
        <v>*</v>
      </c>
      <c r="Q16" s="11" t="str">
        <f>[12]Setembro!$C$20</f>
        <v>*</v>
      </c>
      <c r="R16" s="11" t="str">
        <f>[12]Setembro!$C$21</f>
        <v>*</v>
      </c>
      <c r="S16" s="11" t="str">
        <f>[12]Setembro!$C$22</f>
        <v>*</v>
      </c>
      <c r="T16" s="11" t="str">
        <f>[12]Setembro!$C$23</f>
        <v>*</v>
      </c>
      <c r="U16" s="11" t="str">
        <f>[12]Setembro!$C$24</f>
        <v>*</v>
      </c>
      <c r="V16" s="11" t="str">
        <f>[12]Setembro!$C$25</f>
        <v>*</v>
      </c>
      <c r="W16" s="11" t="str">
        <f>[12]Setembro!$C$26</f>
        <v>*</v>
      </c>
      <c r="X16" s="11" t="str">
        <f>[12]Setembro!$C$27</f>
        <v>*</v>
      </c>
      <c r="Y16" s="11" t="str">
        <f>[12]Setembro!$C$28</f>
        <v>*</v>
      </c>
      <c r="Z16" s="11" t="str">
        <f>[12]Setembro!$C$29</f>
        <v>*</v>
      </c>
      <c r="AA16" s="11" t="str">
        <f>[12]Setembro!$C$30</f>
        <v>*</v>
      </c>
      <c r="AB16" s="11" t="str">
        <f>[12]Setembro!$C$31</f>
        <v>*</v>
      </c>
      <c r="AC16" s="11" t="str">
        <f>[12]Setembro!$C$32</f>
        <v>*</v>
      </c>
      <c r="AD16" s="11" t="str">
        <f>[12]Setembro!$C$33</f>
        <v>*</v>
      </c>
      <c r="AE16" s="94" t="str">
        <f>[12]Setembro!$C$34</f>
        <v>*</v>
      </c>
      <c r="AF16" s="175" t="s">
        <v>226</v>
      </c>
      <c r="AG16" s="95" t="s">
        <v>226</v>
      </c>
      <c r="AI16" s="12" t="s">
        <v>47</v>
      </c>
    </row>
    <row r="17" spans="1:38" x14ac:dyDescent="0.2">
      <c r="A17" s="78" t="s">
        <v>2</v>
      </c>
      <c r="B17" s="147">
        <f>[13]Setembro!$C$5</f>
        <v>36.799999999999997</v>
      </c>
      <c r="C17" s="11">
        <f>[13]Setembro!$C$6</f>
        <v>35.200000000000003</v>
      </c>
      <c r="D17" s="11">
        <f>[13]Setembro!$C$7</f>
        <v>34.4</v>
      </c>
      <c r="E17" s="11">
        <f>[13]Setembro!$C$8</f>
        <v>35.4</v>
      </c>
      <c r="F17" s="11">
        <f>[13]Setembro!$C$9</f>
        <v>36.700000000000003</v>
      </c>
      <c r="G17" s="11">
        <f>[13]Setembro!$C$10</f>
        <v>35.6</v>
      </c>
      <c r="H17" s="11">
        <f>[13]Setembro!$C$11</f>
        <v>37.4</v>
      </c>
      <c r="I17" s="11">
        <f>[13]Setembro!$C$12</f>
        <v>36</v>
      </c>
      <c r="J17" s="11">
        <f>[13]Setembro!$C$13</f>
        <v>38</v>
      </c>
      <c r="K17" s="11">
        <f>[13]Setembro!$C$14</f>
        <v>38.700000000000003</v>
      </c>
      <c r="L17" s="11">
        <f>[13]Setembro!$C$15</f>
        <v>38.1</v>
      </c>
      <c r="M17" s="11">
        <f>[13]Setembro!$C$16</f>
        <v>38.1</v>
      </c>
      <c r="N17" s="11">
        <f>[13]Setembro!$C$17</f>
        <v>37.9</v>
      </c>
      <c r="O17" s="11">
        <f>[13]Setembro!$C$18</f>
        <v>37.299999999999997</v>
      </c>
      <c r="P17" s="11">
        <f>[13]Setembro!$C$19</f>
        <v>36.6</v>
      </c>
      <c r="Q17" s="11">
        <f>[13]Setembro!$C$20</f>
        <v>36.799999999999997</v>
      </c>
      <c r="R17" s="11">
        <f>[13]Setembro!$C$21</f>
        <v>35.299999999999997</v>
      </c>
      <c r="S17" s="11">
        <f>[13]Setembro!$C$22</f>
        <v>33.4</v>
      </c>
      <c r="T17" s="11">
        <f>[13]Setembro!$C$23</f>
        <v>32.299999999999997</v>
      </c>
      <c r="U17" s="11">
        <f>[13]Setembro!$C$24</f>
        <v>30.6</v>
      </c>
      <c r="V17" s="11">
        <f>[13]Setembro!$C$25</f>
        <v>26.3</v>
      </c>
      <c r="W17" s="11">
        <f>[13]Setembro!$C$26</f>
        <v>25.1</v>
      </c>
      <c r="X17" s="11">
        <f>[13]Setembro!$C$27</f>
        <v>32.5</v>
      </c>
      <c r="Y17" s="11">
        <f>[13]Setembro!$C$28</f>
        <v>35.5</v>
      </c>
      <c r="Z17" s="11">
        <f>[13]Setembro!$C$29</f>
        <v>37.700000000000003</v>
      </c>
      <c r="AA17" s="11">
        <f>[13]Setembro!$C$30</f>
        <v>38.799999999999997</v>
      </c>
      <c r="AB17" s="11">
        <f>[13]Setembro!$C$31</f>
        <v>36.200000000000003</v>
      </c>
      <c r="AC17" s="11">
        <f>[13]Setembro!$C$32</f>
        <v>35.1</v>
      </c>
      <c r="AD17" s="11">
        <f>[13]Setembro!$C$33</f>
        <v>38.799999999999997</v>
      </c>
      <c r="AE17" s="94">
        <f>[13]Setembro!$C$34</f>
        <v>40.799999999999997</v>
      </c>
      <c r="AF17" s="175">
        <f t="shared" si="1"/>
        <v>40.799999999999997</v>
      </c>
      <c r="AG17" s="95">
        <f t="shared" si="2"/>
        <v>35.58</v>
      </c>
      <c r="AI17" s="12" t="s">
        <v>47</v>
      </c>
    </row>
    <row r="18" spans="1:38" x14ac:dyDescent="0.2">
      <c r="A18" s="78" t="s">
        <v>3</v>
      </c>
      <c r="B18" s="147">
        <f>[14]Setembro!$C$5</f>
        <v>36.9</v>
      </c>
      <c r="C18" s="11">
        <f>[14]Setembro!$C$6</f>
        <v>35.799999999999997</v>
      </c>
      <c r="D18" s="11">
        <f>[14]Setembro!$C$7</f>
        <v>36</v>
      </c>
      <c r="E18" s="11">
        <f>[14]Setembro!$C$8</f>
        <v>37.1</v>
      </c>
      <c r="F18" s="11">
        <f>[14]Setembro!$C$9</f>
        <v>37</v>
      </c>
      <c r="G18" s="11">
        <f>[14]Setembro!$C$10</f>
        <v>36.4</v>
      </c>
      <c r="H18" s="11">
        <f>[14]Setembro!$C$11</f>
        <v>37.1</v>
      </c>
      <c r="I18" s="11">
        <f>[14]Setembro!$C$12</f>
        <v>38</v>
      </c>
      <c r="J18" s="11">
        <f>[14]Setembro!$C$13</f>
        <v>38.6</v>
      </c>
      <c r="K18" s="11">
        <f>[14]Setembro!$C$14</f>
        <v>39.200000000000003</v>
      </c>
      <c r="L18" s="11">
        <f>[14]Setembro!$C$15</f>
        <v>38.4</v>
      </c>
      <c r="M18" s="11">
        <f>[14]Setembro!$C$16</f>
        <v>38.299999999999997</v>
      </c>
      <c r="N18" s="11">
        <f>[14]Setembro!$C$17</f>
        <v>37.4</v>
      </c>
      <c r="O18" s="11">
        <f>[14]Setembro!$C$18</f>
        <v>36.700000000000003</v>
      </c>
      <c r="P18" s="11">
        <f>[14]Setembro!$C$19</f>
        <v>37</v>
      </c>
      <c r="Q18" s="11">
        <f>[14]Setembro!$C$20</f>
        <v>37.299999999999997</v>
      </c>
      <c r="R18" s="11">
        <f>[14]Setembro!$C$21</f>
        <v>38.4</v>
      </c>
      <c r="S18" s="11">
        <f>[14]Setembro!$C$22</f>
        <v>37.4</v>
      </c>
      <c r="T18" s="11">
        <f>[14]Setembro!$C$23</f>
        <v>36.1</v>
      </c>
      <c r="U18" s="11">
        <f>[14]Setembro!$C$24</f>
        <v>24.1</v>
      </c>
      <c r="V18" s="11">
        <f>[14]Setembro!$C$25</f>
        <v>32.4</v>
      </c>
      <c r="W18" s="11">
        <f>[14]Setembro!$C$26</f>
        <v>19.7</v>
      </c>
      <c r="X18" s="11" t="str">
        <f>[14]Setembro!$C$27</f>
        <v>*</v>
      </c>
      <c r="Y18" s="11">
        <f>[14]Setembro!$C$28</f>
        <v>20</v>
      </c>
      <c r="Z18" s="11">
        <f>[14]Setembro!$C$29</f>
        <v>18.600000000000001</v>
      </c>
      <c r="AA18" s="11">
        <f>[14]Setembro!$C$30</f>
        <v>20.6</v>
      </c>
      <c r="AB18" s="11" t="str">
        <f>[14]Setembro!$C$31</f>
        <v>*</v>
      </c>
      <c r="AC18" s="11" t="str">
        <f>[14]Setembro!$C$32</f>
        <v>*</v>
      </c>
      <c r="AD18" s="11">
        <f>[14]Setembro!$C$33</f>
        <v>27.7</v>
      </c>
      <c r="AE18" s="94">
        <f>[14]Setembro!$C$34</f>
        <v>28.5</v>
      </c>
      <c r="AF18" s="175">
        <f t="shared" si="1"/>
        <v>39.200000000000003</v>
      </c>
      <c r="AG18" s="95">
        <f t="shared" si="2"/>
        <v>33.359259259259261</v>
      </c>
      <c r="AH18" s="12" t="s">
        <v>47</v>
      </c>
      <c r="AI18" s="12" t="s">
        <v>47</v>
      </c>
    </row>
    <row r="19" spans="1:38" x14ac:dyDescent="0.2">
      <c r="A19" s="78" t="s">
        <v>4</v>
      </c>
      <c r="B19" s="147" t="str">
        <f>[15]Setembro!$C$5</f>
        <v>*</v>
      </c>
      <c r="C19" s="11" t="str">
        <f>[15]Setembro!$C$6</f>
        <v>*</v>
      </c>
      <c r="D19" s="11" t="str">
        <f>[15]Setembro!$C$7</f>
        <v>*</v>
      </c>
      <c r="E19" s="11" t="str">
        <f>[15]Setembro!$C$8</f>
        <v>*</v>
      </c>
      <c r="F19" s="11" t="str">
        <f>[15]Setembro!$C$9</f>
        <v>*</v>
      </c>
      <c r="G19" s="11" t="str">
        <f>[15]Setembro!$C$10</f>
        <v>*</v>
      </c>
      <c r="H19" s="11" t="str">
        <f>[15]Setembro!$C$11</f>
        <v>*</v>
      </c>
      <c r="I19" s="11" t="str">
        <f>[15]Setembro!$C$12</f>
        <v>*</v>
      </c>
      <c r="J19" s="11" t="str">
        <f>[15]Setembro!$C$13</f>
        <v>*</v>
      </c>
      <c r="K19" s="11" t="str">
        <f>[15]Setembro!$C$14</f>
        <v>*</v>
      </c>
      <c r="L19" s="11" t="str">
        <f>[15]Setembro!$C$15</f>
        <v>*</v>
      </c>
      <c r="M19" s="11" t="str">
        <f>[15]Setembro!$C$16</f>
        <v>*</v>
      </c>
      <c r="N19" s="11" t="str">
        <f>[15]Setembro!$C$17</f>
        <v>*</v>
      </c>
      <c r="O19" s="11" t="str">
        <f>[15]Setembro!$C$18</f>
        <v>*</v>
      </c>
      <c r="P19" s="11" t="str">
        <f>[15]Setembro!$C$19</f>
        <v>*</v>
      </c>
      <c r="Q19" s="11" t="str">
        <f>[15]Setembro!$C$20</f>
        <v>*</v>
      </c>
      <c r="R19" s="11" t="str">
        <f>[15]Setembro!$C$21</f>
        <v>*</v>
      </c>
      <c r="S19" s="11" t="str">
        <f>[15]Setembro!$C$22</f>
        <v>*</v>
      </c>
      <c r="T19" s="11" t="str">
        <f>[15]Setembro!$C$23</f>
        <v>*</v>
      </c>
      <c r="U19" s="11" t="str">
        <f>[15]Setembro!$C$24</f>
        <v>*</v>
      </c>
      <c r="V19" s="11" t="str">
        <f>[15]Setembro!$C$25</f>
        <v>*</v>
      </c>
      <c r="W19" s="11" t="str">
        <f>[15]Setembro!$C$26</f>
        <v>*</v>
      </c>
      <c r="X19" s="11" t="str">
        <f>[15]Setembro!$C$27</f>
        <v>*</v>
      </c>
      <c r="Y19" s="11" t="str">
        <f>[15]Setembro!$C$28</f>
        <v>*</v>
      </c>
      <c r="Z19" s="11" t="str">
        <f>[15]Setembro!$C$29</f>
        <v>*</v>
      </c>
      <c r="AA19" s="11" t="str">
        <f>[15]Setembro!$C$30</f>
        <v>*</v>
      </c>
      <c r="AB19" s="11" t="str">
        <f>[15]Setembro!$C$31</f>
        <v>*</v>
      </c>
      <c r="AC19" s="11" t="str">
        <f>[15]Setembro!$C$32</f>
        <v>*</v>
      </c>
      <c r="AD19" s="11" t="str">
        <f>[15]Setembro!$C$33</f>
        <v>*</v>
      </c>
      <c r="AE19" s="94" t="str">
        <f>[15]Setembro!$C$34</f>
        <v>*</v>
      </c>
      <c r="AF19" s="175" t="s">
        <v>226</v>
      </c>
      <c r="AG19" s="95" t="s">
        <v>226</v>
      </c>
    </row>
    <row r="20" spans="1:38" x14ac:dyDescent="0.2">
      <c r="A20" s="78" t="s">
        <v>5</v>
      </c>
      <c r="B20" s="147">
        <f>[16]Setembro!$C$5</f>
        <v>27.4</v>
      </c>
      <c r="C20" s="11">
        <f>[16]Setembro!$C$6</f>
        <v>25.7</v>
      </c>
      <c r="D20" s="11">
        <f>[16]Setembro!$C$7</f>
        <v>31.3</v>
      </c>
      <c r="E20" s="11">
        <f>[16]Setembro!$C$8</f>
        <v>36.1</v>
      </c>
      <c r="F20" s="11">
        <f>[16]Setembro!$C$9</f>
        <v>39</v>
      </c>
      <c r="G20" s="11">
        <f>[16]Setembro!$C$10</f>
        <v>39.299999999999997</v>
      </c>
      <c r="H20" s="11">
        <f>[16]Setembro!$C$11</f>
        <v>31.6</v>
      </c>
      <c r="I20" s="11">
        <f>[16]Setembro!$C$12</f>
        <v>30.3</v>
      </c>
      <c r="J20" s="11">
        <f>[16]Setembro!$C$13</f>
        <v>38.4</v>
      </c>
      <c r="K20" s="11">
        <f>[16]Setembro!$C$14</f>
        <v>40</v>
      </c>
      <c r="L20" s="11">
        <f>[16]Setembro!$C$15</f>
        <v>40.5</v>
      </c>
      <c r="M20" s="11">
        <f>[16]Setembro!$C$16</f>
        <v>40.299999999999997</v>
      </c>
      <c r="N20" s="11">
        <f>[16]Setembro!$C$17</f>
        <v>40.6</v>
      </c>
      <c r="O20" s="11">
        <f>[16]Setembro!$C$18</f>
        <v>35.700000000000003</v>
      </c>
      <c r="P20" s="11">
        <f>[16]Setembro!$C$19</f>
        <v>31.8</v>
      </c>
      <c r="Q20" s="11">
        <f>[16]Setembro!$C$20</f>
        <v>38.1</v>
      </c>
      <c r="R20" s="11">
        <f>[16]Setembro!$C$21</f>
        <v>35</v>
      </c>
      <c r="S20" s="11">
        <f>[16]Setembro!$C$22</f>
        <v>35.1</v>
      </c>
      <c r="T20" s="11">
        <f>[16]Setembro!$C$23</f>
        <v>31.8</v>
      </c>
      <c r="U20" s="11">
        <f>[16]Setembro!$C$24</f>
        <v>31.3</v>
      </c>
      <c r="V20" s="11">
        <f>[16]Setembro!$C$25</f>
        <v>27</v>
      </c>
      <c r="W20" s="11">
        <f>[16]Setembro!$C$26</f>
        <v>21</v>
      </c>
      <c r="X20" s="11">
        <f>[16]Setembro!$C$27</f>
        <v>34.4</v>
      </c>
      <c r="Y20" s="11">
        <f>[16]Setembro!$C$28</f>
        <v>39.200000000000003</v>
      </c>
      <c r="Z20" s="11">
        <f>[16]Setembro!$C$29</f>
        <v>40.700000000000003</v>
      </c>
      <c r="AA20" s="11">
        <f>[16]Setembro!$C$30</f>
        <v>42.1</v>
      </c>
      <c r="AB20" s="11">
        <f>[16]Setembro!$C$31</f>
        <v>40.4</v>
      </c>
      <c r="AC20" s="11">
        <f>[16]Setembro!$C$32</f>
        <v>33.4</v>
      </c>
      <c r="AD20" s="11">
        <f>[16]Setembro!$C$33</f>
        <v>40.6</v>
      </c>
      <c r="AE20" s="94">
        <f>[16]Setembro!$C$34</f>
        <v>42.7</v>
      </c>
      <c r="AF20" s="175">
        <f t="shared" si="1"/>
        <v>42.7</v>
      </c>
      <c r="AG20" s="95">
        <f t="shared" si="2"/>
        <v>35.36</v>
      </c>
      <c r="AH20" s="12" t="s">
        <v>47</v>
      </c>
      <c r="AI20" t="s">
        <v>47</v>
      </c>
      <c r="AK20" t="s">
        <v>47</v>
      </c>
    </row>
    <row r="21" spans="1:38" x14ac:dyDescent="0.2">
      <c r="A21" s="78" t="s">
        <v>43</v>
      </c>
      <c r="B21" s="147">
        <f>[17]Setembro!$C$5</f>
        <v>36.1</v>
      </c>
      <c r="C21" s="11">
        <f>[17]Setembro!$C$6</f>
        <v>35</v>
      </c>
      <c r="D21" s="11">
        <f>[17]Setembro!$C$7</f>
        <v>35</v>
      </c>
      <c r="E21" s="11">
        <f>[17]Setembro!$C$8</f>
        <v>34.799999999999997</v>
      </c>
      <c r="F21" s="11">
        <f>[17]Setembro!$C$9</f>
        <v>35.700000000000003</v>
      </c>
      <c r="G21" s="11">
        <f>[17]Setembro!$C$10</f>
        <v>35.9</v>
      </c>
      <c r="H21" s="11">
        <f>[17]Setembro!$C$11</f>
        <v>36.200000000000003</v>
      </c>
      <c r="I21" s="11">
        <f>[17]Setembro!$C$12</f>
        <v>37.6</v>
      </c>
      <c r="J21" s="11">
        <f>[17]Setembro!$C$13</f>
        <v>37.299999999999997</v>
      </c>
      <c r="K21" s="11">
        <f>[17]Setembro!$C$14</f>
        <v>37.9</v>
      </c>
      <c r="L21" s="11">
        <f>[17]Setembro!$C$15</f>
        <v>37.1</v>
      </c>
      <c r="M21" s="11">
        <f>[17]Setembro!$C$16</f>
        <v>36.6</v>
      </c>
      <c r="N21" s="11">
        <f>[17]Setembro!$C$17</f>
        <v>35.9</v>
      </c>
      <c r="O21" s="11">
        <f>[17]Setembro!$C$18</f>
        <v>36.4</v>
      </c>
      <c r="P21" s="11">
        <f>[17]Setembro!$C$19</f>
        <v>36.1</v>
      </c>
      <c r="Q21" s="11">
        <f>[17]Setembro!$C$20</f>
        <v>36.200000000000003</v>
      </c>
      <c r="R21" s="11">
        <f>[17]Setembro!$C$21</f>
        <v>36.299999999999997</v>
      </c>
      <c r="S21" s="11">
        <f>[17]Setembro!$C$22</f>
        <v>35.200000000000003</v>
      </c>
      <c r="T21" s="11">
        <f>[17]Setembro!$C$23</f>
        <v>36.1</v>
      </c>
      <c r="U21" s="11">
        <f>[17]Setembro!$C$24</f>
        <v>24.2</v>
      </c>
      <c r="V21" s="11">
        <f>[17]Setembro!$C$25</f>
        <v>31.6</v>
      </c>
      <c r="W21" s="11">
        <f>[17]Setembro!$C$26</f>
        <v>30.4</v>
      </c>
      <c r="X21" s="11">
        <f>[17]Setembro!$C$27</f>
        <v>33.700000000000003</v>
      </c>
      <c r="Y21" s="11">
        <f>[17]Setembro!$C$28</f>
        <v>34.5</v>
      </c>
      <c r="Z21" s="11">
        <f>[17]Setembro!$C$29</f>
        <v>36.5</v>
      </c>
      <c r="AA21" s="11">
        <f>[17]Setembro!$C$30</f>
        <v>37.5</v>
      </c>
      <c r="AB21" s="11">
        <f>[17]Setembro!$C$31</f>
        <v>37</v>
      </c>
      <c r="AC21" s="11">
        <f>[17]Setembro!$C$32</f>
        <v>38.299999999999997</v>
      </c>
      <c r="AD21" s="11">
        <f>[17]Setembro!$C$33</f>
        <v>38.9</v>
      </c>
      <c r="AE21" s="94">
        <f>[17]Setembro!$C$34</f>
        <v>40.200000000000003</v>
      </c>
      <c r="AF21" s="175">
        <f t="shared" si="1"/>
        <v>40.200000000000003</v>
      </c>
      <c r="AG21" s="95">
        <f t="shared" si="2"/>
        <v>35.673333333333339</v>
      </c>
      <c r="AI21" t="s">
        <v>229</v>
      </c>
      <c r="AK21" t="s">
        <v>47</v>
      </c>
    </row>
    <row r="22" spans="1:38" x14ac:dyDescent="0.2">
      <c r="A22" s="78" t="s">
        <v>6</v>
      </c>
      <c r="B22" s="147">
        <f>[18]Setembro!$C$5</f>
        <v>38.1</v>
      </c>
      <c r="C22" s="11">
        <f>[18]Setembro!$C$6</f>
        <v>35.9</v>
      </c>
      <c r="D22" s="11">
        <f>[18]Setembro!$C$7</f>
        <v>37.1</v>
      </c>
      <c r="E22" s="11">
        <f>[18]Setembro!$C$8</f>
        <v>39.1</v>
      </c>
      <c r="F22" s="11">
        <f>[18]Setembro!$C$9</f>
        <v>39.5</v>
      </c>
      <c r="G22" s="11">
        <f>[18]Setembro!$C$10</f>
        <v>39.200000000000003</v>
      </c>
      <c r="H22" s="11">
        <f>[18]Setembro!$C$11</f>
        <v>39.9</v>
      </c>
      <c r="I22" s="11">
        <f>[18]Setembro!$C$12</f>
        <v>37.200000000000003</v>
      </c>
      <c r="J22" s="11">
        <f>[18]Setembro!$C$13</f>
        <v>41</v>
      </c>
      <c r="K22" s="11">
        <f>[18]Setembro!$C$14</f>
        <v>40.4</v>
      </c>
      <c r="L22" s="11">
        <f>[18]Setembro!$C$15</f>
        <v>41.8</v>
      </c>
      <c r="M22" s="11">
        <f>[18]Setembro!$C$16</f>
        <v>40.9</v>
      </c>
      <c r="N22" s="11">
        <f>[18]Setembro!$C$17</f>
        <v>40.200000000000003</v>
      </c>
      <c r="O22" s="11">
        <f>[18]Setembro!$C$18</f>
        <v>39.1</v>
      </c>
      <c r="P22" s="11">
        <f>[18]Setembro!$C$19</f>
        <v>38.5</v>
      </c>
      <c r="Q22" s="11">
        <f>[18]Setembro!$C$20</f>
        <v>40.4</v>
      </c>
      <c r="R22" s="11">
        <f>[18]Setembro!$C$21</f>
        <v>39.1</v>
      </c>
      <c r="S22" s="11">
        <f>[18]Setembro!$C$22</f>
        <v>37.200000000000003</v>
      </c>
      <c r="T22" s="11">
        <f>[18]Setembro!$C$23</f>
        <v>35.6</v>
      </c>
      <c r="U22" s="11">
        <f>[18]Setembro!$C$24</f>
        <v>32.799999999999997</v>
      </c>
      <c r="V22" s="11">
        <f>[18]Setembro!$C$25</f>
        <v>35.1</v>
      </c>
      <c r="W22" s="11">
        <f>[18]Setembro!$C$26</f>
        <v>31.8</v>
      </c>
      <c r="X22" s="11">
        <f>[18]Setembro!$C$27</f>
        <v>36.6</v>
      </c>
      <c r="Y22" s="11">
        <f>[18]Setembro!$C$28</f>
        <v>38.4</v>
      </c>
      <c r="Z22" s="11">
        <f>[18]Setembro!$C$29</f>
        <v>40.5</v>
      </c>
      <c r="AA22" s="11">
        <f>[18]Setembro!$C$30</f>
        <v>41.2</v>
      </c>
      <c r="AB22" s="11">
        <f>[18]Setembro!$C$31</f>
        <v>39.799999999999997</v>
      </c>
      <c r="AC22" s="11">
        <f>[18]Setembro!$C$32</f>
        <v>38.4</v>
      </c>
      <c r="AD22" s="11">
        <f>[18]Setembro!$C$33</f>
        <v>42.6</v>
      </c>
      <c r="AE22" s="94">
        <f>[18]Setembro!$C$34</f>
        <v>44.1</v>
      </c>
      <c r="AF22" s="175">
        <f t="shared" si="1"/>
        <v>44.1</v>
      </c>
      <c r="AG22" s="95">
        <f t="shared" si="2"/>
        <v>38.716666666666661</v>
      </c>
      <c r="AI22" t="s">
        <v>47</v>
      </c>
    </row>
    <row r="23" spans="1:38" x14ac:dyDescent="0.2">
      <c r="A23" s="78" t="s">
        <v>7</v>
      </c>
      <c r="B23" s="147" t="str">
        <f>[19]Setembro!$C$5</f>
        <v>*</v>
      </c>
      <c r="C23" s="11" t="str">
        <f>[19]Setembro!$C$6</f>
        <v>*</v>
      </c>
      <c r="D23" s="11" t="str">
        <f>[19]Setembro!$C$7</f>
        <v>*</v>
      </c>
      <c r="E23" s="11" t="str">
        <f>[19]Setembro!$C$8</f>
        <v>*</v>
      </c>
      <c r="F23" s="11" t="str">
        <f>[19]Setembro!$C$9</f>
        <v>*</v>
      </c>
      <c r="G23" s="11" t="str">
        <f>[19]Setembro!$C$10</f>
        <v>*</v>
      </c>
      <c r="H23" s="11" t="str">
        <f>[19]Setembro!$C$11</f>
        <v>*</v>
      </c>
      <c r="I23" s="11" t="str">
        <f>[19]Setembro!$C$12</f>
        <v>*</v>
      </c>
      <c r="J23" s="11" t="str">
        <f>[19]Setembro!$C$13</f>
        <v>*</v>
      </c>
      <c r="K23" s="11" t="str">
        <f>[19]Setembro!$C$14</f>
        <v>*</v>
      </c>
      <c r="L23" s="11" t="str">
        <f>[19]Setembro!$C$15</f>
        <v>*</v>
      </c>
      <c r="M23" s="11" t="str">
        <f>[19]Setembro!$C$16</f>
        <v>*</v>
      </c>
      <c r="N23" s="11" t="str">
        <f>[19]Setembro!$C$17</f>
        <v>*</v>
      </c>
      <c r="O23" s="11" t="str">
        <f>[19]Setembro!$C$18</f>
        <v>*</v>
      </c>
      <c r="P23" s="11" t="str">
        <f>[19]Setembro!$C$19</f>
        <v>*</v>
      </c>
      <c r="Q23" s="11" t="str">
        <f>[19]Setembro!$C$20</f>
        <v>*</v>
      </c>
      <c r="R23" s="11" t="str">
        <f>[19]Setembro!$C$21</f>
        <v>*</v>
      </c>
      <c r="S23" s="11" t="str">
        <f>[19]Setembro!$C$22</f>
        <v>*</v>
      </c>
      <c r="T23" s="11" t="str">
        <f>[19]Setembro!$C$23</f>
        <v>*</v>
      </c>
      <c r="U23" s="11" t="str">
        <f>[19]Setembro!$C$24</f>
        <v>*</v>
      </c>
      <c r="V23" s="11" t="str">
        <f>[19]Setembro!$C$25</f>
        <v>*</v>
      </c>
      <c r="W23" s="11" t="str">
        <f>[19]Setembro!$C$26</f>
        <v>*</v>
      </c>
      <c r="X23" s="11" t="str">
        <f>[19]Setembro!$C$27</f>
        <v>*</v>
      </c>
      <c r="Y23" s="11" t="str">
        <f>[19]Setembro!$C$28</f>
        <v>*</v>
      </c>
      <c r="Z23" s="11" t="str">
        <f>[19]Setembro!$C$29</f>
        <v>*</v>
      </c>
      <c r="AA23" s="11" t="str">
        <f>[19]Setembro!$C$30</f>
        <v>*</v>
      </c>
      <c r="AB23" s="11" t="str">
        <f>[19]Setembro!$C$31</f>
        <v>*</v>
      </c>
      <c r="AC23" s="11" t="str">
        <f>[19]Setembro!$C$32</f>
        <v>*</v>
      </c>
      <c r="AD23" s="11" t="str">
        <f>[19]Setembro!$C$33</f>
        <v>*</v>
      </c>
      <c r="AE23" s="94" t="str">
        <f>[19]Setembro!$C$34</f>
        <v>*</v>
      </c>
      <c r="AF23" s="175" t="s">
        <v>226</v>
      </c>
      <c r="AG23" s="95" t="s">
        <v>226</v>
      </c>
      <c r="AI23" t="s">
        <v>47</v>
      </c>
      <c r="AK23" t="s">
        <v>47</v>
      </c>
    </row>
    <row r="24" spans="1:38" x14ac:dyDescent="0.2">
      <c r="A24" s="78" t="s">
        <v>169</v>
      </c>
      <c r="B24" s="147" t="str">
        <f>[20]Setembro!$C$5</f>
        <v>*</v>
      </c>
      <c r="C24" s="11" t="str">
        <f>[20]Setembro!$C$6</f>
        <v>*</v>
      </c>
      <c r="D24" s="11" t="str">
        <f>[20]Setembro!$C$7</f>
        <v>*</v>
      </c>
      <c r="E24" s="11" t="str">
        <f>[20]Setembro!$C$8</f>
        <v>*</v>
      </c>
      <c r="F24" s="11" t="str">
        <f>[20]Setembro!$C$9</f>
        <v>*</v>
      </c>
      <c r="G24" s="11" t="str">
        <f>[20]Setembro!$C$10</f>
        <v>*</v>
      </c>
      <c r="H24" s="11" t="str">
        <f>[20]Setembro!$C$11</f>
        <v>*</v>
      </c>
      <c r="I24" s="11" t="str">
        <f>[20]Setembro!$C$12</f>
        <v>*</v>
      </c>
      <c r="J24" s="11" t="str">
        <f>[20]Setembro!$C$13</f>
        <v>*</v>
      </c>
      <c r="K24" s="11" t="str">
        <f>[20]Setembro!$C$14</f>
        <v>*</v>
      </c>
      <c r="L24" s="11" t="str">
        <f>[20]Setembro!$C$15</f>
        <v>*</v>
      </c>
      <c r="M24" s="11" t="str">
        <f>[20]Setembro!$C$16</f>
        <v>*</v>
      </c>
      <c r="N24" s="11" t="str">
        <f>[20]Setembro!$C$17</f>
        <v>*</v>
      </c>
      <c r="O24" s="11" t="str">
        <f>[20]Setembro!$C$18</f>
        <v>*</v>
      </c>
      <c r="P24" s="11" t="str">
        <f>[20]Setembro!$C$19</f>
        <v>*</v>
      </c>
      <c r="Q24" s="11" t="str">
        <f>[20]Setembro!$C$20</f>
        <v>*</v>
      </c>
      <c r="R24" s="11" t="str">
        <f>[20]Setembro!$C$21</f>
        <v>*</v>
      </c>
      <c r="S24" s="11" t="str">
        <f>[20]Setembro!$C$22</f>
        <v>*</v>
      </c>
      <c r="T24" s="11" t="str">
        <f>[20]Setembro!$C$23</f>
        <v>*</v>
      </c>
      <c r="U24" s="11" t="str">
        <f>[20]Setembro!$C$24</f>
        <v>*</v>
      </c>
      <c r="V24" s="11" t="str">
        <f>[20]Setembro!$C$25</f>
        <v>*</v>
      </c>
      <c r="W24" s="11" t="str">
        <f>[20]Setembro!$C$26</f>
        <v>*</v>
      </c>
      <c r="X24" s="11" t="str">
        <f>[20]Setembro!$C$27</f>
        <v>*</v>
      </c>
      <c r="Y24" s="11" t="str">
        <f>[20]Setembro!$C$28</f>
        <v>*</v>
      </c>
      <c r="Z24" s="11" t="str">
        <f>[20]Setembro!$C$29</f>
        <v>*</v>
      </c>
      <c r="AA24" s="11" t="str">
        <f>[20]Setembro!$C$30</f>
        <v>*</v>
      </c>
      <c r="AB24" s="11" t="str">
        <f>[20]Setembro!$C$31</f>
        <v>*</v>
      </c>
      <c r="AC24" s="11" t="str">
        <f>[20]Setembro!$C$32</f>
        <v>*</v>
      </c>
      <c r="AD24" s="11" t="str">
        <f>[20]Setembro!$C$33</f>
        <v>*</v>
      </c>
      <c r="AE24" s="94" t="str">
        <f>[20]Setembro!$C$34</f>
        <v>*</v>
      </c>
      <c r="AF24" s="175" t="s">
        <v>226</v>
      </c>
      <c r="AG24" s="95" t="s">
        <v>226</v>
      </c>
      <c r="AI24" t="s">
        <v>47</v>
      </c>
      <c r="AJ24" t="s">
        <v>47</v>
      </c>
      <c r="AK24" t="s">
        <v>47</v>
      </c>
      <c r="AL24" t="s">
        <v>47</v>
      </c>
    </row>
    <row r="25" spans="1:38" x14ac:dyDescent="0.2">
      <c r="A25" s="78" t="s">
        <v>170</v>
      </c>
      <c r="B25" s="147">
        <f>[21]Setembro!$C$5</f>
        <v>32.799999999999997</v>
      </c>
      <c r="C25" s="11">
        <f>[21]Setembro!$C$6</f>
        <v>31.8</v>
      </c>
      <c r="D25" s="11">
        <f>[21]Setembro!$C$7</f>
        <v>29.2</v>
      </c>
      <c r="E25" s="11">
        <f>[21]Setembro!$C$8</f>
        <v>31.2</v>
      </c>
      <c r="F25" s="11">
        <f>[21]Setembro!$C$9</f>
        <v>36.799999999999997</v>
      </c>
      <c r="G25" s="11">
        <f>[21]Setembro!$C$10</f>
        <v>36.799999999999997</v>
      </c>
      <c r="H25" s="11">
        <f>[21]Setembro!$C$11</f>
        <v>28.1</v>
      </c>
      <c r="I25" s="11">
        <f>[21]Setembro!$C$12</f>
        <v>26.9</v>
      </c>
      <c r="J25" s="11">
        <f>[21]Setembro!$C$13</f>
        <v>36</v>
      </c>
      <c r="K25" s="11">
        <f>[21]Setembro!$C$14</f>
        <v>37.4</v>
      </c>
      <c r="L25" s="11">
        <f>[21]Setembro!$C$15</f>
        <v>37.9</v>
      </c>
      <c r="M25" s="11">
        <f>[21]Setembro!$C$16</f>
        <v>37</v>
      </c>
      <c r="N25" s="11">
        <f>[21]Setembro!$C$17</f>
        <v>38</v>
      </c>
      <c r="O25" s="11">
        <f>[21]Setembro!$C$18</f>
        <v>31</v>
      </c>
      <c r="P25" s="11">
        <f>[21]Setembro!$C$19</f>
        <v>30.7</v>
      </c>
      <c r="Q25" s="11">
        <f>[21]Setembro!$C$20</f>
        <v>36.299999999999997</v>
      </c>
      <c r="R25" s="11">
        <f>[21]Setembro!$C$21</f>
        <v>27.8</v>
      </c>
      <c r="S25" s="11">
        <f>[21]Setembro!$C$22</f>
        <v>28.6</v>
      </c>
      <c r="T25" s="11">
        <f>[21]Setembro!$C$23</f>
        <v>31.6</v>
      </c>
      <c r="U25" s="11">
        <f>[21]Setembro!$C$24</f>
        <v>29.7</v>
      </c>
      <c r="V25" s="11">
        <f>[21]Setembro!$C$25</f>
        <v>25.9</v>
      </c>
      <c r="W25" s="11">
        <f>[21]Setembro!$C$26</f>
        <v>27.7</v>
      </c>
      <c r="X25" s="11">
        <f>[21]Setembro!$C$27</f>
        <v>30.4</v>
      </c>
      <c r="Y25" s="11">
        <f>[21]Setembro!$C$28</f>
        <v>33.200000000000003</v>
      </c>
      <c r="Z25" s="11">
        <f>[21]Setembro!$C$29</f>
        <v>37.1</v>
      </c>
      <c r="AA25" s="11">
        <f>[21]Setembro!$C$30</f>
        <v>40</v>
      </c>
      <c r="AB25" s="11">
        <f>[21]Setembro!$C$31</f>
        <v>38.1</v>
      </c>
      <c r="AC25" s="11">
        <f>[21]Setembro!$C$32</f>
        <v>31.2</v>
      </c>
      <c r="AD25" s="11">
        <f>[21]Setembro!$C$33</f>
        <v>37.700000000000003</v>
      </c>
      <c r="AE25" s="94">
        <f>[21]Setembro!$C$34</f>
        <v>41.1</v>
      </c>
      <c r="AF25" s="175">
        <f t="shared" si="1"/>
        <v>41.1</v>
      </c>
      <c r="AG25" s="95">
        <f t="shared" si="2"/>
        <v>33.266666666666673</v>
      </c>
      <c r="AH25" s="12" t="s">
        <v>47</v>
      </c>
      <c r="AI25" t="s">
        <v>47</v>
      </c>
      <c r="AJ25" t="s">
        <v>47</v>
      </c>
      <c r="AL25" t="s">
        <v>47</v>
      </c>
    </row>
    <row r="26" spans="1:38" x14ac:dyDescent="0.2">
      <c r="A26" s="78" t="s">
        <v>171</v>
      </c>
      <c r="B26" s="147">
        <f>[22]Setembro!$C$5</f>
        <v>34.9</v>
      </c>
      <c r="C26" s="11">
        <f>[22]Setembro!$C$6</f>
        <v>34.1</v>
      </c>
      <c r="D26" s="11">
        <f>[22]Setembro!$C$7</f>
        <v>32.299999999999997</v>
      </c>
      <c r="E26" s="11">
        <f>[22]Setembro!$C$8</f>
        <v>32.9</v>
      </c>
      <c r="F26" s="11">
        <f>[22]Setembro!$C$9</f>
        <v>37</v>
      </c>
      <c r="G26" s="11">
        <f>[22]Setembro!$C$10</f>
        <v>37</v>
      </c>
      <c r="H26" s="11">
        <f>[22]Setembro!$C$11</f>
        <v>36.799999999999997</v>
      </c>
      <c r="I26" s="11">
        <f>[22]Setembro!$C$12</f>
        <v>33.5</v>
      </c>
      <c r="J26" s="11">
        <f>[22]Setembro!$C$13</f>
        <v>38.4</v>
      </c>
      <c r="K26" s="11">
        <f>[22]Setembro!$C$14</f>
        <v>38.200000000000003</v>
      </c>
      <c r="L26" s="11">
        <f>[22]Setembro!$C$15</f>
        <v>38.9</v>
      </c>
      <c r="M26" s="11">
        <f>[22]Setembro!$C$16</f>
        <v>38.299999999999997</v>
      </c>
      <c r="N26" s="11">
        <f>[22]Setembro!$C$17</f>
        <v>38.5</v>
      </c>
      <c r="O26" s="11">
        <f>[22]Setembro!$C$18</f>
        <v>35.700000000000003</v>
      </c>
      <c r="P26" s="11">
        <f>[22]Setembro!$C$19</f>
        <v>34.200000000000003</v>
      </c>
      <c r="Q26" s="11">
        <f>[22]Setembro!$C$20</f>
        <v>37.700000000000003</v>
      </c>
      <c r="R26" s="11">
        <f>[22]Setembro!$C$21</f>
        <v>29.7</v>
      </c>
      <c r="S26" s="11">
        <f>[22]Setembro!$C$22</f>
        <v>28.3</v>
      </c>
      <c r="T26" s="11">
        <f>[22]Setembro!$C$23</f>
        <v>32</v>
      </c>
      <c r="U26" s="11">
        <f>[22]Setembro!$C$24</f>
        <v>30.6</v>
      </c>
      <c r="V26" s="11">
        <f>[22]Setembro!$C$25</f>
        <v>26.1</v>
      </c>
      <c r="W26" s="11">
        <f>[22]Setembro!$C$26</f>
        <v>24.9</v>
      </c>
      <c r="X26" s="11">
        <f>[22]Setembro!$C$27</f>
        <v>29.9</v>
      </c>
      <c r="Y26" s="11">
        <f>[22]Setembro!$C$28</f>
        <v>33.700000000000003</v>
      </c>
      <c r="Z26" s="11">
        <f>[22]Setembro!$C$29</f>
        <v>36.799999999999997</v>
      </c>
      <c r="AA26" s="11">
        <f>[22]Setembro!$C$30</f>
        <v>39.200000000000003</v>
      </c>
      <c r="AB26" s="11">
        <f>[22]Setembro!$C$31</f>
        <v>37.1</v>
      </c>
      <c r="AC26" s="11">
        <f>[22]Setembro!$C$32</f>
        <v>30.4</v>
      </c>
      <c r="AD26" s="11">
        <f>[22]Setembro!$C$33</f>
        <v>37.200000000000003</v>
      </c>
      <c r="AE26" s="94">
        <f>[22]Setembro!$C$34</f>
        <v>39.9</v>
      </c>
      <c r="AF26" s="175">
        <f t="shared" si="1"/>
        <v>39.9</v>
      </c>
      <c r="AG26" s="95">
        <f t="shared" si="2"/>
        <v>34.473333333333336</v>
      </c>
      <c r="AI26" t="s">
        <v>47</v>
      </c>
      <c r="AK26" t="s">
        <v>47</v>
      </c>
    </row>
    <row r="27" spans="1:38" x14ac:dyDescent="0.2">
      <c r="A27" s="78" t="s">
        <v>8</v>
      </c>
      <c r="B27" s="147">
        <f>[23]Setembro!$C$5</f>
        <v>32.200000000000003</v>
      </c>
      <c r="C27" s="11">
        <f>[23]Setembro!$C$6</f>
        <v>30.6</v>
      </c>
      <c r="D27" s="11">
        <f>[23]Setembro!$C$7</f>
        <v>30.2</v>
      </c>
      <c r="E27" s="11">
        <f>[23]Setembro!$C$8</f>
        <v>30.9</v>
      </c>
      <c r="F27" s="11">
        <f>[23]Setembro!$C$9</f>
        <v>36</v>
      </c>
      <c r="G27" s="11">
        <f>[23]Setembro!$C$10</f>
        <v>36.299999999999997</v>
      </c>
      <c r="H27" s="11">
        <f>[23]Setembro!$C$11</f>
        <v>31.1</v>
      </c>
      <c r="I27" s="11">
        <f>[23]Setembro!$C$12</f>
        <v>28.6</v>
      </c>
      <c r="J27" s="11">
        <f>[23]Setembro!$C$13</f>
        <v>34.6</v>
      </c>
      <c r="K27" s="11">
        <f>[23]Setembro!$C$14</f>
        <v>37.299999999999997</v>
      </c>
      <c r="L27" s="11">
        <f>[23]Setembro!$C$15</f>
        <v>37.9</v>
      </c>
      <c r="M27" s="11">
        <f>[23]Setembro!$C$16</f>
        <v>36.799999999999997</v>
      </c>
      <c r="N27" s="11">
        <f>[23]Setembro!$C$17</f>
        <v>37.1</v>
      </c>
      <c r="O27" s="11">
        <f>[23]Setembro!$C$18</f>
        <v>32.4</v>
      </c>
      <c r="P27" s="11">
        <f>[23]Setembro!$C$19</f>
        <v>29.8</v>
      </c>
      <c r="Q27" s="11">
        <f>[23]Setembro!$C$20</f>
        <v>36.1</v>
      </c>
      <c r="R27" s="11">
        <f>[23]Setembro!$C$21</f>
        <v>28.5</v>
      </c>
      <c r="S27" s="11">
        <f>[23]Setembro!$C$22</f>
        <v>30.6</v>
      </c>
      <c r="T27" s="11">
        <f>[23]Setembro!$C$23</f>
        <v>32.299999999999997</v>
      </c>
      <c r="U27" s="11">
        <f>[23]Setembro!$C$24</f>
        <v>29.7</v>
      </c>
      <c r="V27" s="11">
        <f>[23]Setembro!$C$25</f>
        <v>24.1</v>
      </c>
      <c r="W27" s="11">
        <f>[23]Setembro!$C$26</f>
        <v>26.5</v>
      </c>
      <c r="X27" s="11">
        <f>[23]Setembro!$C$27</f>
        <v>29.1</v>
      </c>
      <c r="Y27" s="11">
        <f>[23]Setembro!$C$28</f>
        <v>32.4</v>
      </c>
      <c r="Z27" s="11">
        <f>[23]Setembro!$C$29</f>
        <v>35.799999999999997</v>
      </c>
      <c r="AA27" s="11">
        <f>[23]Setembro!$C$30</f>
        <v>38.700000000000003</v>
      </c>
      <c r="AB27" s="11">
        <f>[23]Setembro!$C$31</f>
        <v>37.9</v>
      </c>
      <c r="AC27" s="11">
        <f>[23]Setembro!$C$32</f>
        <v>30.8</v>
      </c>
      <c r="AD27" s="11">
        <f>[23]Setembro!$C$33</f>
        <v>37.1</v>
      </c>
      <c r="AE27" s="94">
        <f>[23]Setembro!$C$34</f>
        <v>40.5</v>
      </c>
      <c r="AF27" s="175">
        <f t="shared" si="1"/>
        <v>40.5</v>
      </c>
      <c r="AG27" s="95">
        <f t="shared" si="2"/>
        <v>33.063333333333333</v>
      </c>
      <c r="AI27" t="s">
        <v>47</v>
      </c>
    </row>
    <row r="28" spans="1:38" x14ac:dyDescent="0.2">
      <c r="A28" s="78" t="s">
        <v>9</v>
      </c>
      <c r="B28" s="147">
        <f>[24]Setembro!$C$5</f>
        <v>33.1</v>
      </c>
      <c r="C28" s="11">
        <f>[24]Setembro!$C$6</f>
        <v>32.9</v>
      </c>
      <c r="D28" s="11">
        <f>[24]Setembro!$C$7</f>
        <v>32.299999999999997</v>
      </c>
      <c r="E28" s="11">
        <f>[24]Setembro!$C$8</f>
        <v>32.799999999999997</v>
      </c>
      <c r="F28" s="11">
        <f>[24]Setembro!$C$9</f>
        <v>37</v>
      </c>
      <c r="G28" s="11">
        <f>[24]Setembro!$C$10</f>
        <v>36.799999999999997</v>
      </c>
      <c r="H28" s="11">
        <f>[24]Setembro!$C$11</f>
        <v>36.700000000000003</v>
      </c>
      <c r="I28" s="11">
        <f>[24]Setembro!$C$12</f>
        <v>33.4</v>
      </c>
      <c r="J28" s="11">
        <f>[24]Setembro!$C$13</f>
        <v>37.299999999999997</v>
      </c>
      <c r="K28" s="11">
        <f>[24]Setembro!$C$14</f>
        <v>38.299999999999997</v>
      </c>
      <c r="L28" s="11">
        <f>[24]Setembro!$C$15</f>
        <v>38</v>
      </c>
      <c r="M28" s="11">
        <f>[24]Setembro!$C$16</f>
        <v>38.299999999999997</v>
      </c>
      <c r="N28" s="11">
        <f>[24]Setembro!$C$17</f>
        <v>37.9</v>
      </c>
      <c r="O28" s="11">
        <f>[24]Setembro!$C$18</f>
        <v>37.200000000000003</v>
      </c>
      <c r="P28" s="11">
        <f>[24]Setembro!$C$19</f>
        <v>34.4</v>
      </c>
      <c r="Q28" s="11">
        <f>[24]Setembro!$C$20</f>
        <v>36.4</v>
      </c>
      <c r="R28" s="11">
        <f>[24]Setembro!$C$21</f>
        <v>31.1</v>
      </c>
      <c r="S28" s="11">
        <f>[24]Setembro!$C$22</f>
        <v>24.5</v>
      </c>
      <c r="T28" s="11">
        <f>[24]Setembro!$C$23</f>
        <v>31.7</v>
      </c>
      <c r="U28" s="11">
        <f>[24]Setembro!$C$24</f>
        <v>29.9</v>
      </c>
      <c r="V28" s="11">
        <f>[24]Setembro!$C$25</f>
        <v>26.3</v>
      </c>
      <c r="W28" s="11">
        <f>[24]Setembro!$C$26</f>
        <v>24.9</v>
      </c>
      <c r="X28" s="11">
        <f>[24]Setembro!$C$27</f>
        <v>29.2</v>
      </c>
      <c r="Y28" s="11">
        <f>[24]Setembro!$C$28</f>
        <v>33.1</v>
      </c>
      <c r="Z28" s="11">
        <f>[24]Setembro!$C$29</f>
        <v>35.9</v>
      </c>
      <c r="AA28" s="11">
        <f>[24]Setembro!$C$30</f>
        <v>38.299999999999997</v>
      </c>
      <c r="AB28" s="11">
        <f>[24]Setembro!$C$31</f>
        <v>36.9</v>
      </c>
      <c r="AC28" s="11">
        <f>[24]Setembro!$C$32</f>
        <v>31.3</v>
      </c>
      <c r="AD28" s="11">
        <f>[24]Setembro!$C$33</f>
        <v>37.4</v>
      </c>
      <c r="AE28" s="94">
        <f>[24]Setembro!$C$34</f>
        <v>39.9</v>
      </c>
      <c r="AF28" s="175">
        <f t="shared" si="1"/>
        <v>39.9</v>
      </c>
      <c r="AG28" s="95">
        <f t="shared" si="2"/>
        <v>34.106666666666662</v>
      </c>
      <c r="AK28" t="s">
        <v>47</v>
      </c>
    </row>
    <row r="29" spans="1:38" x14ac:dyDescent="0.2">
      <c r="A29" s="78" t="s">
        <v>42</v>
      </c>
      <c r="B29" s="147">
        <f>[25]Setembro!$C$5</f>
        <v>31.8</v>
      </c>
      <c r="C29" s="11">
        <f>[25]Setembro!$C$6</f>
        <v>29</v>
      </c>
      <c r="D29" s="11">
        <f>[25]Setembro!$C$7</f>
        <v>31</v>
      </c>
      <c r="E29" s="11">
        <f>[25]Setembro!$C$8</f>
        <v>33.799999999999997</v>
      </c>
      <c r="F29" s="11">
        <f>[25]Setembro!$C$9</f>
        <v>36.6</v>
      </c>
      <c r="G29" s="11">
        <f>[25]Setembro!$C$10</f>
        <v>33.700000000000003</v>
      </c>
      <c r="H29" s="11">
        <f>[25]Setembro!$C$11</f>
        <v>27.4</v>
      </c>
      <c r="I29" s="11">
        <f>[25]Setembro!$C$12</f>
        <v>29.2</v>
      </c>
      <c r="J29" s="11">
        <f>[25]Setembro!$C$13</f>
        <v>37.799999999999997</v>
      </c>
      <c r="K29" s="11">
        <f>[25]Setembro!$C$14</f>
        <v>36.5</v>
      </c>
      <c r="L29" s="11">
        <f>[25]Setembro!$C$15</f>
        <v>37.799999999999997</v>
      </c>
      <c r="M29" s="11">
        <f>[25]Setembro!$C$16</f>
        <v>36.9</v>
      </c>
      <c r="N29" s="11">
        <f>[25]Setembro!$C$17</f>
        <v>37.4</v>
      </c>
      <c r="O29" s="11">
        <f>[25]Setembro!$C$18</f>
        <v>33.1</v>
      </c>
      <c r="P29" s="11">
        <f>[25]Setembro!$C$19</f>
        <v>32.5</v>
      </c>
      <c r="Q29" s="11">
        <f>[25]Setembro!$C$20</f>
        <v>36.200000000000003</v>
      </c>
      <c r="R29" s="11">
        <f>[25]Setembro!$C$21</f>
        <v>31.5</v>
      </c>
      <c r="S29" s="11">
        <f>[25]Setembro!$C$22</f>
        <v>30.6</v>
      </c>
      <c r="T29" s="11">
        <f>[25]Setembro!$C$23</f>
        <v>31.5</v>
      </c>
      <c r="U29" s="11">
        <f>[25]Setembro!$C$24</f>
        <v>29.9</v>
      </c>
      <c r="V29" s="11">
        <f>[25]Setembro!$C$25</f>
        <v>18</v>
      </c>
      <c r="W29" s="11">
        <f>[25]Setembro!$C$26</f>
        <v>27.4</v>
      </c>
      <c r="X29" s="11">
        <f>[25]Setembro!$C$27</f>
        <v>32.299999999999997</v>
      </c>
      <c r="Y29" s="11">
        <f>[25]Setembro!$C$28</f>
        <v>35.4</v>
      </c>
      <c r="Z29" s="11">
        <f>[25]Setembro!$C$29</f>
        <v>37.4</v>
      </c>
      <c r="AA29" s="11">
        <f>[25]Setembro!$C$30</f>
        <v>38.6</v>
      </c>
      <c r="AB29" s="11">
        <f>[25]Setembro!$C$31</f>
        <v>36.799999999999997</v>
      </c>
      <c r="AC29" s="11">
        <f>[25]Setembro!$C$32</f>
        <v>28.6</v>
      </c>
      <c r="AD29" s="11">
        <f>[25]Setembro!$C$33</f>
        <v>36.9</v>
      </c>
      <c r="AE29" s="94">
        <f>[25]Setembro!$C$34</f>
        <v>39.200000000000003</v>
      </c>
      <c r="AF29" s="175">
        <f t="shared" si="1"/>
        <v>39.200000000000003</v>
      </c>
      <c r="AG29" s="95">
        <f t="shared" si="2"/>
        <v>33.159999999999997</v>
      </c>
      <c r="AK29" t="s">
        <v>47</v>
      </c>
      <c r="AL29" t="s">
        <v>47</v>
      </c>
    </row>
    <row r="30" spans="1:38" x14ac:dyDescent="0.2">
      <c r="A30" s="78" t="s">
        <v>10</v>
      </c>
      <c r="B30" s="147" t="str">
        <f>[26]Setembro!$C$5</f>
        <v>*</v>
      </c>
      <c r="C30" s="11" t="str">
        <f>[26]Setembro!$C$6</f>
        <v>*</v>
      </c>
      <c r="D30" s="11" t="str">
        <f>[26]Setembro!$C$7</f>
        <v>*</v>
      </c>
      <c r="E30" s="11" t="str">
        <f>[26]Setembro!$C$8</f>
        <v>*</v>
      </c>
      <c r="F30" s="11" t="str">
        <f>[26]Setembro!$C$9</f>
        <v>*</v>
      </c>
      <c r="G30" s="11" t="str">
        <f>[26]Setembro!$C$10</f>
        <v>*</v>
      </c>
      <c r="H30" s="11" t="str">
        <f>[26]Setembro!$C$11</f>
        <v>*</v>
      </c>
      <c r="I30" s="11" t="str">
        <f>[26]Setembro!$C$12</f>
        <v>*</v>
      </c>
      <c r="J30" s="11" t="str">
        <f>[26]Setembro!$C$13</f>
        <v>*</v>
      </c>
      <c r="K30" s="11" t="str">
        <f>[26]Setembro!$C$14</f>
        <v>*</v>
      </c>
      <c r="L30" s="11" t="str">
        <f>[26]Setembro!$C$15</f>
        <v>*</v>
      </c>
      <c r="M30" s="11" t="str">
        <f>[26]Setembro!$C$16</f>
        <v>*</v>
      </c>
      <c r="N30" s="11" t="str">
        <f>[26]Setembro!$C$17</f>
        <v>*</v>
      </c>
      <c r="O30" s="11" t="str">
        <f>[26]Setembro!$C$18</f>
        <v>*</v>
      </c>
      <c r="P30" s="11" t="str">
        <f>[26]Setembro!$C$19</f>
        <v>*</v>
      </c>
      <c r="Q30" s="11" t="str">
        <f>[26]Setembro!$C$20</f>
        <v>*</v>
      </c>
      <c r="R30" s="11" t="str">
        <f>[26]Setembro!$C$21</f>
        <v>*</v>
      </c>
      <c r="S30" s="11" t="str">
        <f>[26]Setembro!$C$22</f>
        <v>*</v>
      </c>
      <c r="T30" s="11" t="str">
        <f>[26]Setembro!$C$23</f>
        <v>*</v>
      </c>
      <c r="U30" s="11" t="str">
        <f>[26]Setembro!$C$24</f>
        <v>*</v>
      </c>
      <c r="V30" s="11" t="str">
        <f>[26]Setembro!$C$25</f>
        <v>*</v>
      </c>
      <c r="W30" s="11" t="str">
        <f>[26]Setembro!$C$26</f>
        <v>*</v>
      </c>
      <c r="X30" s="11" t="str">
        <f>[26]Setembro!$C$27</f>
        <v>*</v>
      </c>
      <c r="Y30" s="11" t="str">
        <f>[26]Setembro!$C$28</f>
        <v>*</v>
      </c>
      <c r="Z30" s="11" t="str">
        <f>[26]Setembro!$C$29</f>
        <v>*</v>
      </c>
      <c r="AA30" s="11" t="str">
        <f>[26]Setembro!$C$30</f>
        <v>*</v>
      </c>
      <c r="AB30" s="11" t="str">
        <f>[26]Setembro!$C$31</f>
        <v>*</v>
      </c>
      <c r="AC30" s="11" t="str">
        <f>[26]Setembro!$C$32</f>
        <v>*</v>
      </c>
      <c r="AD30" s="11" t="str">
        <f>[26]Setembro!$C$33</f>
        <v>*</v>
      </c>
      <c r="AE30" s="94" t="str">
        <f>[26]Setembro!$C$34</f>
        <v>*</v>
      </c>
      <c r="AF30" s="175" t="s">
        <v>226</v>
      </c>
      <c r="AG30" s="95" t="s">
        <v>226</v>
      </c>
      <c r="AK30" t="s">
        <v>47</v>
      </c>
      <c r="AL30" t="s">
        <v>47</v>
      </c>
    </row>
    <row r="31" spans="1:38" x14ac:dyDescent="0.2">
      <c r="A31" s="78" t="s">
        <v>172</v>
      </c>
      <c r="B31" s="147">
        <f>[27]Setembro!$C$5</f>
        <v>33.799999999999997</v>
      </c>
      <c r="C31" s="11">
        <f>[27]Setembro!$C$6</f>
        <v>31.7</v>
      </c>
      <c r="D31" s="11">
        <f>[27]Setembro!$C$7</f>
        <v>31.4</v>
      </c>
      <c r="E31" s="11">
        <f>[27]Setembro!$C$8</f>
        <v>31.8</v>
      </c>
      <c r="F31" s="11">
        <f>[27]Setembro!$C$9</f>
        <v>36.4</v>
      </c>
      <c r="G31" s="11">
        <f>[27]Setembro!$C$10</f>
        <v>36.4</v>
      </c>
      <c r="H31" s="11">
        <f>[27]Setembro!$C$11</f>
        <v>35.6</v>
      </c>
      <c r="I31" s="11">
        <f>[27]Setembro!$C$12</f>
        <v>30.9</v>
      </c>
      <c r="J31" s="11">
        <f>[27]Setembro!$C$13</f>
        <v>37</v>
      </c>
      <c r="K31" s="11">
        <f>[27]Setembro!$C$14</f>
        <v>38.1</v>
      </c>
      <c r="L31" s="11">
        <f>[27]Setembro!$C$15</f>
        <v>38.6</v>
      </c>
      <c r="M31" s="11">
        <f>[27]Setembro!$C$16</f>
        <v>38</v>
      </c>
      <c r="N31" s="11">
        <f>[27]Setembro!$C$17</f>
        <v>38.200000000000003</v>
      </c>
      <c r="O31" s="11">
        <f>[27]Setembro!$C$18</f>
        <v>30.7</v>
      </c>
      <c r="P31" s="11">
        <f>[27]Setembro!$C$19</f>
        <v>32.6</v>
      </c>
      <c r="Q31" s="11">
        <f>[27]Setembro!$C$20</f>
        <v>36.299999999999997</v>
      </c>
      <c r="R31" s="11">
        <f>[27]Setembro!$C$21</f>
        <v>26.9</v>
      </c>
      <c r="S31" s="11">
        <f>[27]Setembro!$C$22</f>
        <v>30.5</v>
      </c>
      <c r="T31" s="11">
        <f>[27]Setembro!$C$23</f>
        <v>32.299999999999997</v>
      </c>
      <c r="U31" s="11">
        <f>[27]Setembro!$C$24</f>
        <v>28.8</v>
      </c>
      <c r="V31" s="11">
        <f>[27]Setembro!$C$25</f>
        <v>21.3</v>
      </c>
      <c r="W31" s="11">
        <f>[27]Setembro!$C$26</f>
        <v>25.1</v>
      </c>
      <c r="X31" s="11">
        <f>[27]Setembro!$C$27</f>
        <v>29.2</v>
      </c>
      <c r="Y31" s="11">
        <f>[27]Setembro!$C$28</f>
        <v>32.700000000000003</v>
      </c>
      <c r="Z31" s="11">
        <f>[27]Setembro!$C$29</f>
        <v>36.200000000000003</v>
      </c>
      <c r="AA31" s="11">
        <f>[27]Setembro!$C$30</f>
        <v>39.200000000000003</v>
      </c>
      <c r="AB31" s="11">
        <f>[27]Setembro!$C$31</f>
        <v>36.200000000000003</v>
      </c>
      <c r="AC31" s="11">
        <f>[27]Setembro!$C$32</f>
        <v>26.9</v>
      </c>
      <c r="AD31" s="11">
        <f>[27]Setembro!$C$33</f>
        <v>37.299999999999997</v>
      </c>
      <c r="AE31" s="94">
        <f>[27]Setembro!$C$34</f>
        <v>40</v>
      </c>
      <c r="AF31" s="175">
        <f t="shared" si="1"/>
        <v>40</v>
      </c>
      <c r="AG31" s="95">
        <f t="shared" si="2"/>
        <v>33.336666666666666</v>
      </c>
      <c r="AH31" s="12" t="s">
        <v>47</v>
      </c>
      <c r="AK31" t="s">
        <v>47</v>
      </c>
    </row>
    <row r="32" spans="1:38" x14ac:dyDescent="0.2">
      <c r="A32" s="78" t="s">
        <v>11</v>
      </c>
      <c r="B32" s="147" t="str">
        <f>[28]Setembro!$C$5</f>
        <v>*</v>
      </c>
      <c r="C32" s="11" t="str">
        <f>[28]Setembro!$C$6</f>
        <v>*</v>
      </c>
      <c r="D32" s="11" t="str">
        <f>[28]Setembro!$C$7</f>
        <v>*</v>
      </c>
      <c r="E32" s="11" t="str">
        <f>[28]Setembro!$C$8</f>
        <v>*</v>
      </c>
      <c r="F32" s="11" t="str">
        <f>[28]Setembro!$C$9</f>
        <v>*</v>
      </c>
      <c r="G32" s="11" t="str">
        <f>[28]Setembro!$C$10</f>
        <v>*</v>
      </c>
      <c r="H32" s="11" t="str">
        <f>[28]Setembro!$C$11</f>
        <v>*</v>
      </c>
      <c r="I32" s="11" t="str">
        <f>[28]Setembro!$C$12</f>
        <v>*</v>
      </c>
      <c r="J32" s="11" t="str">
        <f>[28]Setembro!$C$13</f>
        <v>*</v>
      </c>
      <c r="K32" s="11" t="str">
        <f>[28]Setembro!$C$14</f>
        <v>*</v>
      </c>
      <c r="L32" s="11" t="str">
        <f>[28]Setembro!$C$15</f>
        <v>*</v>
      </c>
      <c r="M32" s="11" t="str">
        <f>[28]Setembro!$C$16</f>
        <v>*</v>
      </c>
      <c r="N32" s="11" t="str">
        <f>[28]Setembro!$C$17</f>
        <v>*</v>
      </c>
      <c r="O32" s="11" t="str">
        <f>[28]Setembro!$C$18</f>
        <v>*</v>
      </c>
      <c r="P32" s="11" t="str">
        <f>[28]Setembro!$C$19</f>
        <v>*</v>
      </c>
      <c r="Q32" s="11" t="str">
        <f>[28]Setembro!$C$20</f>
        <v>*</v>
      </c>
      <c r="R32" s="11" t="str">
        <f>[28]Setembro!$C$21</f>
        <v>*</v>
      </c>
      <c r="S32" s="11" t="str">
        <f>[28]Setembro!$C$22</f>
        <v>*</v>
      </c>
      <c r="T32" s="11" t="str">
        <f>[28]Setembro!$C$23</f>
        <v>*</v>
      </c>
      <c r="U32" s="11" t="str">
        <f>[28]Setembro!$C$24</f>
        <v>*</v>
      </c>
      <c r="V32" s="11" t="str">
        <f>[28]Setembro!$C$25</f>
        <v>*</v>
      </c>
      <c r="W32" s="11" t="str">
        <f>[28]Setembro!$C$26</f>
        <v>*</v>
      </c>
      <c r="X32" s="11" t="str">
        <f>[28]Setembro!$C$27</f>
        <v>*</v>
      </c>
      <c r="Y32" s="11" t="str">
        <f>[28]Setembro!$C$28</f>
        <v>*</v>
      </c>
      <c r="Z32" s="11" t="str">
        <f>[28]Setembro!$C$29</f>
        <v>*</v>
      </c>
      <c r="AA32" s="11" t="str">
        <f>[28]Setembro!$C$30</f>
        <v>*</v>
      </c>
      <c r="AB32" s="11" t="str">
        <f>[28]Setembro!$C$31</f>
        <v>*</v>
      </c>
      <c r="AC32" s="11" t="str">
        <f>[28]Setembro!$C$32</f>
        <v>*</v>
      </c>
      <c r="AD32" s="11" t="str">
        <f>[28]Setembro!$C$33</f>
        <v>*</v>
      </c>
      <c r="AE32" s="94" t="str">
        <f>[28]Setembro!$C$34</f>
        <v>*</v>
      </c>
      <c r="AF32" s="175" t="s">
        <v>226</v>
      </c>
      <c r="AG32" s="95" t="s">
        <v>226</v>
      </c>
      <c r="AL32" t="s">
        <v>47</v>
      </c>
    </row>
    <row r="33" spans="1:38" s="5" customFormat="1" x14ac:dyDescent="0.2">
      <c r="A33" s="78" t="s">
        <v>12</v>
      </c>
      <c r="B33" s="147" t="str">
        <f>[29]Setembro!$C$5</f>
        <v>*</v>
      </c>
      <c r="C33" s="11">
        <f>[29]Setembro!$C$6</f>
        <v>32.200000000000003</v>
      </c>
      <c r="D33" s="11">
        <f>[29]Setembro!$C$7</f>
        <v>31.8</v>
      </c>
      <c r="E33" s="11">
        <f>[29]Setembro!$C$8</f>
        <v>33.700000000000003</v>
      </c>
      <c r="F33" s="11">
        <f>[29]Setembro!$C$9</f>
        <v>38.1</v>
      </c>
      <c r="G33" s="11">
        <f>[29]Setembro!$C$10</f>
        <v>35.200000000000003</v>
      </c>
      <c r="H33" s="11">
        <f>[29]Setembro!$C$11</f>
        <v>27.3</v>
      </c>
      <c r="I33" s="11" t="str">
        <f>[29]Setembro!$C$12</f>
        <v>*</v>
      </c>
      <c r="J33" s="11" t="str">
        <f>[29]Setembro!$C$13</f>
        <v>*</v>
      </c>
      <c r="K33" s="11" t="str">
        <f>[29]Setembro!$C$14</f>
        <v>*</v>
      </c>
      <c r="L33" s="11" t="str">
        <f>[29]Setembro!$C$15</f>
        <v>*</v>
      </c>
      <c r="M33" s="11" t="str">
        <f>[29]Setembro!$C$16</f>
        <v>*</v>
      </c>
      <c r="N33" s="11" t="str">
        <f>[29]Setembro!$C$17</f>
        <v>*</v>
      </c>
      <c r="O33" s="11" t="str">
        <f>[29]Setembro!$C$18</f>
        <v>*</v>
      </c>
      <c r="P33" s="11" t="str">
        <f>[29]Setembro!$C$19</f>
        <v>*</v>
      </c>
      <c r="Q33" s="11" t="str">
        <f>[29]Setembro!$C$20</f>
        <v>*</v>
      </c>
      <c r="R33" s="11" t="str">
        <f>[29]Setembro!$C$21</f>
        <v>*</v>
      </c>
      <c r="S33" s="11">
        <f>[29]Setembro!$C$22</f>
        <v>34.5</v>
      </c>
      <c r="T33" s="11">
        <f>[29]Setembro!$C$23</f>
        <v>32.700000000000003</v>
      </c>
      <c r="U33" s="11">
        <f>[29]Setembro!$C$24</f>
        <v>32.799999999999997</v>
      </c>
      <c r="V33" s="11">
        <f>[29]Setembro!$C$25</f>
        <v>27.9</v>
      </c>
      <c r="W33" s="11">
        <f>[29]Setembro!$C$26</f>
        <v>28</v>
      </c>
      <c r="X33" s="11">
        <f>[29]Setembro!$C$27</f>
        <v>33.799999999999997</v>
      </c>
      <c r="Y33" s="11">
        <f>[29]Setembro!$C$28</f>
        <v>28.3</v>
      </c>
      <c r="Z33" s="11" t="str">
        <f>[29]Setembro!$C$29</f>
        <v>*</v>
      </c>
      <c r="AA33" s="11" t="str">
        <f>[29]Setembro!$C$30</f>
        <v>*</v>
      </c>
      <c r="AB33" s="11" t="str">
        <f>[29]Setembro!$C$31</f>
        <v>*</v>
      </c>
      <c r="AC33" s="11" t="str">
        <f>[29]Setembro!$C$32</f>
        <v>*</v>
      </c>
      <c r="AD33" s="11" t="str">
        <f>[29]Setembro!$C$33</f>
        <v>*</v>
      </c>
      <c r="AE33" s="94" t="str">
        <f>[29]Setembro!$C$34</f>
        <v>*</v>
      </c>
      <c r="AF33" s="175">
        <f t="shared" si="1"/>
        <v>38.1</v>
      </c>
      <c r="AG33" s="95">
        <f t="shared" si="2"/>
        <v>32.023076923076921</v>
      </c>
      <c r="AK33" s="5" t="s">
        <v>47</v>
      </c>
      <c r="AL33" s="5" t="s">
        <v>47</v>
      </c>
    </row>
    <row r="34" spans="1:38" x14ac:dyDescent="0.2">
      <c r="A34" s="78" t="s">
        <v>13</v>
      </c>
      <c r="B34" s="147" t="str">
        <f>[30]Setembro!$C$5</f>
        <v>*</v>
      </c>
      <c r="C34" s="11" t="str">
        <f>[30]Setembro!$C$6</f>
        <v>*</v>
      </c>
      <c r="D34" s="11" t="str">
        <f>[30]Setembro!$C$7</f>
        <v>*</v>
      </c>
      <c r="E34" s="11" t="str">
        <f>[30]Setembro!$C$8</f>
        <v>*</v>
      </c>
      <c r="F34" s="11" t="str">
        <f>[30]Setembro!$C$9</f>
        <v>*</v>
      </c>
      <c r="G34" s="11" t="str">
        <f>[30]Setembro!$C$10</f>
        <v>*</v>
      </c>
      <c r="H34" s="11" t="str">
        <f>[30]Setembro!$C$11</f>
        <v>*</v>
      </c>
      <c r="I34" s="11" t="str">
        <f>[30]Setembro!$C$12</f>
        <v>*</v>
      </c>
      <c r="J34" s="11" t="str">
        <f>[30]Setembro!$C$13</f>
        <v>*</v>
      </c>
      <c r="K34" s="11" t="str">
        <f>[30]Setembro!$C$14</f>
        <v>*</v>
      </c>
      <c r="L34" s="11" t="str">
        <f>[30]Setembro!$C$15</f>
        <v>*</v>
      </c>
      <c r="M34" s="11" t="str">
        <f>[30]Setembro!$C$16</f>
        <v>*</v>
      </c>
      <c r="N34" s="11" t="str">
        <f>[30]Setembro!$C$17</f>
        <v>*</v>
      </c>
      <c r="O34" s="11" t="str">
        <f>[30]Setembro!$C$18</f>
        <v>*</v>
      </c>
      <c r="P34" s="11" t="str">
        <f>[30]Setembro!$C$19</f>
        <v>*</v>
      </c>
      <c r="Q34" s="11" t="str">
        <f>[30]Setembro!$C$20</f>
        <v>*</v>
      </c>
      <c r="R34" s="11" t="str">
        <f>[30]Setembro!$C$21</f>
        <v>*</v>
      </c>
      <c r="S34" s="11" t="str">
        <f>[30]Setembro!$C$22</f>
        <v>*</v>
      </c>
      <c r="T34" s="11" t="str">
        <f>[30]Setembro!$C$23</f>
        <v>*</v>
      </c>
      <c r="U34" s="11" t="str">
        <f>[30]Setembro!$C$24</f>
        <v>*</v>
      </c>
      <c r="V34" s="11" t="str">
        <f>[30]Setembro!$C$25</f>
        <v>*</v>
      </c>
      <c r="W34" s="11" t="str">
        <f>[30]Setembro!$C$26</f>
        <v>*</v>
      </c>
      <c r="X34" s="11" t="str">
        <f>[30]Setembro!$C$27</f>
        <v>*</v>
      </c>
      <c r="Y34" s="11" t="str">
        <f>[30]Setembro!$C$28</f>
        <v>*</v>
      </c>
      <c r="Z34" s="11" t="str">
        <f>[30]Setembro!$C$29</f>
        <v>*</v>
      </c>
      <c r="AA34" s="11" t="str">
        <f>[30]Setembro!$C$30</f>
        <v>*</v>
      </c>
      <c r="AB34" s="11" t="str">
        <f>[30]Setembro!$C$31</f>
        <v>*</v>
      </c>
      <c r="AC34" s="11" t="str">
        <f>[30]Setembro!$C$32</f>
        <v>*</v>
      </c>
      <c r="AD34" s="11" t="str">
        <f>[30]Setembro!$C$33</f>
        <v>*</v>
      </c>
      <c r="AE34" s="94" t="str">
        <f>[30]Setembro!$C$34</f>
        <v>*</v>
      </c>
      <c r="AF34" s="175" t="s">
        <v>226</v>
      </c>
      <c r="AG34" s="95" t="s">
        <v>226</v>
      </c>
    </row>
    <row r="35" spans="1:38" x14ac:dyDescent="0.2">
      <c r="A35" s="78" t="s">
        <v>173</v>
      </c>
      <c r="B35" s="147">
        <f>[31]Setembro!$C$5</f>
        <v>35.4</v>
      </c>
      <c r="C35" s="11">
        <f>[31]Setembro!$C$6</f>
        <v>34.799999999999997</v>
      </c>
      <c r="D35" s="11">
        <f>[31]Setembro!$C$7</f>
        <v>34.299999999999997</v>
      </c>
      <c r="E35" s="11">
        <f>[31]Setembro!$C$8</f>
        <v>33.4</v>
      </c>
      <c r="F35" s="11">
        <f>[31]Setembro!$C$9</f>
        <v>36.5</v>
      </c>
      <c r="G35" s="11">
        <f>[31]Setembro!$C$10</f>
        <v>37.700000000000003</v>
      </c>
      <c r="H35" s="11">
        <f>[31]Setembro!$C$11</f>
        <v>36.799999999999997</v>
      </c>
      <c r="I35" s="11">
        <f>[31]Setembro!$C$12</f>
        <v>33.9</v>
      </c>
      <c r="J35" s="11">
        <f>[31]Setembro!$C$13</f>
        <v>37.6</v>
      </c>
      <c r="K35" s="11">
        <f>[31]Setembro!$C$14</f>
        <v>38.799999999999997</v>
      </c>
      <c r="L35" s="11">
        <f>[31]Setembro!$C$15</f>
        <v>38.4</v>
      </c>
      <c r="M35" s="11">
        <f>[31]Setembro!$C$16</f>
        <v>38.1</v>
      </c>
      <c r="N35" s="11">
        <f>[31]Setembro!$C$17</f>
        <v>37.9</v>
      </c>
      <c r="O35" s="11">
        <f>[31]Setembro!$C$18</f>
        <v>38.4</v>
      </c>
      <c r="P35" s="11">
        <f>[31]Setembro!$C$19</f>
        <v>35.4</v>
      </c>
      <c r="Q35" s="11">
        <f>[31]Setembro!$C$20</f>
        <v>37.5</v>
      </c>
      <c r="R35" s="11">
        <f>[31]Setembro!$C$21</f>
        <v>35.9</v>
      </c>
      <c r="S35" s="11">
        <f>[31]Setembro!$C$22</f>
        <v>32.700000000000003</v>
      </c>
      <c r="T35" s="11">
        <f>[31]Setembro!$C$23</f>
        <v>33.9</v>
      </c>
      <c r="U35" s="11">
        <f>[31]Setembro!$C$24</f>
        <v>29.2</v>
      </c>
      <c r="V35" s="11">
        <f>[31]Setembro!$C$25</f>
        <v>23.8</v>
      </c>
      <c r="W35" s="11">
        <f>[31]Setembro!$C$26</f>
        <v>25.3</v>
      </c>
      <c r="X35" s="11">
        <f>[31]Setembro!$C$27</f>
        <v>30.5</v>
      </c>
      <c r="Y35" s="11">
        <f>[31]Setembro!$C$28</f>
        <v>34.1</v>
      </c>
      <c r="Z35" s="11">
        <f>[31]Setembro!$C$29</f>
        <v>36.200000000000003</v>
      </c>
      <c r="AA35" s="11">
        <f>[31]Setembro!$C$30</f>
        <v>39.1</v>
      </c>
      <c r="AB35" s="11">
        <f>[31]Setembro!$C$31</f>
        <v>36.799999999999997</v>
      </c>
      <c r="AC35" s="11">
        <f>[31]Setembro!$C$32</f>
        <v>33</v>
      </c>
      <c r="AD35" s="11">
        <f>[31]Setembro!$C$33</f>
        <v>37.4</v>
      </c>
      <c r="AE35" s="94">
        <f>[31]Setembro!$C$34</f>
        <v>40.4</v>
      </c>
      <c r="AF35" s="175">
        <f t="shared" si="1"/>
        <v>40.4</v>
      </c>
      <c r="AG35" s="95">
        <f t="shared" si="2"/>
        <v>35.106666666666669</v>
      </c>
    </row>
    <row r="36" spans="1:38" x14ac:dyDescent="0.2">
      <c r="A36" s="78" t="s">
        <v>144</v>
      </c>
      <c r="B36" s="147" t="str">
        <f>[32]Setembro!$C$5</f>
        <v>*</v>
      </c>
      <c r="C36" s="11" t="str">
        <f>[32]Setembro!$C$6</f>
        <v>*</v>
      </c>
      <c r="D36" s="11" t="str">
        <f>[32]Setembro!$C$7</f>
        <v>*</v>
      </c>
      <c r="E36" s="11" t="str">
        <f>[32]Setembro!$C$8</f>
        <v>*</v>
      </c>
      <c r="F36" s="11" t="str">
        <f>[32]Setembro!$C$9</f>
        <v>*</v>
      </c>
      <c r="G36" s="11" t="str">
        <f>[32]Setembro!$C$10</f>
        <v>*</v>
      </c>
      <c r="H36" s="11" t="str">
        <f>[32]Setembro!$C$11</f>
        <v>*</v>
      </c>
      <c r="I36" s="11" t="str">
        <f>[32]Setembro!$C$12</f>
        <v>*</v>
      </c>
      <c r="J36" s="11" t="str">
        <f>[32]Setembro!$C$13</f>
        <v>*</v>
      </c>
      <c r="K36" s="11" t="str">
        <f>[32]Setembro!$C$14</f>
        <v>*</v>
      </c>
      <c r="L36" s="11" t="str">
        <f>[32]Setembro!$C$15</f>
        <v>*</v>
      </c>
      <c r="M36" s="11" t="str">
        <f>[32]Setembro!$C$16</f>
        <v>*</v>
      </c>
      <c r="N36" s="11" t="str">
        <f>[32]Setembro!$C$17</f>
        <v>*</v>
      </c>
      <c r="O36" s="11" t="str">
        <f>[32]Setembro!$C$18</f>
        <v>*</v>
      </c>
      <c r="P36" s="11" t="str">
        <f>[32]Setembro!$C$19</f>
        <v>*</v>
      </c>
      <c r="Q36" s="11" t="str">
        <f>[32]Setembro!$C$20</f>
        <v>*</v>
      </c>
      <c r="R36" s="11" t="str">
        <f>[32]Setembro!$C$21</f>
        <v>*</v>
      </c>
      <c r="S36" s="11" t="str">
        <f>[32]Setembro!$C$22</f>
        <v>*</v>
      </c>
      <c r="T36" s="11" t="str">
        <f>[32]Setembro!$C$23</f>
        <v>*</v>
      </c>
      <c r="U36" s="11" t="str">
        <f>[32]Setembro!$C$24</f>
        <v>*</v>
      </c>
      <c r="V36" s="11" t="str">
        <f>[32]Setembro!$C$25</f>
        <v>*</v>
      </c>
      <c r="W36" s="11" t="str">
        <f>[32]Setembro!$C$26</f>
        <v>*</v>
      </c>
      <c r="X36" s="11" t="str">
        <f>[32]Setembro!$C$27</f>
        <v>*</v>
      </c>
      <c r="Y36" s="11" t="str">
        <f>[32]Setembro!$C$28</f>
        <v>*</v>
      </c>
      <c r="Z36" s="11" t="str">
        <f>[32]Setembro!$C$29</f>
        <v>*</v>
      </c>
      <c r="AA36" s="11" t="str">
        <f>[32]Setembro!$C$30</f>
        <v>*</v>
      </c>
      <c r="AB36" s="11" t="str">
        <f>[32]Setembro!$C$31</f>
        <v>*</v>
      </c>
      <c r="AC36" s="11" t="str">
        <f>[32]Setembro!$C$32</f>
        <v>*</v>
      </c>
      <c r="AD36" s="11" t="str">
        <f>[32]Setembro!$C$33</f>
        <v>*</v>
      </c>
      <c r="AE36" s="94" t="str">
        <f>[32]Setembro!$C$34</f>
        <v>*</v>
      </c>
      <c r="AF36" s="175" t="s">
        <v>226</v>
      </c>
      <c r="AG36" s="95" t="s">
        <v>226</v>
      </c>
      <c r="AK36" t="s">
        <v>47</v>
      </c>
      <c r="AL36" s="12" t="s">
        <v>47</v>
      </c>
    </row>
    <row r="37" spans="1:38" x14ac:dyDescent="0.2">
      <c r="A37" s="78" t="s">
        <v>14</v>
      </c>
      <c r="B37" s="147" t="str">
        <f>[33]Setembro!$C$5</f>
        <v>*</v>
      </c>
      <c r="C37" s="11" t="str">
        <f>[33]Setembro!$C$6</f>
        <v>*</v>
      </c>
      <c r="D37" s="11" t="str">
        <f>[33]Setembro!$C$7</f>
        <v>*</v>
      </c>
      <c r="E37" s="11" t="str">
        <f>[33]Setembro!$C$8</f>
        <v>*</v>
      </c>
      <c r="F37" s="11" t="str">
        <f>[33]Setembro!$C$9</f>
        <v>*</v>
      </c>
      <c r="G37" s="11" t="str">
        <f>[33]Setembro!$C$10</f>
        <v>*</v>
      </c>
      <c r="H37" s="11" t="str">
        <f>[33]Setembro!$C$11</f>
        <v>*</v>
      </c>
      <c r="I37" s="11" t="str">
        <f>[33]Setembro!$C$12</f>
        <v>*</v>
      </c>
      <c r="J37" s="11" t="str">
        <f>[33]Setembro!$C$13</f>
        <v>*</v>
      </c>
      <c r="K37" s="11" t="str">
        <f>[33]Setembro!$C$14</f>
        <v>*</v>
      </c>
      <c r="L37" s="11" t="str">
        <f>[33]Setembro!$C$15</f>
        <v>*</v>
      </c>
      <c r="M37" s="11" t="str">
        <f>[33]Setembro!$C$16</f>
        <v>*</v>
      </c>
      <c r="N37" s="11" t="str">
        <f>[33]Setembro!$C$17</f>
        <v>*</v>
      </c>
      <c r="O37" s="11" t="str">
        <f>[33]Setembro!$C$18</f>
        <v>*</v>
      </c>
      <c r="P37" s="11" t="str">
        <f>[33]Setembro!$C$19</f>
        <v>*</v>
      </c>
      <c r="Q37" s="11" t="str">
        <f>[33]Setembro!$C$20</f>
        <v>*</v>
      </c>
      <c r="R37" s="11" t="str">
        <f>[33]Setembro!$C$21</f>
        <v>*</v>
      </c>
      <c r="S37" s="11" t="str">
        <f>[33]Setembro!$C$22</f>
        <v>*</v>
      </c>
      <c r="T37" s="11" t="str">
        <f>[33]Setembro!$C$23</f>
        <v>*</v>
      </c>
      <c r="U37" s="11" t="str">
        <f>[33]Setembro!$C$24</f>
        <v>*</v>
      </c>
      <c r="V37" s="11" t="str">
        <f>[33]Setembro!$C$25</f>
        <v>*</v>
      </c>
      <c r="W37" s="11" t="str">
        <f>[33]Setembro!$C$26</f>
        <v>*</v>
      </c>
      <c r="X37" s="11" t="str">
        <f>[33]Setembro!$C$27</f>
        <v>*</v>
      </c>
      <c r="Y37" s="11" t="str">
        <f>[33]Setembro!$C$28</f>
        <v>*</v>
      </c>
      <c r="Z37" s="11" t="str">
        <f>[33]Setembro!$C$29</f>
        <v>*</v>
      </c>
      <c r="AA37" s="11" t="str">
        <f>[33]Setembro!$C$30</f>
        <v>*</v>
      </c>
      <c r="AB37" s="11" t="str">
        <f>[33]Setembro!$C$31</f>
        <v>*</v>
      </c>
      <c r="AC37" s="11" t="str">
        <f>[33]Setembro!$C$32</f>
        <v>*</v>
      </c>
      <c r="AD37" s="11" t="str">
        <f>[33]Setembro!$C$33</f>
        <v>*</v>
      </c>
      <c r="AE37" s="94" t="str">
        <f>[33]Setembro!$C$34</f>
        <v>*</v>
      </c>
      <c r="AF37" s="175" t="s">
        <v>226</v>
      </c>
      <c r="AG37" s="95" t="s">
        <v>226</v>
      </c>
      <c r="AI37" t="s">
        <v>47</v>
      </c>
      <c r="AK37" t="s">
        <v>47</v>
      </c>
    </row>
    <row r="38" spans="1:38" x14ac:dyDescent="0.2">
      <c r="A38" s="78" t="s">
        <v>174</v>
      </c>
      <c r="B38" s="147">
        <f>[34]Setembro!$C$5</f>
        <v>28.9</v>
      </c>
      <c r="C38" s="11">
        <f>[34]Setembro!$C$6</f>
        <v>28.6</v>
      </c>
      <c r="D38" s="11">
        <f>[34]Setembro!$C$7</f>
        <v>29.7</v>
      </c>
      <c r="E38" s="11">
        <f>[34]Setembro!$C$8</f>
        <v>31</v>
      </c>
      <c r="F38" s="11">
        <f>[34]Setembro!$C$9</f>
        <v>27.6</v>
      </c>
      <c r="G38" s="11">
        <f>[34]Setembro!$C$10</f>
        <v>27.8</v>
      </c>
      <c r="H38" s="11">
        <f>[34]Setembro!$C$11</f>
        <v>30.9</v>
      </c>
      <c r="I38" s="11">
        <f>[34]Setembro!$C$12</f>
        <v>29.5</v>
      </c>
      <c r="J38" s="11">
        <f>[34]Setembro!$C$13</f>
        <v>30.9</v>
      </c>
      <c r="K38" s="11">
        <f>[34]Setembro!$C$14</f>
        <v>28.6</v>
      </c>
      <c r="L38" s="11">
        <f>[34]Setembro!$C$15</f>
        <v>30</v>
      </c>
      <c r="M38" s="11">
        <f>[34]Setembro!$C$16</f>
        <v>33.700000000000003</v>
      </c>
      <c r="N38" s="11">
        <f>[34]Setembro!$C$17</f>
        <v>34.6</v>
      </c>
      <c r="O38" s="11">
        <f>[34]Setembro!$C$18</f>
        <v>32.4</v>
      </c>
      <c r="P38" s="11">
        <f>[34]Setembro!$C$19</f>
        <v>29.6</v>
      </c>
      <c r="Q38" s="11">
        <f>[34]Setembro!$C$20</f>
        <v>28.5</v>
      </c>
      <c r="R38" s="11">
        <f>[34]Setembro!$C$21</f>
        <v>31.6</v>
      </c>
      <c r="S38" s="11">
        <f>[34]Setembro!$C$22</f>
        <v>30.1</v>
      </c>
      <c r="T38" s="11">
        <f>[34]Setembro!$C$23</f>
        <v>29.8</v>
      </c>
      <c r="U38" s="11">
        <f>[34]Setembro!$C$24</f>
        <v>29.1</v>
      </c>
      <c r="V38" s="11">
        <f>[34]Setembro!$C$25</f>
        <v>26.7</v>
      </c>
      <c r="W38" s="11">
        <f>[34]Setembro!$C$26</f>
        <v>28.2</v>
      </c>
      <c r="X38" s="11">
        <f>[34]Setembro!$C$27</f>
        <v>27.7</v>
      </c>
      <c r="Y38" s="11">
        <f>[34]Setembro!$C$28</f>
        <v>30.5</v>
      </c>
      <c r="Z38" s="11">
        <f>[34]Setembro!$C$29</f>
        <v>31.4</v>
      </c>
      <c r="AA38" s="11">
        <f>[34]Setembro!$C$30</f>
        <v>32.299999999999997</v>
      </c>
      <c r="AB38" s="11">
        <f>[34]Setembro!$C$31</f>
        <v>32.299999999999997</v>
      </c>
      <c r="AC38" s="11">
        <f>[34]Setembro!$C$32</f>
        <v>31.2</v>
      </c>
      <c r="AD38" s="11">
        <f>[34]Setembro!$C$33</f>
        <v>31.1</v>
      </c>
      <c r="AE38" s="94">
        <f>[34]Setembro!$C$34</f>
        <v>32.299999999999997</v>
      </c>
      <c r="AF38" s="175">
        <f t="shared" si="1"/>
        <v>34.6</v>
      </c>
      <c r="AG38" s="95">
        <f t="shared" si="2"/>
        <v>30.220000000000006</v>
      </c>
      <c r="AL38" s="12" t="s">
        <v>47</v>
      </c>
    </row>
    <row r="39" spans="1:38" x14ac:dyDescent="0.2">
      <c r="A39" s="78" t="s">
        <v>15</v>
      </c>
      <c r="B39" s="147">
        <f>[35]Setembro!$C$5</f>
        <v>32.4</v>
      </c>
      <c r="C39" s="11">
        <f>[35]Setembro!$C$6</f>
        <v>29.6</v>
      </c>
      <c r="D39" s="11">
        <f>[35]Setembro!$C$7</f>
        <v>28.2</v>
      </c>
      <c r="E39" s="11">
        <f>[35]Setembro!$C$8</f>
        <v>31.1</v>
      </c>
      <c r="F39" s="11">
        <f>[35]Setembro!$C$9</f>
        <v>34.6</v>
      </c>
      <c r="G39" s="11">
        <f>[35]Setembro!$C$10</f>
        <v>33</v>
      </c>
      <c r="H39" s="11">
        <f>[35]Setembro!$C$11</f>
        <v>26.7</v>
      </c>
      <c r="I39" s="11">
        <f>[35]Setembro!$C$12</f>
        <v>29.7</v>
      </c>
      <c r="J39" s="11">
        <f>[35]Setembro!$C$13</f>
        <v>34.4</v>
      </c>
      <c r="K39" s="11">
        <f>[35]Setembro!$C$14</f>
        <v>36.299999999999997</v>
      </c>
      <c r="L39" s="11">
        <f>[35]Setembro!$C$15</f>
        <v>36.200000000000003</v>
      </c>
      <c r="M39" s="11">
        <f>[35]Setembro!$C$16</f>
        <v>34.5</v>
      </c>
      <c r="N39" s="11">
        <f>[35]Setembro!$C$17</f>
        <v>35.6</v>
      </c>
      <c r="O39" s="11">
        <f>[35]Setembro!$C$18</f>
        <v>29.5</v>
      </c>
      <c r="P39" s="11">
        <f>[35]Setembro!$C$19</f>
        <v>30.8</v>
      </c>
      <c r="Q39" s="11">
        <f>[35]Setembro!$C$20</f>
        <v>34.5</v>
      </c>
      <c r="R39" s="11">
        <f>[35]Setembro!$C$21</f>
        <v>26.8</v>
      </c>
      <c r="S39" s="11">
        <f>[35]Setembro!$C$22</f>
        <v>29.6</v>
      </c>
      <c r="T39" s="11">
        <f>[35]Setembro!$C$23</f>
        <v>31.1</v>
      </c>
      <c r="U39" s="11">
        <f>[35]Setembro!$C$24</f>
        <v>27.9</v>
      </c>
      <c r="V39" s="11">
        <f>[35]Setembro!$C$25</f>
        <v>21.4</v>
      </c>
      <c r="W39" s="11">
        <f>[35]Setembro!$C$26</f>
        <v>24.7</v>
      </c>
      <c r="X39" s="11">
        <f>[35]Setembro!$C$27</f>
        <v>29.6</v>
      </c>
      <c r="Y39" s="11">
        <f>[35]Setembro!$C$28</f>
        <v>32</v>
      </c>
      <c r="Z39" s="11">
        <f>[35]Setembro!$C$29</f>
        <v>35.5</v>
      </c>
      <c r="AA39" s="11">
        <f>[35]Setembro!$C$30</f>
        <v>37</v>
      </c>
      <c r="AB39" s="11">
        <f>[35]Setembro!$C$31</f>
        <v>33.9</v>
      </c>
      <c r="AC39" s="11">
        <f>[35]Setembro!$C$32</f>
        <v>29.5</v>
      </c>
      <c r="AD39" s="11">
        <f>[35]Setembro!$C$33</f>
        <v>34.799999999999997</v>
      </c>
      <c r="AE39" s="94">
        <f>[35]Setembro!$C$34</f>
        <v>37.6</v>
      </c>
      <c r="AF39" s="175">
        <f t="shared" si="1"/>
        <v>37.6</v>
      </c>
      <c r="AG39" s="95">
        <f t="shared" si="2"/>
        <v>31.616666666666667</v>
      </c>
      <c r="AH39" s="12" t="s">
        <v>47</v>
      </c>
      <c r="AK39" t="s">
        <v>47</v>
      </c>
    </row>
    <row r="40" spans="1:38" x14ac:dyDescent="0.2">
      <c r="A40" s="78" t="s">
        <v>16</v>
      </c>
      <c r="B40" s="147">
        <f>[36]Setembro!$C$5</f>
        <v>21</v>
      </c>
      <c r="C40" s="11">
        <f>[36]Setembro!$C$6</f>
        <v>25</v>
      </c>
      <c r="D40" s="11">
        <f>[36]Setembro!$C$7</f>
        <v>26.6</v>
      </c>
      <c r="E40" s="11">
        <f>[36]Setembro!$C$8</f>
        <v>32.6</v>
      </c>
      <c r="F40" s="11">
        <f>[36]Setembro!$C$9</f>
        <v>24.9</v>
      </c>
      <c r="G40" s="11" t="str">
        <f>[36]Setembro!$C$10</f>
        <v>*</v>
      </c>
      <c r="H40" s="11" t="str">
        <f>[36]Setembro!$C$11</f>
        <v>*</v>
      </c>
      <c r="I40" s="11">
        <f>[36]Setembro!$C$12</f>
        <v>27.7</v>
      </c>
      <c r="J40" s="11">
        <f>[36]Setembro!$C$13</f>
        <v>37</v>
      </c>
      <c r="K40" s="11">
        <f>[36]Setembro!$C$14</f>
        <v>38.1</v>
      </c>
      <c r="L40" s="11">
        <f>[36]Setembro!$C$15</f>
        <v>29.3</v>
      </c>
      <c r="M40" s="11" t="str">
        <f>[36]Setembro!$C$16</f>
        <v>*</v>
      </c>
      <c r="N40" s="11" t="str">
        <f>[36]Setembro!$C$17</f>
        <v>*</v>
      </c>
      <c r="O40" s="11" t="str">
        <f>[36]Setembro!$C$18</f>
        <v>*</v>
      </c>
      <c r="P40" s="11">
        <f>[36]Setembro!$C$19</f>
        <v>28.6</v>
      </c>
      <c r="Q40" s="11">
        <f>[36]Setembro!$C$20</f>
        <v>34.700000000000003</v>
      </c>
      <c r="R40" s="11">
        <f>[36]Setembro!$C$21</f>
        <v>27.4</v>
      </c>
      <c r="S40" s="11" t="str">
        <f>[36]Setembro!$C$22</f>
        <v>*</v>
      </c>
      <c r="T40" s="11" t="str">
        <f>[36]Setembro!$C$23</f>
        <v>*</v>
      </c>
      <c r="U40" s="11" t="str">
        <f>[36]Setembro!$C$24</f>
        <v>*</v>
      </c>
      <c r="V40" s="11">
        <f>[36]Setembro!$C$25</f>
        <v>17</v>
      </c>
      <c r="W40" s="11">
        <f>[36]Setembro!$C$26</f>
        <v>28.9</v>
      </c>
      <c r="X40" s="11">
        <f>[36]Setembro!$C$27</f>
        <v>32.6</v>
      </c>
      <c r="Y40" s="11">
        <f>[36]Setembro!$C$28</f>
        <v>26</v>
      </c>
      <c r="Z40" s="11" t="str">
        <f>[36]Setembro!$C$29</f>
        <v>*</v>
      </c>
      <c r="AA40" s="11" t="str">
        <f>[36]Setembro!$C$30</f>
        <v>*</v>
      </c>
      <c r="AB40" s="11" t="str">
        <f>[36]Setembro!$C$31</f>
        <v>*</v>
      </c>
      <c r="AC40" s="11">
        <f>[36]Setembro!$C$32</f>
        <v>26.6</v>
      </c>
      <c r="AD40" s="11">
        <f>[36]Setembro!$C$33</f>
        <v>37.4</v>
      </c>
      <c r="AE40" s="94">
        <f>[36]Setembro!$C$34</f>
        <v>40.5</v>
      </c>
      <c r="AF40" s="175">
        <f t="shared" si="1"/>
        <v>40.5</v>
      </c>
      <c r="AG40" s="95">
        <f t="shared" si="2"/>
        <v>29.573684210526313</v>
      </c>
      <c r="AJ40" t="s">
        <v>47</v>
      </c>
      <c r="AK40" t="s">
        <v>47</v>
      </c>
      <c r="AL40" t="s">
        <v>47</v>
      </c>
    </row>
    <row r="41" spans="1:38" x14ac:dyDescent="0.2">
      <c r="A41" s="78" t="s">
        <v>175</v>
      </c>
      <c r="B41" s="147">
        <f>[37]Setembro!$C$5</f>
        <v>37.1</v>
      </c>
      <c r="C41" s="11">
        <f>[37]Setembro!$C$6</f>
        <v>37.700000000000003</v>
      </c>
      <c r="D41" s="11">
        <f>[37]Setembro!$C$7</f>
        <v>37</v>
      </c>
      <c r="E41" s="11">
        <f>[37]Setembro!$C$8</f>
        <v>36.9</v>
      </c>
      <c r="F41" s="11">
        <f>[37]Setembro!$C$9</f>
        <v>38.5</v>
      </c>
      <c r="G41" s="11">
        <f>[37]Setembro!$C$10</f>
        <v>38.4</v>
      </c>
      <c r="H41" s="11">
        <f>[37]Setembro!$C$11</f>
        <v>38.200000000000003</v>
      </c>
      <c r="I41" s="11">
        <f>[37]Setembro!$C$12</f>
        <v>37.700000000000003</v>
      </c>
      <c r="J41" s="11">
        <f>[37]Setembro!$C$13</f>
        <v>39.799999999999997</v>
      </c>
      <c r="K41" s="11">
        <f>[37]Setembro!$C$14</f>
        <v>40.4</v>
      </c>
      <c r="L41" s="11">
        <f>[37]Setembro!$C$15</f>
        <v>39.700000000000003</v>
      </c>
      <c r="M41" s="11">
        <f>[37]Setembro!$C$16</f>
        <v>39.200000000000003</v>
      </c>
      <c r="N41" s="11">
        <f>[37]Setembro!$C$17</f>
        <v>38.700000000000003</v>
      </c>
      <c r="O41" s="11">
        <f>[37]Setembro!$C$18</f>
        <v>38.1</v>
      </c>
      <c r="P41" s="11">
        <f>[37]Setembro!$C$19</f>
        <v>37.700000000000003</v>
      </c>
      <c r="Q41" s="11">
        <f>[37]Setembro!$C$20</f>
        <v>38.200000000000003</v>
      </c>
      <c r="R41" s="11">
        <f>[37]Setembro!$C$21</f>
        <v>38.1</v>
      </c>
      <c r="S41" s="11">
        <f>[37]Setembro!$C$22</f>
        <v>35.9</v>
      </c>
      <c r="T41" s="11">
        <f>[37]Setembro!$C$23</f>
        <v>29.7</v>
      </c>
      <c r="U41" s="11">
        <f>[37]Setembro!$C$24</f>
        <v>29.3</v>
      </c>
      <c r="V41" s="11">
        <f>[37]Setembro!$C$25</f>
        <v>28.6</v>
      </c>
      <c r="W41" s="11">
        <f>[37]Setembro!$C$26</f>
        <v>26.1</v>
      </c>
      <c r="X41" s="11">
        <f>[37]Setembro!$C$27</f>
        <v>31.9</v>
      </c>
      <c r="Y41" s="11">
        <f>[37]Setembro!$C$28</f>
        <v>35</v>
      </c>
      <c r="Z41" s="11">
        <f>[37]Setembro!$C$29</f>
        <v>37.4</v>
      </c>
      <c r="AA41" s="11">
        <f>[37]Setembro!$C$30</f>
        <v>40.299999999999997</v>
      </c>
      <c r="AB41" s="11">
        <f>[37]Setembro!$C$31</f>
        <v>37.9</v>
      </c>
      <c r="AC41" s="11">
        <f>[37]Setembro!$C$32</f>
        <v>35.9</v>
      </c>
      <c r="AD41" s="11">
        <f>[37]Setembro!$C$33</f>
        <v>38.9</v>
      </c>
      <c r="AE41" s="94">
        <f>[37]Setembro!$C$34</f>
        <v>42.1</v>
      </c>
      <c r="AF41" s="175">
        <f t="shared" si="1"/>
        <v>42.1</v>
      </c>
      <c r="AG41" s="95">
        <f t="shared" si="2"/>
        <v>36.679999999999993</v>
      </c>
      <c r="AI41" t="s">
        <v>47</v>
      </c>
      <c r="AK41" t="s">
        <v>47</v>
      </c>
    </row>
    <row r="42" spans="1:38" x14ac:dyDescent="0.2">
      <c r="A42" s="78" t="s">
        <v>17</v>
      </c>
      <c r="B42" s="147">
        <f>[38]Setembro!$C$5</f>
        <v>35.4</v>
      </c>
      <c r="C42" s="11">
        <f>[38]Setembro!$C$6</f>
        <v>34.6</v>
      </c>
      <c r="D42" s="11">
        <f>[38]Setembro!$C$7</f>
        <v>33</v>
      </c>
      <c r="E42" s="11">
        <f>[38]Setembro!$C$8</f>
        <v>32.6</v>
      </c>
      <c r="F42" s="11">
        <f>[38]Setembro!$C$9</f>
        <v>36.9</v>
      </c>
      <c r="G42" s="11">
        <f>[38]Setembro!$C$10</f>
        <v>37.299999999999997</v>
      </c>
      <c r="H42" s="11">
        <f>[38]Setembro!$C$11</f>
        <v>36.700000000000003</v>
      </c>
      <c r="I42" s="11">
        <f>[38]Setembro!$C$12</f>
        <v>32.9</v>
      </c>
      <c r="J42" s="11">
        <f>[38]Setembro!$C$13</f>
        <v>38.299999999999997</v>
      </c>
      <c r="K42" s="11">
        <f>[38]Setembro!$C$14</f>
        <v>38.1</v>
      </c>
      <c r="L42" s="11">
        <f>[38]Setembro!$C$15</f>
        <v>38.9</v>
      </c>
      <c r="M42" s="11">
        <f>[38]Setembro!$C$16</f>
        <v>38.5</v>
      </c>
      <c r="N42" s="11">
        <f>[38]Setembro!$C$17</f>
        <v>38.200000000000003</v>
      </c>
      <c r="O42" s="11">
        <f>[38]Setembro!$C$18</f>
        <v>38</v>
      </c>
      <c r="P42" s="11">
        <f>[38]Setembro!$C$19</f>
        <v>35.700000000000003</v>
      </c>
      <c r="Q42" s="11">
        <f>[38]Setembro!$C$20</f>
        <v>37.5</v>
      </c>
      <c r="R42" s="11">
        <f>[38]Setembro!$C$21</f>
        <v>31.7</v>
      </c>
      <c r="S42" s="11">
        <f>[38]Setembro!$C$22</f>
        <v>26.8</v>
      </c>
      <c r="T42" s="11">
        <f>[38]Setembro!$C$23</f>
        <v>28.9</v>
      </c>
      <c r="U42" s="11">
        <f>[38]Setembro!$C$24</f>
        <v>29.7</v>
      </c>
      <c r="V42" s="11">
        <f>[38]Setembro!$C$25</f>
        <v>24.5</v>
      </c>
      <c r="W42" s="11">
        <f>[38]Setembro!$C$26</f>
        <v>25.1</v>
      </c>
      <c r="X42" s="11">
        <f>[38]Setembro!$C$27</f>
        <v>30.2</v>
      </c>
      <c r="Y42" s="11">
        <f>[38]Setembro!$C$28</f>
        <v>34.200000000000003</v>
      </c>
      <c r="Z42" s="11">
        <f>[38]Setembro!$C$29</f>
        <v>36.5</v>
      </c>
      <c r="AA42" s="11">
        <f>[38]Setembro!$C$30</f>
        <v>40</v>
      </c>
      <c r="AB42" s="11">
        <f>[38]Setembro!$C$31</f>
        <v>37.5</v>
      </c>
      <c r="AC42" s="11">
        <f>[38]Setembro!$C$32</f>
        <v>32.299999999999997</v>
      </c>
      <c r="AD42" s="11">
        <f>[38]Setembro!$C$33</f>
        <v>38.1</v>
      </c>
      <c r="AE42" s="94">
        <f>[38]Setembro!$C$34</f>
        <v>40.9</v>
      </c>
      <c r="AF42" s="175">
        <f t="shared" si="1"/>
        <v>40.9</v>
      </c>
      <c r="AG42" s="95">
        <f t="shared" si="2"/>
        <v>34.63333333333334</v>
      </c>
      <c r="AL42" t="s">
        <v>47</v>
      </c>
    </row>
    <row r="43" spans="1:38" x14ac:dyDescent="0.2">
      <c r="A43" s="78" t="s">
        <v>157</v>
      </c>
      <c r="B43" s="147">
        <f>[39]Setembro!$C$5</f>
        <v>34.299999999999997</v>
      </c>
      <c r="C43" s="11">
        <f>[39]Setembro!$C$6</f>
        <v>35.4</v>
      </c>
      <c r="D43" s="11">
        <f>[39]Setembro!$C$7</f>
        <v>36.1</v>
      </c>
      <c r="E43" s="11">
        <f>[39]Setembro!$C$8</f>
        <v>35.1</v>
      </c>
      <c r="F43" s="11">
        <f>[39]Setembro!$C$9</f>
        <v>37.200000000000003</v>
      </c>
      <c r="G43" s="11">
        <f>[39]Setembro!$C$10</f>
        <v>37.299999999999997</v>
      </c>
      <c r="H43" s="11">
        <f>[39]Setembro!$C$11</f>
        <v>37.200000000000003</v>
      </c>
      <c r="I43" s="11">
        <f>[39]Setembro!$C$12</f>
        <v>36.700000000000003</v>
      </c>
      <c r="J43" s="11">
        <f>[39]Setembro!$C$13</f>
        <v>38.700000000000003</v>
      </c>
      <c r="K43" s="11">
        <f>[39]Setembro!$C$14</f>
        <v>38.9</v>
      </c>
      <c r="L43" s="11">
        <f>[39]Setembro!$C$15</f>
        <v>39.700000000000003</v>
      </c>
      <c r="M43" s="11">
        <f>[39]Setembro!$C$16</f>
        <v>38.9</v>
      </c>
      <c r="N43" s="11">
        <f>[39]Setembro!$C$17</f>
        <v>38.4</v>
      </c>
      <c r="O43" s="11">
        <f>[39]Setembro!$C$18</f>
        <v>37.700000000000003</v>
      </c>
      <c r="P43" s="11">
        <f>[39]Setembro!$C$19</f>
        <v>35.6</v>
      </c>
      <c r="Q43" s="11">
        <f>[39]Setembro!$C$20</f>
        <v>37.4</v>
      </c>
      <c r="R43" s="11">
        <f>[39]Setembro!$C$21</f>
        <v>37.9</v>
      </c>
      <c r="S43" s="11">
        <f>[39]Setembro!$C$22</f>
        <v>31.8</v>
      </c>
      <c r="T43" s="11">
        <f>[39]Setembro!$C$23</f>
        <v>30.8</v>
      </c>
      <c r="U43" s="11">
        <f>[39]Setembro!$C$24</f>
        <v>30.6</v>
      </c>
      <c r="V43" s="11">
        <f>[39]Setembro!$C$25</f>
        <v>24.4</v>
      </c>
      <c r="W43" s="11">
        <f>[39]Setembro!$C$26</f>
        <v>23.2</v>
      </c>
      <c r="X43" s="11">
        <f>[39]Setembro!$C$27</f>
        <v>30.2</v>
      </c>
      <c r="Y43" s="11">
        <f>[39]Setembro!$C$28</f>
        <v>34.5</v>
      </c>
      <c r="Z43" s="11">
        <f>[39]Setembro!$C$29</f>
        <v>36.4</v>
      </c>
      <c r="AA43" s="11">
        <f>[39]Setembro!$C$30</f>
        <v>39.700000000000003</v>
      </c>
      <c r="AB43" s="11">
        <f>[39]Setembro!$C$31</f>
        <v>39.1</v>
      </c>
      <c r="AC43" s="11">
        <f>[39]Setembro!$C$32</f>
        <v>34.9</v>
      </c>
      <c r="AD43" s="11">
        <f>[39]Setembro!$C$33</f>
        <v>40</v>
      </c>
      <c r="AE43" s="94">
        <f>[39]Setembro!$C$34</f>
        <v>42.4</v>
      </c>
      <c r="AF43" s="175">
        <f t="shared" si="1"/>
        <v>42.4</v>
      </c>
      <c r="AG43" s="95">
        <f t="shared" si="2"/>
        <v>35.68333333333333</v>
      </c>
      <c r="AI43" s="12" t="s">
        <v>47</v>
      </c>
      <c r="AK43" t="s">
        <v>47</v>
      </c>
    </row>
    <row r="44" spans="1:38" x14ac:dyDescent="0.2">
      <c r="A44" s="78" t="s">
        <v>18</v>
      </c>
      <c r="B44" s="147">
        <f>[40]Setembro!$C$5</f>
        <v>36.6</v>
      </c>
      <c r="C44" s="11">
        <f>[40]Setembro!$C$6</f>
        <v>35.6</v>
      </c>
      <c r="D44" s="11">
        <f>[40]Setembro!$C$7</f>
        <v>35.6</v>
      </c>
      <c r="E44" s="11">
        <f>[40]Setembro!$C$8</f>
        <v>36.1</v>
      </c>
      <c r="F44" s="11">
        <f>[40]Setembro!$C$9</f>
        <v>36.200000000000003</v>
      </c>
      <c r="G44" s="11">
        <f>[40]Setembro!$C$10</f>
        <v>37.1</v>
      </c>
      <c r="H44" s="11">
        <f>[40]Setembro!$C$11</f>
        <v>36.799999999999997</v>
      </c>
      <c r="I44" s="11">
        <f>[40]Setembro!$C$12</f>
        <v>37.4</v>
      </c>
      <c r="J44" s="11">
        <f>[40]Setembro!$C$13</f>
        <v>37.799999999999997</v>
      </c>
      <c r="K44" s="11">
        <f>[40]Setembro!$C$14</f>
        <v>38.799999999999997</v>
      </c>
      <c r="L44" s="11">
        <f>[40]Setembro!$C$15</f>
        <v>37.9</v>
      </c>
      <c r="M44" s="11">
        <f>[40]Setembro!$C$16</f>
        <v>37.6</v>
      </c>
      <c r="N44" s="11">
        <f>[40]Setembro!$C$17</f>
        <v>36.700000000000003</v>
      </c>
      <c r="O44" s="11">
        <f>[40]Setembro!$C$18</f>
        <v>37.5</v>
      </c>
      <c r="P44" s="11">
        <f>[40]Setembro!$C$19</f>
        <v>36.5</v>
      </c>
      <c r="Q44" s="11">
        <f>[40]Setembro!$C$20</f>
        <v>36.9</v>
      </c>
      <c r="R44" s="11">
        <f>[40]Setembro!$C$21</f>
        <v>36</v>
      </c>
      <c r="S44" s="11">
        <f>[40]Setembro!$C$22</f>
        <v>35.4</v>
      </c>
      <c r="T44" s="11">
        <f>[40]Setembro!$C$23</f>
        <v>30.5</v>
      </c>
      <c r="U44" s="11">
        <f>[40]Setembro!$C$24</f>
        <v>31.3</v>
      </c>
      <c r="V44" s="11">
        <f>[40]Setembro!$C$25</f>
        <v>31.6</v>
      </c>
      <c r="W44" s="11">
        <f>[40]Setembro!$C$26</f>
        <v>25.5</v>
      </c>
      <c r="X44" s="11">
        <f>[40]Setembro!$C$27</f>
        <v>34.200000000000003</v>
      </c>
      <c r="Y44" s="11">
        <f>[40]Setembro!$C$28</f>
        <v>35.299999999999997</v>
      </c>
      <c r="Z44" s="11">
        <f>[40]Setembro!$C$29</f>
        <v>38.700000000000003</v>
      </c>
      <c r="AA44" s="11">
        <f>[40]Setembro!$C$30</f>
        <v>38.700000000000003</v>
      </c>
      <c r="AB44" s="11">
        <f>[40]Setembro!$C$31</f>
        <v>37</v>
      </c>
      <c r="AC44" s="11">
        <f>[40]Setembro!$C$32</f>
        <v>36.9</v>
      </c>
      <c r="AD44" s="11">
        <f>[40]Setembro!$C$33</f>
        <v>39.9</v>
      </c>
      <c r="AE44" s="94">
        <f>[40]Setembro!$C$34</f>
        <v>41.2</v>
      </c>
      <c r="AF44" s="175">
        <f t="shared" si="1"/>
        <v>41.2</v>
      </c>
      <c r="AG44" s="95">
        <f t="shared" si="2"/>
        <v>36.110000000000007</v>
      </c>
      <c r="AI44" s="12" t="s">
        <v>47</v>
      </c>
      <c r="AK44" t="s">
        <v>47</v>
      </c>
    </row>
    <row r="45" spans="1:38" x14ac:dyDescent="0.2">
      <c r="A45" s="78" t="s">
        <v>162</v>
      </c>
      <c r="B45" s="147" t="str">
        <f>[41]Setembro!$C$5</f>
        <v>*</v>
      </c>
      <c r="C45" s="11" t="str">
        <f>[41]Setembro!$C$6</f>
        <v>*</v>
      </c>
      <c r="D45" s="11" t="str">
        <f>[41]Setembro!$C$7</f>
        <v>*</v>
      </c>
      <c r="E45" s="11" t="str">
        <f>[41]Setembro!$C$8</f>
        <v>*</v>
      </c>
      <c r="F45" s="11" t="str">
        <f>[41]Setembro!$C$9</f>
        <v>*</v>
      </c>
      <c r="G45" s="11" t="str">
        <f>[41]Setembro!$C$10</f>
        <v>*</v>
      </c>
      <c r="H45" s="11" t="str">
        <f>[41]Setembro!$C$11</f>
        <v>*</v>
      </c>
      <c r="I45" s="11" t="str">
        <f>[41]Setembro!$C$12</f>
        <v>*</v>
      </c>
      <c r="J45" s="11" t="str">
        <f>[41]Setembro!$C$13</f>
        <v>*</v>
      </c>
      <c r="K45" s="11" t="str">
        <f>[41]Setembro!$C$14</f>
        <v>*</v>
      </c>
      <c r="L45" s="11" t="str">
        <f>[41]Setembro!$C$15</f>
        <v>*</v>
      </c>
      <c r="M45" s="11" t="str">
        <f>[41]Setembro!$C$16</f>
        <v>*</v>
      </c>
      <c r="N45" s="11" t="str">
        <f>[41]Setembro!$C$17</f>
        <v>*</v>
      </c>
      <c r="O45" s="11" t="str">
        <f>[41]Setembro!$C$18</f>
        <v>*</v>
      </c>
      <c r="P45" s="11" t="str">
        <f>[41]Setembro!$C$19</f>
        <v>*</v>
      </c>
      <c r="Q45" s="11" t="str">
        <f>[41]Setembro!$C$20</f>
        <v>*</v>
      </c>
      <c r="R45" s="11" t="str">
        <f>[41]Setembro!$C$21</f>
        <v>*</v>
      </c>
      <c r="S45" s="11" t="str">
        <f>[41]Setembro!$C$22</f>
        <v>*</v>
      </c>
      <c r="T45" s="11" t="str">
        <f>[41]Setembro!$C$23</f>
        <v>*</v>
      </c>
      <c r="U45" s="11" t="str">
        <f>[41]Setembro!$C$24</f>
        <v>*</v>
      </c>
      <c r="V45" s="11" t="str">
        <f>[41]Setembro!$C$25</f>
        <v>*</v>
      </c>
      <c r="W45" s="11" t="str">
        <f>[41]Setembro!$C$26</f>
        <v>*</v>
      </c>
      <c r="X45" s="11" t="str">
        <f>[41]Setembro!$C$27</f>
        <v>*</v>
      </c>
      <c r="Y45" s="11" t="str">
        <f>[41]Setembro!$C$28</f>
        <v>*</v>
      </c>
      <c r="Z45" s="11" t="str">
        <f>[41]Setembro!$C$29</f>
        <v>*</v>
      </c>
      <c r="AA45" s="11" t="str">
        <f>[41]Setembro!$C$30</f>
        <v>*</v>
      </c>
      <c r="AB45" s="11" t="str">
        <f>[41]Setembro!$C$31</f>
        <v>*</v>
      </c>
      <c r="AC45" s="11" t="str">
        <f>[41]Setembro!$C$32</f>
        <v>*</v>
      </c>
      <c r="AD45" s="11" t="str">
        <f>[41]Setembro!$C$33</f>
        <v>*</v>
      </c>
      <c r="AE45" s="94" t="str">
        <f>[41]Setembro!$C$34</f>
        <v>*</v>
      </c>
      <c r="AF45" s="175" t="s">
        <v>226</v>
      </c>
      <c r="AG45" s="95" t="s">
        <v>226</v>
      </c>
      <c r="AK45" t="s">
        <v>47</v>
      </c>
    </row>
    <row r="46" spans="1:38" x14ac:dyDescent="0.2">
      <c r="A46" s="78" t="s">
        <v>19</v>
      </c>
      <c r="B46" s="147">
        <f>[42]Setembro!$C$5</f>
        <v>31.7</v>
      </c>
      <c r="C46" s="11">
        <f>[42]Setembro!$C$6</f>
        <v>30.3</v>
      </c>
      <c r="D46" s="11">
        <f>[42]Setembro!$C$7</f>
        <v>27.4</v>
      </c>
      <c r="E46" s="11">
        <f>[42]Setembro!$C$8</f>
        <v>28.7</v>
      </c>
      <c r="F46" s="11">
        <f>[42]Setembro!$C$9</f>
        <v>35.1</v>
      </c>
      <c r="G46" s="11">
        <f>[42]Setembro!$C$10</f>
        <v>34.700000000000003</v>
      </c>
      <c r="H46" s="11">
        <f>[42]Setembro!$C$11</f>
        <v>26.5</v>
      </c>
      <c r="I46" s="11">
        <f>[42]Setembro!$C$12</f>
        <v>26.9</v>
      </c>
      <c r="J46" s="11">
        <f>[42]Setembro!$C$13</f>
        <v>34.700000000000003</v>
      </c>
      <c r="K46" s="11">
        <f>[42]Setembro!$C$14</f>
        <v>36.700000000000003</v>
      </c>
      <c r="L46" s="11">
        <f>[42]Setembro!$C$15</f>
        <v>37.1</v>
      </c>
      <c r="M46" s="11">
        <f>[42]Setembro!$C$16</f>
        <v>35.5</v>
      </c>
      <c r="N46" s="11">
        <f>[42]Setembro!$C$17</f>
        <v>37</v>
      </c>
      <c r="O46" s="11">
        <f>[42]Setembro!$C$18</f>
        <v>29.3</v>
      </c>
      <c r="P46" s="11">
        <f>[42]Setembro!$C$19</f>
        <v>28</v>
      </c>
      <c r="Q46" s="11">
        <f>[42]Setembro!$C$20</f>
        <v>34</v>
      </c>
      <c r="R46" s="11">
        <f>[42]Setembro!$C$21</f>
        <v>23.6</v>
      </c>
      <c r="S46" s="11">
        <f>[42]Setembro!$C$22</f>
        <v>28.7</v>
      </c>
      <c r="T46" s="11">
        <f>[42]Setembro!$C$23</f>
        <v>32.5</v>
      </c>
      <c r="U46" s="11">
        <f>[42]Setembro!$C$24</f>
        <v>28.8</v>
      </c>
      <c r="V46" s="11">
        <f>[42]Setembro!$C$25</f>
        <v>26.8</v>
      </c>
      <c r="W46" s="11">
        <f>[42]Setembro!$C$26</f>
        <v>27.1</v>
      </c>
      <c r="X46" s="11">
        <f>[42]Setembro!$C$27</f>
        <v>30.2</v>
      </c>
      <c r="Y46" s="11">
        <f>[42]Setembro!$C$28</f>
        <v>33</v>
      </c>
      <c r="Z46" s="11">
        <f>[42]Setembro!$C$29</f>
        <v>35.799999999999997</v>
      </c>
      <c r="AA46" s="11">
        <f>[42]Setembro!$C$30</f>
        <v>38.6</v>
      </c>
      <c r="AB46" s="11">
        <f>[42]Setembro!$C$31</f>
        <v>37.1</v>
      </c>
      <c r="AC46" s="11">
        <f>[42]Setembro!$C$32</f>
        <v>24.9</v>
      </c>
      <c r="AD46" s="11">
        <f>[42]Setembro!$C$33</f>
        <v>35.4</v>
      </c>
      <c r="AE46" s="94">
        <f>[42]Setembro!$C$34</f>
        <v>39.6</v>
      </c>
      <c r="AF46" s="175">
        <f t="shared" si="1"/>
        <v>39.6</v>
      </c>
      <c r="AG46" s="95">
        <f t="shared" si="2"/>
        <v>31.856666666666673</v>
      </c>
      <c r="AH46" s="12" t="s">
        <v>47</v>
      </c>
      <c r="AI46" s="12" t="s">
        <v>47</v>
      </c>
      <c r="AK46" t="s">
        <v>47</v>
      </c>
      <c r="AL46" t="s">
        <v>47</v>
      </c>
    </row>
    <row r="47" spans="1:38" x14ac:dyDescent="0.2">
      <c r="A47" s="78" t="s">
        <v>31</v>
      </c>
      <c r="B47" s="147">
        <f>[43]Setembro!$C$5</f>
        <v>36.299999999999997</v>
      </c>
      <c r="C47" s="11">
        <f>[43]Setembro!$C$6</f>
        <v>34.6</v>
      </c>
      <c r="D47" s="11">
        <f>[43]Setembro!$C$7</f>
        <v>33.200000000000003</v>
      </c>
      <c r="E47" s="11">
        <f>[43]Setembro!$C$8</f>
        <v>34.6</v>
      </c>
      <c r="F47" s="11">
        <f>[43]Setembro!$C$9</f>
        <v>36.4</v>
      </c>
      <c r="G47" s="11">
        <f>[43]Setembro!$C$10</f>
        <v>35.299999999999997</v>
      </c>
      <c r="H47" s="11">
        <f>[43]Setembro!$C$11</f>
        <v>36.1</v>
      </c>
      <c r="I47" s="11">
        <f>[43]Setembro!$C$12</f>
        <v>34.9</v>
      </c>
      <c r="J47" s="11">
        <f>[43]Setembro!$C$13</f>
        <v>38.1</v>
      </c>
      <c r="K47" s="11">
        <f>[43]Setembro!$C$14</f>
        <v>37.299999999999997</v>
      </c>
      <c r="L47" s="11">
        <f>[43]Setembro!$C$15</f>
        <v>38</v>
      </c>
      <c r="M47" s="11">
        <f>[43]Setembro!$C$16</f>
        <v>37.299999999999997</v>
      </c>
      <c r="N47" s="11">
        <f>[43]Setembro!$C$17</f>
        <v>38.200000000000003</v>
      </c>
      <c r="O47" s="11">
        <f>[43]Setembro!$C$18</f>
        <v>36.5</v>
      </c>
      <c r="P47" s="11">
        <f>[43]Setembro!$C$19</f>
        <v>35.200000000000003</v>
      </c>
      <c r="Q47" s="11">
        <f>[43]Setembro!$C$20</f>
        <v>37.200000000000003</v>
      </c>
      <c r="R47" s="11">
        <f>[43]Setembro!$C$21</f>
        <v>35.1</v>
      </c>
      <c r="S47" s="11">
        <f>[43]Setembro!$C$22</f>
        <v>32.9</v>
      </c>
      <c r="T47" s="11">
        <f>[43]Setembro!$C$23</f>
        <v>32.200000000000003</v>
      </c>
      <c r="U47" s="11">
        <f>[43]Setembro!$C$24</f>
        <v>29.4</v>
      </c>
      <c r="V47" s="11">
        <f>[43]Setembro!$C$25</f>
        <v>24.1</v>
      </c>
      <c r="W47" s="11">
        <f>[43]Setembro!$C$26</f>
        <v>25.6</v>
      </c>
      <c r="X47" s="11">
        <f>[43]Setembro!$C$27</f>
        <v>32.299999999999997</v>
      </c>
      <c r="Y47" s="11">
        <f>[43]Setembro!$C$28</f>
        <v>34.6</v>
      </c>
      <c r="Z47" s="11">
        <f>[43]Setembro!$C$29</f>
        <v>37.1</v>
      </c>
      <c r="AA47" s="11">
        <f>[43]Setembro!$C$30</f>
        <v>39</v>
      </c>
      <c r="AB47" s="11">
        <f>[43]Setembro!$C$31</f>
        <v>36.799999999999997</v>
      </c>
      <c r="AC47" s="11">
        <f>[43]Setembro!$C$32</f>
        <v>33.200000000000003</v>
      </c>
      <c r="AD47" s="11">
        <f>[43]Setembro!$C$33</f>
        <v>38.5</v>
      </c>
      <c r="AE47" s="94">
        <f>[43]Setembro!$C$34</f>
        <v>39.700000000000003</v>
      </c>
      <c r="AF47" s="175">
        <f t="shared" si="1"/>
        <v>39.700000000000003</v>
      </c>
      <c r="AG47" s="95">
        <f t="shared" si="2"/>
        <v>34.990000000000009</v>
      </c>
      <c r="AI47" s="12" t="s">
        <v>47</v>
      </c>
      <c r="AJ47" t="s">
        <v>47</v>
      </c>
      <c r="AK47" t="s">
        <v>47</v>
      </c>
    </row>
    <row r="48" spans="1:38" x14ac:dyDescent="0.2">
      <c r="A48" s="78" t="s">
        <v>44</v>
      </c>
      <c r="B48" s="147">
        <f>[44]Setembro!$C$5</f>
        <v>35</v>
      </c>
      <c r="C48" s="11">
        <f>[44]Setembro!$C$6</f>
        <v>36</v>
      </c>
      <c r="D48" s="11">
        <f>[44]Setembro!$C$7</f>
        <v>35.299999999999997</v>
      </c>
      <c r="E48" s="11">
        <f>[44]Setembro!$C$8</f>
        <v>36.799999999999997</v>
      </c>
      <c r="F48" s="11">
        <f>[44]Setembro!$C$9</f>
        <v>37.299999999999997</v>
      </c>
      <c r="G48" s="11">
        <f>[44]Setembro!$C$10</f>
        <v>37.4</v>
      </c>
      <c r="H48" s="11">
        <f>[44]Setembro!$C$11</f>
        <v>37.700000000000003</v>
      </c>
      <c r="I48" s="11">
        <f>[44]Setembro!$C$12</f>
        <v>35.6</v>
      </c>
      <c r="J48" s="11">
        <f>[44]Setembro!$C$13</f>
        <v>37.9</v>
      </c>
      <c r="K48" s="11">
        <f>[44]Setembro!$C$14</f>
        <v>39.1</v>
      </c>
      <c r="L48" s="11">
        <f>[44]Setembro!$C$15</f>
        <v>38.799999999999997</v>
      </c>
      <c r="M48" s="11">
        <f>[44]Setembro!$C$16</f>
        <v>38.299999999999997</v>
      </c>
      <c r="N48" s="11">
        <f>[44]Setembro!$C$17</f>
        <v>37.700000000000003</v>
      </c>
      <c r="O48" s="11">
        <f>[44]Setembro!$C$18</f>
        <v>37.6</v>
      </c>
      <c r="P48" s="11">
        <f>[44]Setembro!$C$19</f>
        <v>35.6</v>
      </c>
      <c r="Q48" s="11">
        <f>[44]Setembro!$C$20</f>
        <v>37.200000000000003</v>
      </c>
      <c r="R48" s="11">
        <f>[44]Setembro!$C$21</f>
        <v>37</v>
      </c>
      <c r="S48" s="11">
        <f>[44]Setembro!$C$22</f>
        <v>36.799999999999997</v>
      </c>
      <c r="T48" s="11">
        <f>[44]Setembro!$C$23</f>
        <v>37.799999999999997</v>
      </c>
      <c r="U48" s="11">
        <f>[44]Setembro!$C$24</f>
        <v>29.7</v>
      </c>
      <c r="V48" s="11">
        <f>[44]Setembro!$C$25</f>
        <v>32.799999999999997</v>
      </c>
      <c r="W48" s="11">
        <f>[44]Setembro!$C$26</f>
        <v>32.299999999999997</v>
      </c>
      <c r="X48" s="11">
        <f>[44]Setembro!$C$27</f>
        <v>35.299999999999997</v>
      </c>
      <c r="Y48" s="11">
        <f>[44]Setembro!$C$28</f>
        <v>37.299999999999997</v>
      </c>
      <c r="Z48" s="11">
        <f>[44]Setembro!$C$29</f>
        <v>39.299999999999997</v>
      </c>
      <c r="AA48" s="11">
        <f>[44]Setembro!$C$30</f>
        <v>38.1</v>
      </c>
      <c r="AB48" s="11">
        <f>[44]Setembro!$C$31</f>
        <v>38.5</v>
      </c>
      <c r="AC48" s="11">
        <f>[44]Setembro!$C$32</f>
        <v>37</v>
      </c>
      <c r="AD48" s="11">
        <f>[44]Setembro!$C$33</f>
        <v>40.4</v>
      </c>
      <c r="AE48" s="94">
        <f>[44]Setembro!$C$34</f>
        <v>41.5</v>
      </c>
      <c r="AF48" s="175">
        <f t="shared" si="1"/>
        <v>41.5</v>
      </c>
      <c r="AG48" s="95">
        <f t="shared" si="2"/>
        <v>36.903333333333329</v>
      </c>
      <c r="AH48" s="12" t="s">
        <v>47</v>
      </c>
      <c r="AI48" s="12" t="s">
        <v>47</v>
      </c>
      <c r="AJ48" t="s">
        <v>47</v>
      </c>
      <c r="AL48" t="s">
        <v>47</v>
      </c>
    </row>
    <row r="49" spans="1:38" ht="13.5" thickBot="1" x14ac:dyDescent="0.25">
      <c r="A49" s="79" t="s">
        <v>20</v>
      </c>
      <c r="B49" s="148" t="str">
        <f>[45]Setembro!$C$5</f>
        <v>*</v>
      </c>
      <c r="C49" s="106" t="str">
        <f>[45]Setembro!$C$6</f>
        <v>*</v>
      </c>
      <c r="D49" s="106" t="str">
        <f>[45]Setembro!$C$7</f>
        <v>*</v>
      </c>
      <c r="E49" s="106" t="str">
        <f>[45]Setembro!$C$8</f>
        <v>*</v>
      </c>
      <c r="F49" s="106" t="str">
        <f>[45]Setembro!$C$9</f>
        <v>*</v>
      </c>
      <c r="G49" s="106" t="str">
        <f>[45]Setembro!$C$10</f>
        <v>*</v>
      </c>
      <c r="H49" s="106" t="str">
        <f>[45]Setembro!$C$11</f>
        <v>*</v>
      </c>
      <c r="I49" s="106" t="str">
        <f>[45]Setembro!$C$12</f>
        <v>*</v>
      </c>
      <c r="J49" s="106" t="str">
        <f>[45]Setembro!$C$13</f>
        <v>*</v>
      </c>
      <c r="K49" s="106" t="str">
        <f>[45]Setembro!$C$14</f>
        <v>*</v>
      </c>
      <c r="L49" s="106" t="str">
        <f>[45]Setembro!$C$15</f>
        <v>*</v>
      </c>
      <c r="M49" s="106" t="str">
        <f>[45]Setembro!$C$16</f>
        <v>*</v>
      </c>
      <c r="N49" s="106" t="str">
        <f>[45]Setembro!$C$17</f>
        <v>*</v>
      </c>
      <c r="O49" s="106" t="str">
        <f>[45]Setembro!$C$18</f>
        <v>*</v>
      </c>
      <c r="P49" s="106" t="str">
        <f>[45]Setembro!$C$19</f>
        <v>*</v>
      </c>
      <c r="Q49" s="106" t="str">
        <f>[45]Setembro!$C$20</f>
        <v>*</v>
      </c>
      <c r="R49" s="106" t="str">
        <f>[45]Setembro!$C$21</f>
        <v>*</v>
      </c>
      <c r="S49" s="106" t="str">
        <f>[45]Setembro!$C$22</f>
        <v>*</v>
      </c>
      <c r="T49" s="106" t="str">
        <f>[45]Setembro!$C$23</f>
        <v>*</v>
      </c>
      <c r="U49" s="106" t="str">
        <f>[45]Setembro!$C$24</f>
        <v>*</v>
      </c>
      <c r="V49" s="106" t="str">
        <f>[45]Setembro!$C$25</f>
        <v>*</v>
      </c>
      <c r="W49" s="106" t="str">
        <f>[45]Setembro!$C$26</f>
        <v>*</v>
      </c>
      <c r="X49" s="106" t="str">
        <f>[45]Setembro!$C$27</f>
        <v>*</v>
      </c>
      <c r="Y49" s="106" t="str">
        <f>[45]Setembro!$C$28</f>
        <v>*</v>
      </c>
      <c r="Z49" s="106" t="str">
        <f>[45]Setembro!$C$29</f>
        <v>*</v>
      </c>
      <c r="AA49" s="106" t="str">
        <f>[45]Setembro!$C$30</f>
        <v>*</v>
      </c>
      <c r="AB49" s="106" t="str">
        <f>[45]Setembro!$C$31</f>
        <v>*</v>
      </c>
      <c r="AC49" s="106" t="str">
        <f>[45]Setembro!$C$32</f>
        <v>*</v>
      </c>
      <c r="AD49" s="106" t="str">
        <f>[45]Setembro!$C$33</f>
        <v>*</v>
      </c>
      <c r="AE49" s="107" t="str">
        <f>[45]Setembro!$C$34</f>
        <v>*</v>
      </c>
      <c r="AF49" s="177" t="s">
        <v>226</v>
      </c>
      <c r="AG49" s="164" t="s">
        <v>226</v>
      </c>
      <c r="AK49" t="s">
        <v>47</v>
      </c>
    </row>
    <row r="50" spans="1:38" s="5" customFormat="1" ht="17.100000000000001" customHeight="1" thickBot="1" x14ac:dyDescent="0.25">
      <c r="A50" s="80" t="s">
        <v>33</v>
      </c>
      <c r="B50" s="170">
        <f t="shared" ref="B50:AF50" si="3">MAX(B5:B49)</f>
        <v>38.4</v>
      </c>
      <c r="C50" s="82">
        <f t="shared" si="3"/>
        <v>37.799999999999997</v>
      </c>
      <c r="D50" s="82">
        <f t="shared" si="3"/>
        <v>39</v>
      </c>
      <c r="E50" s="82">
        <f t="shared" si="3"/>
        <v>39.1</v>
      </c>
      <c r="F50" s="82">
        <f t="shared" si="3"/>
        <v>39.5</v>
      </c>
      <c r="G50" s="82">
        <f t="shared" si="3"/>
        <v>39.4</v>
      </c>
      <c r="H50" s="82">
        <f t="shared" si="3"/>
        <v>39.9</v>
      </c>
      <c r="I50" s="82">
        <f t="shared" si="3"/>
        <v>39.200000000000003</v>
      </c>
      <c r="J50" s="82">
        <f t="shared" si="3"/>
        <v>41</v>
      </c>
      <c r="K50" s="82">
        <f t="shared" si="3"/>
        <v>40.9</v>
      </c>
      <c r="L50" s="82">
        <f t="shared" si="3"/>
        <v>41.8</v>
      </c>
      <c r="M50" s="82">
        <f t="shared" si="3"/>
        <v>40.9</v>
      </c>
      <c r="N50" s="82">
        <f t="shared" si="3"/>
        <v>40.6</v>
      </c>
      <c r="O50" s="82">
        <f t="shared" si="3"/>
        <v>39.1</v>
      </c>
      <c r="P50" s="82">
        <f t="shared" si="3"/>
        <v>39.1</v>
      </c>
      <c r="Q50" s="82">
        <f t="shared" si="3"/>
        <v>40.4</v>
      </c>
      <c r="R50" s="82">
        <f t="shared" si="3"/>
        <v>39.1</v>
      </c>
      <c r="S50" s="82">
        <f t="shared" si="3"/>
        <v>37.4</v>
      </c>
      <c r="T50" s="82">
        <f t="shared" si="3"/>
        <v>37.799999999999997</v>
      </c>
      <c r="U50" s="82">
        <f t="shared" si="3"/>
        <v>32.799999999999997</v>
      </c>
      <c r="V50" s="82">
        <f t="shared" si="3"/>
        <v>35.1</v>
      </c>
      <c r="W50" s="82">
        <f t="shared" si="3"/>
        <v>32.299999999999997</v>
      </c>
      <c r="X50" s="82">
        <f t="shared" si="3"/>
        <v>36.6</v>
      </c>
      <c r="Y50" s="82">
        <f t="shared" si="3"/>
        <v>39.200000000000003</v>
      </c>
      <c r="Z50" s="82">
        <f t="shared" si="3"/>
        <v>40.700000000000003</v>
      </c>
      <c r="AA50" s="82">
        <f t="shared" si="3"/>
        <v>42.1</v>
      </c>
      <c r="AB50" s="82">
        <f t="shared" si="3"/>
        <v>40.4</v>
      </c>
      <c r="AC50" s="82">
        <f t="shared" si="3"/>
        <v>39.4</v>
      </c>
      <c r="AD50" s="82">
        <f t="shared" si="3"/>
        <v>42.6</v>
      </c>
      <c r="AE50" s="83">
        <f t="shared" si="3"/>
        <v>44.1</v>
      </c>
      <c r="AF50" s="128">
        <f t="shared" si="3"/>
        <v>44.1</v>
      </c>
      <c r="AG50" s="129">
        <f>AVERAGE(AG5:AG49)</f>
        <v>34.131701852627444</v>
      </c>
      <c r="AK50" s="5" t="s">
        <v>47</v>
      </c>
    </row>
    <row r="51" spans="1:38" x14ac:dyDescent="0.2">
      <c r="A51" s="42"/>
      <c r="B51" s="43"/>
      <c r="C51" s="43"/>
      <c r="D51" s="43" t="s">
        <v>101</v>
      </c>
      <c r="E51" s="43"/>
      <c r="F51" s="43"/>
      <c r="G51" s="43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0"/>
      <c r="AE51" s="50"/>
      <c r="AF51" s="47"/>
      <c r="AG51" s="49"/>
      <c r="AJ51" t="s">
        <v>47</v>
      </c>
      <c r="AK51" t="s">
        <v>47</v>
      </c>
    </row>
    <row r="52" spans="1:38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93" t="s">
        <v>97</v>
      </c>
      <c r="U52" s="193"/>
      <c r="V52" s="193"/>
      <c r="W52" s="193"/>
      <c r="X52" s="193"/>
      <c r="Y52" s="90"/>
      <c r="Z52" s="90"/>
      <c r="AA52" s="90"/>
      <c r="AB52" s="90"/>
      <c r="AC52" s="90"/>
      <c r="AD52" s="90"/>
      <c r="AE52" s="90"/>
      <c r="AF52" s="47"/>
      <c r="AG52" s="46"/>
      <c r="AL52" t="s">
        <v>47</v>
      </c>
    </row>
    <row r="53" spans="1:38" x14ac:dyDescent="0.2">
      <c r="A53" s="45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94" t="s">
        <v>98</v>
      </c>
      <c r="U53" s="194"/>
      <c r="V53" s="194"/>
      <c r="W53" s="194"/>
      <c r="X53" s="194"/>
      <c r="Y53" s="90"/>
      <c r="Z53" s="90"/>
      <c r="AA53" s="90"/>
      <c r="AB53" s="90"/>
      <c r="AC53" s="90"/>
      <c r="AD53" s="50"/>
      <c r="AE53" s="50"/>
      <c r="AF53" s="47"/>
      <c r="AG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0"/>
      <c r="AE54" s="50"/>
      <c r="AF54" s="47"/>
      <c r="AG54" s="76"/>
    </row>
    <row r="55" spans="1:38" x14ac:dyDescent="0.2">
      <c r="A55" s="45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47"/>
      <c r="AG55" s="49"/>
      <c r="AI55" s="12" t="s">
        <v>47</v>
      </c>
    </row>
    <row r="56" spans="1:38" x14ac:dyDescent="0.2">
      <c r="A56" s="45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47"/>
      <c r="AG56" s="49"/>
    </row>
    <row r="57" spans="1:38" ht="13.5" thickBot="1" x14ac:dyDescent="0.25">
      <c r="A57" s="54"/>
      <c r="B57" s="55"/>
      <c r="C57" s="55"/>
      <c r="D57" s="55"/>
      <c r="E57" s="55"/>
      <c r="F57" s="55"/>
      <c r="G57" s="55" t="s">
        <v>47</v>
      </c>
      <c r="H57" s="55"/>
      <c r="I57" s="55"/>
      <c r="J57" s="55"/>
      <c r="K57" s="55"/>
      <c r="L57" s="55" t="s">
        <v>47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6"/>
      <c r="AG57" s="77"/>
    </row>
    <row r="58" spans="1:38" x14ac:dyDescent="0.2">
      <c r="AG58" s="1"/>
    </row>
    <row r="59" spans="1:38" x14ac:dyDescent="0.2">
      <c r="Z59" s="2" t="s">
        <v>47</v>
      </c>
      <c r="AG59" s="1"/>
      <c r="AI59" t="s">
        <v>47</v>
      </c>
    </row>
    <row r="62" spans="1:38" x14ac:dyDescent="0.2">
      <c r="X62" s="2" t="s">
        <v>47</v>
      </c>
      <c r="Z62" s="2" t="s">
        <v>47</v>
      </c>
    </row>
    <row r="63" spans="1:38" x14ac:dyDescent="0.2">
      <c r="L63" s="2" t="s">
        <v>47</v>
      </c>
      <c r="S63" s="2" t="s">
        <v>47</v>
      </c>
    </row>
    <row r="64" spans="1:38" x14ac:dyDescent="0.2">
      <c r="V64" s="2" t="s">
        <v>47</v>
      </c>
      <c r="AH64" t="s">
        <v>47</v>
      </c>
    </row>
    <row r="66" spans="19:32" x14ac:dyDescent="0.2">
      <c r="S66" s="2" t="s">
        <v>47</v>
      </c>
    </row>
    <row r="67" spans="19:32" x14ac:dyDescent="0.2">
      <c r="U67" s="2" t="s">
        <v>47</v>
      </c>
      <c r="AF67" s="7" t="s">
        <v>47</v>
      </c>
    </row>
  </sheetData>
  <sheetProtection password="C6EC" sheet="1" objects="1" scenarios="1"/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N70" sqref="AN70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thickBot="1" x14ac:dyDescent="0.25">
      <c r="A1" s="181" t="s">
        <v>24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3"/>
    </row>
    <row r="2" spans="1:35" s="4" customFormat="1" ht="20.100000000000001" customHeight="1" thickBot="1" x14ac:dyDescent="0.25">
      <c r="A2" s="184" t="s">
        <v>21</v>
      </c>
      <c r="B2" s="199" t="s">
        <v>230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1"/>
    </row>
    <row r="3" spans="1:35" s="5" customFormat="1" ht="20.100000000000001" customHeight="1" x14ac:dyDescent="0.2">
      <c r="A3" s="185"/>
      <c r="B3" s="187">
        <v>1</v>
      </c>
      <c r="C3" s="189">
        <f>SUM(B3+1)</f>
        <v>2</v>
      </c>
      <c r="D3" s="189">
        <f t="shared" ref="D3:AD3" si="0">SUM(C3+1)</f>
        <v>3</v>
      </c>
      <c r="E3" s="189">
        <f t="shared" si="0"/>
        <v>4</v>
      </c>
      <c r="F3" s="189">
        <f t="shared" si="0"/>
        <v>5</v>
      </c>
      <c r="G3" s="189">
        <f t="shared" si="0"/>
        <v>6</v>
      </c>
      <c r="H3" s="189">
        <f t="shared" si="0"/>
        <v>7</v>
      </c>
      <c r="I3" s="189">
        <f t="shared" si="0"/>
        <v>8</v>
      </c>
      <c r="J3" s="189">
        <f t="shared" si="0"/>
        <v>9</v>
      </c>
      <c r="K3" s="189">
        <f t="shared" si="0"/>
        <v>10</v>
      </c>
      <c r="L3" s="189">
        <f t="shared" si="0"/>
        <v>11</v>
      </c>
      <c r="M3" s="189">
        <f t="shared" si="0"/>
        <v>12</v>
      </c>
      <c r="N3" s="189">
        <f t="shared" si="0"/>
        <v>13</v>
      </c>
      <c r="O3" s="189">
        <f t="shared" si="0"/>
        <v>14</v>
      </c>
      <c r="P3" s="189">
        <f t="shared" si="0"/>
        <v>15</v>
      </c>
      <c r="Q3" s="189">
        <f t="shared" si="0"/>
        <v>16</v>
      </c>
      <c r="R3" s="189">
        <f t="shared" si="0"/>
        <v>17</v>
      </c>
      <c r="S3" s="189">
        <f t="shared" si="0"/>
        <v>18</v>
      </c>
      <c r="T3" s="189">
        <f t="shared" si="0"/>
        <v>19</v>
      </c>
      <c r="U3" s="189">
        <f t="shared" si="0"/>
        <v>20</v>
      </c>
      <c r="V3" s="189">
        <f t="shared" si="0"/>
        <v>21</v>
      </c>
      <c r="W3" s="189">
        <f t="shared" si="0"/>
        <v>22</v>
      </c>
      <c r="X3" s="189">
        <f t="shared" si="0"/>
        <v>23</v>
      </c>
      <c r="Y3" s="189">
        <f t="shared" si="0"/>
        <v>24</v>
      </c>
      <c r="Z3" s="189">
        <f t="shared" si="0"/>
        <v>25</v>
      </c>
      <c r="AA3" s="189">
        <f t="shared" si="0"/>
        <v>26</v>
      </c>
      <c r="AB3" s="189">
        <f t="shared" si="0"/>
        <v>27</v>
      </c>
      <c r="AC3" s="189">
        <f t="shared" si="0"/>
        <v>28</v>
      </c>
      <c r="AD3" s="195">
        <f t="shared" si="0"/>
        <v>29</v>
      </c>
      <c r="AE3" s="209">
        <v>30</v>
      </c>
      <c r="AF3" s="96" t="s">
        <v>38</v>
      </c>
      <c r="AG3" s="155" t="s">
        <v>36</v>
      </c>
    </row>
    <row r="4" spans="1:35" s="5" customFormat="1" ht="20.100000000000001" customHeight="1" thickBot="1" x14ac:dyDescent="0.25">
      <c r="A4" s="185"/>
      <c r="B4" s="188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6"/>
      <c r="AE4" s="210"/>
      <c r="AF4" s="124" t="s">
        <v>35</v>
      </c>
      <c r="AG4" s="120" t="s">
        <v>35</v>
      </c>
    </row>
    <row r="5" spans="1:35" s="5" customFormat="1" x14ac:dyDescent="0.2">
      <c r="A5" s="78" t="s">
        <v>40</v>
      </c>
      <c r="B5" s="146">
        <f>[1]Setembro!$D$5</f>
        <v>18.8</v>
      </c>
      <c r="C5" s="117">
        <f>[1]Setembro!$D$6</f>
        <v>19.899999999999999</v>
      </c>
      <c r="D5" s="117">
        <f>[1]Setembro!$D$7</f>
        <v>17</v>
      </c>
      <c r="E5" s="117">
        <f>[1]Setembro!$D$8</f>
        <v>17.7</v>
      </c>
      <c r="F5" s="117">
        <f>[1]Setembro!$D$9</f>
        <v>16.5</v>
      </c>
      <c r="G5" s="117">
        <f>[1]Setembro!$D$10</f>
        <v>16.3</v>
      </c>
      <c r="H5" s="117">
        <f>[1]Setembro!$D$11</f>
        <v>15.3</v>
      </c>
      <c r="I5" s="117">
        <f>[1]Setembro!$D$12</f>
        <v>16.5</v>
      </c>
      <c r="J5" s="117">
        <f>[1]Setembro!$D$13</f>
        <v>17</v>
      </c>
      <c r="K5" s="117">
        <f>[1]Setembro!$D$14</f>
        <v>18</v>
      </c>
      <c r="L5" s="117">
        <f>[1]Setembro!$D$15</f>
        <v>17.2</v>
      </c>
      <c r="M5" s="117">
        <f>[1]Setembro!$D$16</f>
        <v>16.8</v>
      </c>
      <c r="N5" s="117">
        <f>[1]Setembro!$D$17</f>
        <v>16.7</v>
      </c>
      <c r="O5" s="117">
        <f>[1]Setembro!$D$18</f>
        <v>16</v>
      </c>
      <c r="P5" s="117">
        <f>[1]Setembro!$D$19</f>
        <v>15.2</v>
      </c>
      <c r="Q5" s="117">
        <f>[1]Setembro!$D$20</f>
        <v>20</v>
      </c>
      <c r="R5" s="117">
        <f>[1]Setembro!$D$21</f>
        <v>18.100000000000001</v>
      </c>
      <c r="S5" s="117">
        <f>[1]Setembro!$D$22</f>
        <v>19.399999999999999</v>
      </c>
      <c r="T5" s="117">
        <f>[1]Setembro!$D$23</f>
        <v>19.100000000000001</v>
      </c>
      <c r="U5" s="117">
        <f>[1]Setembro!$D$24</f>
        <v>20.9</v>
      </c>
      <c r="V5" s="117">
        <f>[1]Setembro!$D$25</f>
        <v>16.5</v>
      </c>
      <c r="W5" s="117">
        <f>[1]Setembro!$D$26</f>
        <v>18.2</v>
      </c>
      <c r="X5" s="117">
        <f>[1]Setembro!$D$27</f>
        <v>17</v>
      </c>
      <c r="Y5" s="117">
        <f>[1]Setembro!$D$28</f>
        <v>17.8</v>
      </c>
      <c r="Z5" s="117">
        <f>[1]Setembro!$D$29</f>
        <v>17.399999999999999</v>
      </c>
      <c r="AA5" s="117">
        <f>[1]Setembro!$D$30</f>
        <v>17.7</v>
      </c>
      <c r="AB5" s="117">
        <f>[1]Setembro!$D$31</f>
        <v>23.4</v>
      </c>
      <c r="AC5" s="117">
        <f>[1]Setembro!$D$32</f>
        <v>20.5</v>
      </c>
      <c r="AD5" s="117">
        <f>[1]Setembro!$D$33</f>
        <v>20</v>
      </c>
      <c r="AE5" s="118">
        <f>[1]Setembro!$D$34</f>
        <v>20.9</v>
      </c>
      <c r="AF5" s="125">
        <f>MIN(B5:AE5)</f>
        <v>15.2</v>
      </c>
      <c r="AG5" s="163">
        <f>AVERAGE(B5:AE5)</f>
        <v>18.059999999999995</v>
      </c>
    </row>
    <row r="6" spans="1:35" x14ac:dyDescent="0.2">
      <c r="A6" s="78" t="s">
        <v>0</v>
      </c>
      <c r="B6" s="147">
        <f>[2]Setembro!$D$5</f>
        <v>14</v>
      </c>
      <c r="C6" s="11">
        <f>[2]Setembro!$D$6</f>
        <v>16.5</v>
      </c>
      <c r="D6" s="11">
        <f>[2]Setembro!$D$7</f>
        <v>13.8</v>
      </c>
      <c r="E6" s="11">
        <f>[2]Setembro!$D$8</f>
        <v>13.4</v>
      </c>
      <c r="F6" s="11">
        <f>[2]Setembro!$D$9</f>
        <v>15</v>
      </c>
      <c r="G6" s="11">
        <f>[2]Setembro!$D$10</f>
        <v>15.3</v>
      </c>
      <c r="H6" s="11">
        <f>[2]Setembro!$D$11</f>
        <v>15.7</v>
      </c>
      <c r="I6" s="11">
        <f>[2]Setembro!$D$12</f>
        <v>15.5</v>
      </c>
      <c r="J6" s="11">
        <f>[2]Setembro!$D$13</f>
        <v>13.8</v>
      </c>
      <c r="K6" s="11">
        <f>[2]Setembro!$D$14</f>
        <v>15.9</v>
      </c>
      <c r="L6" s="11">
        <f>[2]Setembro!$D$15</f>
        <v>15.1</v>
      </c>
      <c r="M6" s="11">
        <f>[2]Setembro!$D$16</f>
        <v>15.2</v>
      </c>
      <c r="N6" s="11">
        <f>[2]Setembro!$D$17</f>
        <v>14</v>
      </c>
      <c r="O6" s="11">
        <f>[2]Setembro!$D$18</f>
        <v>14.1</v>
      </c>
      <c r="P6" s="11">
        <f>[2]Setembro!$D$19</f>
        <v>15.2</v>
      </c>
      <c r="Q6" s="11">
        <f>[2]Setembro!$D$20</f>
        <v>14.7</v>
      </c>
      <c r="R6" s="11">
        <f>[2]Setembro!$D$21</f>
        <v>18.100000000000001</v>
      </c>
      <c r="S6" s="11">
        <f>[2]Setembro!$D$22</f>
        <v>15.1</v>
      </c>
      <c r="T6" s="11">
        <f>[2]Setembro!$D$23</f>
        <v>14.7</v>
      </c>
      <c r="U6" s="11">
        <f>[2]Setembro!$D$24</f>
        <v>16.100000000000001</v>
      </c>
      <c r="V6" s="11">
        <f>[2]Setembro!$D$25</f>
        <v>12.8</v>
      </c>
      <c r="W6" s="11">
        <f>[2]Setembro!$D$26</f>
        <v>10.9</v>
      </c>
      <c r="X6" s="11">
        <f>[2]Setembro!$D$27</f>
        <v>12.6</v>
      </c>
      <c r="Y6" s="11">
        <f>[2]Setembro!$D$28</f>
        <v>12.9</v>
      </c>
      <c r="Z6" s="11">
        <f>[2]Setembro!$D$29</f>
        <v>14.4</v>
      </c>
      <c r="AA6" s="11">
        <f>[2]Setembro!$D$30</f>
        <v>17.7</v>
      </c>
      <c r="AB6" s="11">
        <f>[2]Setembro!$D$31</f>
        <v>22.8</v>
      </c>
      <c r="AC6" s="11">
        <f>[2]Setembro!$D$32</f>
        <v>17.8</v>
      </c>
      <c r="AD6" s="11">
        <f>[2]Setembro!$D$33</f>
        <v>13.7</v>
      </c>
      <c r="AE6" s="94">
        <f>[2]Setembro!$D$34</f>
        <v>19.3</v>
      </c>
      <c r="AF6" s="97">
        <f>MIN(B6:AE6)</f>
        <v>10.9</v>
      </c>
      <c r="AG6" s="95">
        <f>AVERAGE(B6:AE6)</f>
        <v>15.203333333333331</v>
      </c>
    </row>
    <row r="7" spans="1:35" x14ac:dyDescent="0.2">
      <c r="A7" s="78" t="s">
        <v>104</v>
      </c>
      <c r="B7" s="147">
        <f>[3]Setembro!$D$5</f>
        <v>19.399999999999999</v>
      </c>
      <c r="C7" s="11">
        <f>[3]Setembro!$D$6</f>
        <v>19.3</v>
      </c>
      <c r="D7" s="11">
        <f>[3]Setembro!$D$7</f>
        <v>20.399999999999999</v>
      </c>
      <c r="E7" s="11">
        <f>[3]Setembro!$D$8</f>
        <v>18.7</v>
      </c>
      <c r="F7" s="11">
        <f>[3]Setembro!$D$9</f>
        <v>20.8</v>
      </c>
      <c r="G7" s="11">
        <f>[3]Setembro!$D$10</f>
        <v>18.899999999999999</v>
      </c>
      <c r="H7" s="11">
        <f>[3]Setembro!$D$11</f>
        <v>20.6</v>
      </c>
      <c r="I7" s="11">
        <f>[3]Setembro!$D$12</f>
        <v>16.899999999999999</v>
      </c>
      <c r="J7" s="11">
        <f>[3]Setembro!$D$13</f>
        <v>17.899999999999999</v>
      </c>
      <c r="K7" s="11">
        <f>[3]Setembro!$D$14</f>
        <v>21.1</v>
      </c>
      <c r="L7" s="11">
        <f>[3]Setembro!$D$15</f>
        <v>22.2</v>
      </c>
      <c r="M7" s="11">
        <f>[3]Setembro!$D$16</f>
        <v>20.8</v>
      </c>
      <c r="N7" s="11">
        <f>[3]Setembro!$D$17</f>
        <v>21.9</v>
      </c>
      <c r="O7" s="11">
        <f>[3]Setembro!$D$18</f>
        <v>20.2</v>
      </c>
      <c r="P7" s="11">
        <f>[3]Setembro!$D$19</f>
        <v>17.7</v>
      </c>
      <c r="Q7" s="11">
        <f>[3]Setembro!$D$20</f>
        <v>18.5</v>
      </c>
      <c r="R7" s="11">
        <f>[3]Setembro!$D$21</f>
        <v>18.600000000000001</v>
      </c>
      <c r="S7" s="11">
        <f>[3]Setembro!$D$22</f>
        <v>20</v>
      </c>
      <c r="T7" s="11">
        <f>[3]Setembro!$D$23</f>
        <v>18.399999999999999</v>
      </c>
      <c r="U7" s="11">
        <f>[3]Setembro!$D$24</f>
        <v>18.7</v>
      </c>
      <c r="V7" s="11">
        <f>[3]Setembro!$D$25</f>
        <v>15.7</v>
      </c>
      <c r="W7" s="11">
        <f>[3]Setembro!$D$26</f>
        <v>17.3</v>
      </c>
      <c r="X7" s="11">
        <f>[3]Setembro!$D$27</f>
        <v>15.2</v>
      </c>
      <c r="Y7" s="11">
        <f>[3]Setembro!$D$28</f>
        <v>18.2</v>
      </c>
      <c r="Z7" s="11">
        <f>[3]Setembro!$D$29</f>
        <v>20.100000000000001</v>
      </c>
      <c r="AA7" s="11">
        <f>[3]Setembro!$D$30</f>
        <v>19.2</v>
      </c>
      <c r="AB7" s="11">
        <f>[3]Setembro!$D$31</f>
        <v>23.1</v>
      </c>
      <c r="AC7" s="11">
        <f>[3]Setembro!$D$32</f>
        <v>22.3</v>
      </c>
      <c r="AD7" s="11">
        <f>[3]Setembro!$D$33</f>
        <v>19.100000000000001</v>
      </c>
      <c r="AE7" s="94">
        <f>[3]Setembro!$D$34</f>
        <v>24.9</v>
      </c>
      <c r="AF7" s="98">
        <f>MIN(B7:AE7)</f>
        <v>15.2</v>
      </c>
      <c r="AG7" s="167">
        <f>AVERAGE(B7:AE7)</f>
        <v>19.536666666666665</v>
      </c>
    </row>
    <row r="8" spans="1:35" x14ac:dyDescent="0.2">
      <c r="A8" s="78" t="s">
        <v>1</v>
      </c>
      <c r="B8" s="147" t="str">
        <f>[4]Setembro!$D$5</f>
        <v>*</v>
      </c>
      <c r="C8" s="11" t="str">
        <f>[4]Setembro!$D$6</f>
        <v>*</v>
      </c>
      <c r="D8" s="11" t="str">
        <f>[4]Setembro!$D$7</f>
        <v>*</v>
      </c>
      <c r="E8" s="11" t="str">
        <f>[4]Setembro!$D$8</f>
        <v>*</v>
      </c>
      <c r="F8" s="11" t="str">
        <f>[4]Setembro!$D$9</f>
        <v>*</v>
      </c>
      <c r="G8" s="11" t="str">
        <f>[4]Setembro!$D$10</f>
        <v>*</v>
      </c>
      <c r="H8" s="11" t="str">
        <f>[4]Setembro!$D$11</f>
        <v>*</v>
      </c>
      <c r="I8" s="11" t="str">
        <f>[4]Setembro!$D$12</f>
        <v>*</v>
      </c>
      <c r="J8" s="11" t="str">
        <f>[4]Setembro!$D$13</f>
        <v>*</v>
      </c>
      <c r="K8" s="11" t="str">
        <f>[4]Setembro!$D$14</f>
        <v>*</v>
      </c>
      <c r="L8" s="11" t="str">
        <f>[4]Setembro!$D$15</f>
        <v>*</v>
      </c>
      <c r="M8" s="11" t="str">
        <f>[4]Setembro!$D$16</f>
        <v>*</v>
      </c>
      <c r="N8" s="11" t="str">
        <f>[4]Setembro!$D$17</f>
        <v>*</v>
      </c>
      <c r="O8" s="11" t="str">
        <f>[4]Setembro!$D$18</f>
        <v>*</v>
      </c>
      <c r="P8" s="11">
        <f>[4]Setembro!$D$19</f>
        <v>24.1</v>
      </c>
      <c r="Q8" s="11">
        <f>[4]Setembro!$D$20</f>
        <v>17.5</v>
      </c>
      <c r="R8" s="11">
        <f>[4]Setembro!$D$21</f>
        <v>19.7</v>
      </c>
      <c r="S8" s="11">
        <f>[4]Setembro!$D$22</f>
        <v>20.8</v>
      </c>
      <c r="T8" s="11">
        <f>[4]Setembro!$D$23</f>
        <v>22.7</v>
      </c>
      <c r="U8" s="11" t="str">
        <f>[4]Setembro!$D$24</f>
        <v>*</v>
      </c>
      <c r="V8" s="11" t="str">
        <f>[4]Setembro!$D$25</f>
        <v>*</v>
      </c>
      <c r="W8" s="11" t="str">
        <f>[4]Setembro!$D$26</f>
        <v>*</v>
      </c>
      <c r="X8" s="11" t="str">
        <f>[4]Setembro!$D$27</f>
        <v>*</v>
      </c>
      <c r="Y8" s="11" t="str">
        <f>[4]Setembro!$D$28</f>
        <v>*</v>
      </c>
      <c r="Z8" s="11" t="str">
        <f>[4]Setembro!$D$29</f>
        <v>*</v>
      </c>
      <c r="AA8" s="11" t="str">
        <f>[4]Setembro!$D$30</f>
        <v>*</v>
      </c>
      <c r="AB8" s="11" t="str">
        <f>[4]Setembro!$D$31</f>
        <v>*</v>
      </c>
      <c r="AC8" s="11" t="str">
        <f>[4]Setembro!$D$32</f>
        <v>*</v>
      </c>
      <c r="AD8" s="11" t="str">
        <f>[4]Setembro!$D$33</f>
        <v>*</v>
      </c>
      <c r="AE8" s="94" t="str">
        <f>[4]Setembro!$D$34</f>
        <v>*</v>
      </c>
      <c r="AF8" s="97" t="s">
        <v>226</v>
      </c>
      <c r="AG8" s="95" t="s">
        <v>226</v>
      </c>
    </row>
    <row r="9" spans="1:35" x14ac:dyDescent="0.2">
      <c r="A9" s="78" t="s">
        <v>167</v>
      </c>
      <c r="B9" s="147">
        <f>[5]Setembro!$D$5</f>
        <v>17.3</v>
      </c>
      <c r="C9" s="11">
        <f>[5]Setembro!$D$6</f>
        <v>17</v>
      </c>
      <c r="D9" s="11">
        <f>[5]Setembro!$D$7</f>
        <v>12.3</v>
      </c>
      <c r="E9" s="11">
        <f>[5]Setembro!$D$8</f>
        <v>14.4</v>
      </c>
      <c r="F9" s="11">
        <f>[5]Setembro!$D$9</f>
        <v>21.8</v>
      </c>
      <c r="G9" s="11">
        <f>[5]Setembro!$D$10</f>
        <v>20.7</v>
      </c>
      <c r="H9" s="11">
        <f>[5]Setembro!$D$11</f>
        <v>16.2</v>
      </c>
      <c r="I9" s="11">
        <f>[5]Setembro!$D$12</f>
        <v>14.6</v>
      </c>
      <c r="J9" s="11">
        <f>[5]Setembro!$D$13</f>
        <v>19.8</v>
      </c>
      <c r="K9" s="11">
        <f>[5]Setembro!$D$14</f>
        <v>23.1</v>
      </c>
      <c r="L9" s="11">
        <f>[5]Setembro!$D$15</f>
        <v>23.5</v>
      </c>
      <c r="M9" s="11">
        <f>[5]Setembro!$D$16</f>
        <v>23.9</v>
      </c>
      <c r="N9" s="11">
        <f>[5]Setembro!$D$17</f>
        <v>23.4</v>
      </c>
      <c r="O9" s="11">
        <f>[5]Setembro!$D$18</f>
        <v>20.9</v>
      </c>
      <c r="P9" s="11">
        <f>[5]Setembro!$D$19</f>
        <v>15</v>
      </c>
      <c r="Q9" s="11">
        <f>[5]Setembro!$D$20</f>
        <v>18.3</v>
      </c>
      <c r="R9" s="11">
        <f>[5]Setembro!$D$21</f>
        <v>17.7</v>
      </c>
      <c r="S9" s="11">
        <f>[5]Setembro!$D$22</f>
        <v>16</v>
      </c>
      <c r="T9" s="11">
        <f>[5]Setembro!$D$23</f>
        <v>19.399999999999999</v>
      </c>
      <c r="U9" s="11">
        <f>[5]Setembro!$D$24</f>
        <v>15.9</v>
      </c>
      <c r="V9" s="11">
        <f>[5]Setembro!$D$25</f>
        <v>12.4</v>
      </c>
      <c r="W9" s="11">
        <f>[5]Setembro!$D$26</f>
        <v>12</v>
      </c>
      <c r="X9" s="11">
        <f>[5]Setembro!$D$27</f>
        <v>13.8</v>
      </c>
      <c r="Y9" s="11">
        <f>[5]Setembro!$D$28</f>
        <v>17.8</v>
      </c>
      <c r="Z9" s="11">
        <f>[5]Setembro!$D$29</f>
        <v>19.8</v>
      </c>
      <c r="AA9" s="11">
        <f>[5]Setembro!$D$30</f>
        <v>21.7</v>
      </c>
      <c r="AB9" s="11">
        <f>[5]Setembro!$D$31</f>
        <v>28.1</v>
      </c>
      <c r="AC9" s="11">
        <f>[5]Setembro!$D$32</f>
        <v>16.5</v>
      </c>
      <c r="AD9" s="11">
        <f>[5]Setembro!$D$33</f>
        <v>17.5</v>
      </c>
      <c r="AE9" s="94">
        <f>[5]Setembro!$D$34</f>
        <v>23.4</v>
      </c>
      <c r="AF9" s="98">
        <f>MIN(B9:AE9)</f>
        <v>12</v>
      </c>
      <c r="AG9" s="167">
        <f>AVERAGE(B9:AE9)</f>
        <v>18.473333333333333</v>
      </c>
    </row>
    <row r="10" spans="1:35" x14ac:dyDescent="0.2">
      <c r="A10" s="78" t="s">
        <v>111</v>
      </c>
      <c r="B10" s="147" t="str">
        <f>[6]Setembro!$D$5</f>
        <v>*</v>
      </c>
      <c r="C10" s="11" t="str">
        <f>[6]Setembro!$D$6</f>
        <v>*</v>
      </c>
      <c r="D10" s="11" t="str">
        <f>[6]Setembro!$D$7</f>
        <v>*</v>
      </c>
      <c r="E10" s="11" t="str">
        <f>[6]Setembro!$D$8</f>
        <v>*</v>
      </c>
      <c r="F10" s="11" t="str">
        <f>[6]Setembro!$D$9</f>
        <v>*</v>
      </c>
      <c r="G10" s="11" t="str">
        <f>[6]Setembro!$D$10</f>
        <v>*</v>
      </c>
      <c r="H10" s="11" t="str">
        <f>[6]Setembro!$D$11</f>
        <v>*</v>
      </c>
      <c r="I10" s="11" t="str">
        <f>[6]Setembro!$D$12</f>
        <v>*</v>
      </c>
      <c r="J10" s="11" t="str">
        <f>[6]Setembro!$D$13</f>
        <v>*</v>
      </c>
      <c r="K10" s="11" t="str">
        <f>[6]Setembro!$D$14</f>
        <v>*</v>
      </c>
      <c r="L10" s="11" t="str">
        <f>[6]Setembro!$D$15</f>
        <v>*</v>
      </c>
      <c r="M10" s="11" t="str">
        <f>[6]Setembro!$D$16</f>
        <v>*</v>
      </c>
      <c r="N10" s="11" t="str">
        <f>[6]Setembro!$D$17</f>
        <v>*</v>
      </c>
      <c r="O10" s="11" t="str">
        <f>[6]Setembro!$D$18</f>
        <v>*</v>
      </c>
      <c r="P10" s="11" t="str">
        <f>[6]Setembro!$D$19</f>
        <v>*</v>
      </c>
      <c r="Q10" s="11" t="str">
        <f>[6]Setembro!$D$20</f>
        <v>*</v>
      </c>
      <c r="R10" s="11" t="str">
        <f>[6]Setembro!$D$21</f>
        <v>*</v>
      </c>
      <c r="S10" s="11" t="str">
        <f>[6]Setembro!$D$22</f>
        <v>*</v>
      </c>
      <c r="T10" s="11" t="str">
        <f>[6]Setembro!$D$23</f>
        <v>*</v>
      </c>
      <c r="U10" s="11" t="str">
        <f>[6]Setembro!$D$24</f>
        <v>*</v>
      </c>
      <c r="V10" s="11" t="str">
        <f>[6]Setembro!$D$25</f>
        <v>*</v>
      </c>
      <c r="W10" s="11" t="str">
        <f>[6]Setembro!$D$26</f>
        <v>*</v>
      </c>
      <c r="X10" s="11" t="str">
        <f>[6]Setembro!$D$27</f>
        <v>*</v>
      </c>
      <c r="Y10" s="11" t="str">
        <f>[6]Setembro!$D$28</f>
        <v>*</v>
      </c>
      <c r="Z10" s="11" t="str">
        <f>[6]Setembro!$D$29</f>
        <v>*</v>
      </c>
      <c r="AA10" s="11" t="str">
        <f>[6]Setembro!$D$30</f>
        <v>*</v>
      </c>
      <c r="AB10" s="11" t="str">
        <f>[6]Setembro!$D$31</f>
        <v>*</v>
      </c>
      <c r="AC10" s="11" t="str">
        <f>[6]Setembro!$D$32</f>
        <v>*</v>
      </c>
      <c r="AD10" s="11" t="str">
        <f>[6]Setembro!$D$33</f>
        <v>*</v>
      </c>
      <c r="AE10" s="94" t="str">
        <f>[6]Setembro!$D$34</f>
        <v>*</v>
      </c>
      <c r="AF10" s="97" t="s">
        <v>226</v>
      </c>
      <c r="AG10" s="95" t="s">
        <v>226</v>
      </c>
    </row>
    <row r="11" spans="1:35" x14ac:dyDescent="0.2">
      <c r="A11" s="78" t="s">
        <v>64</v>
      </c>
      <c r="B11" s="147" t="str">
        <f>[7]Setembro!$D$5</f>
        <v>*</v>
      </c>
      <c r="C11" s="11" t="str">
        <f>[7]Setembro!$D$6</f>
        <v>*</v>
      </c>
      <c r="D11" s="11" t="str">
        <f>[7]Setembro!$D$7</f>
        <v>*</v>
      </c>
      <c r="E11" s="11" t="str">
        <f>[7]Setembro!$D$8</f>
        <v>*</v>
      </c>
      <c r="F11" s="11" t="str">
        <f>[7]Setembro!$D$9</f>
        <v>*</v>
      </c>
      <c r="G11" s="11" t="str">
        <f>[7]Setembro!$D$10</f>
        <v>*</v>
      </c>
      <c r="H11" s="11" t="str">
        <f>[7]Setembro!$D$11</f>
        <v>*</v>
      </c>
      <c r="I11" s="11" t="str">
        <f>[7]Setembro!$D$12</f>
        <v>*</v>
      </c>
      <c r="J11" s="11" t="str">
        <f>[7]Setembro!$D$13</f>
        <v>*</v>
      </c>
      <c r="K11" s="11" t="str">
        <f>[7]Setembro!$D$14</f>
        <v>*</v>
      </c>
      <c r="L11" s="11" t="str">
        <f>[7]Setembro!$D$15</f>
        <v>*</v>
      </c>
      <c r="M11" s="11" t="str">
        <f>[7]Setembro!$D$16</f>
        <v>*</v>
      </c>
      <c r="N11" s="11" t="str">
        <f>[7]Setembro!$D$17</f>
        <v>*</v>
      </c>
      <c r="O11" s="11" t="str">
        <f>[7]Setembro!$D$18</f>
        <v>*</v>
      </c>
      <c r="P11" s="11" t="str">
        <f>[7]Setembro!$D$19</f>
        <v>*</v>
      </c>
      <c r="Q11" s="11" t="str">
        <f>[7]Setembro!$D$20</f>
        <v>*</v>
      </c>
      <c r="R11" s="11" t="str">
        <f>[7]Setembro!$D$21</f>
        <v>*</v>
      </c>
      <c r="S11" s="11" t="str">
        <f>[7]Setembro!$D$22</f>
        <v>*</v>
      </c>
      <c r="T11" s="11" t="str">
        <f>[7]Setembro!$D$23</f>
        <v>*</v>
      </c>
      <c r="U11" s="11" t="str">
        <f>[7]Setembro!$D$24</f>
        <v>*</v>
      </c>
      <c r="V11" s="11" t="str">
        <f>[7]Setembro!$D$25</f>
        <v>*</v>
      </c>
      <c r="W11" s="11" t="str">
        <f>[7]Setembro!$D$26</f>
        <v>*</v>
      </c>
      <c r="X11" s="11" t="str">
        <f>[7]Setembro!$D$27</f>
        <v>*</v>
      </c>
      <c r="Y11" s="11" t="str">
        <f>[7]Setembro!$D$28</f>
        <v>*</v>
      </c>
      <c r="Z11" s="11" t="str">
        <f>[7]Setembro!$D$29</f>
        <v>*</v>
      </c>
      <c r="AA11" s="11" t="str">
        <f>[7]Setembro!$D$30</f>
        <v>*</v>
      </c>
      <c r="AB11" s="11" t="str">
        <f>[7]Setembro!$D$31</f>
        <v>*</v>
      </c>
      <c r="AC11" s="11" t="str">
        <f>[7]Setembro!$D$32</f>
        <v>*</v>
      </c>
      <c r="AD11" s="11" t="str">
        <f>[7]Setembro!$D$33</f>
        <v>*</v>
      </c>
      <c r="AE11" s="94" t="str">
        <f>[7]Setembro!$D$34</f>
        <v>*</v>
      </c>
      <c r="AF11" s="97" t="s">
        <v>226</v>
      </c>
      <c r="AG11" s="95" t="s">
        <v>226</v>
      </c>
    </row>
    <row r="12" spans="1:35" x14ac:dyDescent="0.2">
      <c r="A12" s="78" t="s">
        <v>41</v>
      </c>
      <c r="B12" s="147" t="str">
        <f>[8]Setembro!$D$5</f>
        <v>*</v>
      </c>
      <c r="C12" s="11" t="str">
        <f>[8]Setembro!$D$6</f>
        <v>*</v>
      </c>
      <c r="D12" s="11" t="str">
        <f>[8]Setembro!$D$7</f>
        <v>*</v>
      </c>
      <c r="E12" s="11" t="str">
        <f>[8]Setembro!$D$8</f>
        <v>*</v>
      </c>
      <c r="F12" s="11" t="str">
        <f>[8]Setembro!$D$9</f>
        <v>*</v>
      </c>
      <c r="G12" s="11" t="str">
        <f>[8]Setembro!$D$10</f>
        <v>*</v>
      </c>
      <c r="H12" s="11" t="str">
        <f>[8]Setembro!$D$11</f>
        <v>*</v>
      </c>
      <c r="I12" s="11" t="str">
        <f>[8]Setembro!$D$12</f>
        <v>*</v>
      </c>
      <c r="J12" s="11" t="str">
        <f>[8]Setembro!$D$13</f>
        <v>*</v>
      </c>
      <c r="K12" s="11" t="str">
        <f>[8]Setembro!$D$14</f>
        <v>*</v>
      </c>
      <c r="L12" s="11" t="str">
        <f>[8]Setembro!$D$15</f>
        <v>*</v>
      </c>
      <c r="M12" s="11" t="str">
        <f>[8]Setembro!$D$16</f>
        <v>*</v>
      </c>
      <c r="N12" s="11" t="str">
        <f>[8]Setembro!$D$17</f>
        <v>*</v>
      </c>
      <c r="O12" s="11" t="str">
        <f>[8]Setembro!$D$18</f>
        <v>*</v>
      </c>
      <c r="P12" s="11" t="str">
        <f>[8]Setembro!$D$19</f>
        <v>*</v>
      </c>
      <c r="Q12" s="11" t="str">
        <f>[8]Setembro!$D$20</f>
        <v>*</v>
      </c>
      <c r="R12" s="11" t="str">
        <f>[8]Setembro!$D$21</f>
        <v>*</v>
      </c>
      <c r="S12" s="11" t="str">
        <f>[8]Setembro!$D$22</f>
        <v>*</v>
      </c>
      <c r="T12" s="11" t="str">
        <f>[8]Setembro!$D$23</f>
        <v>*</v>
      </c>
      <c r="U12" s="11" t="str">
        <f>[8]Setembro!$D$24</f>
        <v>*</v>
      </c>
      <c r="V12" s="11" t="str">
        <f>[8]Setembro!$D$25</f>
        <v>*</v>
      </c>
      <c r="W12" s="11" t="str">
        <f>[8]Setembro!$D$26</f>
        <v>*</v>
      </c>
      <c r="X12" s="11" t="str">
        <f>[8]Setembro!$D$27</f>
        <v>*</v>
      </c>
      <c r="Y12" s="11" t="str">
        <f>[8]Setembro!$D$28</f>
        <v>*</v>
      </c>
      <c r="Z12" s="11" t="str">
        <f>[8]Setembro!$D$29</f>
        <v>*</v>
      </c>
      <c r="AA12" s="11" t="str">
        <f>[8]Setembro!$D$30</f>
        <v>*</v>
      </c>
      <c r="AB12" s="11" t="str">
        <f>[8]Setembro!$D$31</f>
        <v>*</v>
      </c>
      <c r="AC12" s="11" t="str">
        <f>[8]Setembro!$D$32</f>
        <v>*</v>
      </c>
      <c r="AD12" s="11" t="str">
        <f>[8]Setembro!$D$33</f>
        <v>*</v>
      </c>
      <c r="AE12" s="94" t="str">
        <f>[8]Setembro!$D$34</f>
        <v>*</v>
      </c>
      <c r="AF12" s="97" t="s">
        <v>226</v>
      </c>
      <c r="AG12" s="95" t="s">
        <v>226</v>
      </c>
    </row>
    <row r="13" spans="1:35" x14ac:dyDescent="0.2">
      <c r="A13" s="78" t="s">
        <v>114</v>
      </c>
      <c r="B13" s="147">
        <f>[9]Setembro!$D$5</f>
        <v>15.5</v>
      </c>
      <c r="C13" s="11">
        <f>[9]Setembro!$D$6</f>
        <v>16</v>
      </c>
      <c r="D13" s="11">
        <f>[9]Setembro!$D$7</f>
        <v>14.4</v>
      </c>
      <c r="E13" s="11">
        <f>[9]Setembro!$D$8</f>
        <v>14.7</v>
      </c>
      <c r="F13" s="11">
        <f>[9]Setembro!$D$9</f>
        <v>16.5</v>
      </c>
      <c r="G13" s="11">
        <f>[9]Setembro!$D$10</f>
        <v>16.600000000000001</v>
      </c>
      <c r="H13" s="11">
        <f>[9]Setembro!$D$11</f>
        <v>18.3</v>
      </c>
      <c r="I13" s="11">
        <f>[9]Setembro!$D$12</f>
        <v>16.5</v>
      </c>
      <c r="J13" s="11">
        <f>[9]Setembro!$D$13</f>
        <v>16.100000000000001</v>
      </c>
      <c r="K13" s="11">
        <f>[9]Setembro!$D$14</f>
        <v>18.8</v>
      </c>
      <c r="L13" s="11">
        <f>[9]Setembro!$D$15</f>
        <v>18.3</v>
      </c>
      <c r="M13" s="11">
        <f>[9]Setembro!$D$16</f>
        <v>19.2</v>
      </c>
      <c r="N13" s="11">
        <f>[9]Setembro!$D$17</f>
        <v>16.3</v>
      </c>
      <c r="O13" s="11">
        <f>[9]Setembro!$D$18</f>
        <v>16.100000000000001</v>
      </c>
      <c r="P13" s="11">
        <f>[9]Setembro!$D$19</f>
        <v>18.100000000000001</v>
      </c>
      <c r="Q13" s="11">
        <f>[9]Setembro!$D$20</f>
        <v>15.6</v>
      </c>
      <c r="R13" s="11">
        <f>[9]Setembro!$D$21</f>
        <v>18</v>
      </c>
      <c r="S13" s="11">
        <f>[9]Setembro!$D$22</f>
        <v>18.7</v>
      </c>
      <c r="T13" s="11">
        <f>[9]Setembro!$D$23</f>
        <v>18.399999999999999</v>
      </c>
      <c r="U13" s="11">
        <f>[9]Setembro!$D$24</f>
        <v>17.7</v>
      </c>
      <c r="V13" s="11">
        <f>[9]Setembro!$D$25</f>
        <v>13</v>
      </c>
      <c r="W13" s="11">
        <f>[9]Setembro!$D$26</f>
        <v>12.6</v>
      </c>
      <c r="X13" s="11">
        <f>[9]Setembro!$D$27</f>
        <v>15.9</v>
      </c>
      <c r="Y13" s="11">
        <f>[9]Setembro!$D$28</f>
        <v>17.7</v>
      </c>
      <c r="Z13" s="11">
        <f>[9]Setembro!$D$29</f>
        <v>17.600000000000001</v>
      </c>
      <c r="AA13" s="11">
        <f>[9]Setembro!$D$30</f>
        <v>20.399999999999999</v>
      </c>
      <c r="AB13" s="11">
        <f>[9]Setembro!$D$31</f>
        <v>25.3</v>
      </c>
      <c r="AC13" s="11">
        <f>[9]Setembro!$D$32</f>
        <v>19.7</v>
      </c>
      <c r="AD13" s="11">
        <f>[9]Setembro!$D$33</f>
        <v>18.3</v>
      </c>
      <c r="AE13" s="94">
        <f>[9]Setembro!$D$34</f>
        <v>20.399999999999999</v>
      </c>
      <c r="AF13" s="98">
        <f t="shared" ref="AF13:AF48" si="1">MIN(B13:AE13)</f>
        <v>12.6</v>
      </c>
      <c r="AG13" s="167">
        <f t="shared" ref="AG13:AG48" si="2">AVERAGE(B13:AE13)</f>
        <v>17.356666666666666</v>
      </c>
    </row>
    <row r="14" spans="1:35" x14ac:dyDescent="0.2">
      <c r="A14" s="78" t="s">
        <v>118</v>
      </c>
      <c r="B14" s="147" t="str">
        <f>[10]Setembro!$D$5</f>
        <v>*</v>
      </c>
      <c r="C14" s="11" t="str">
        <f>[10]Setembro!$D$6</f>
        <v>*</v>
      </c>
      <c r="D14" s="11" t="str">
        <f>[10]Setembro!$D$7</f>
        <v>*</v>
      </c>
      <c r="E14" s="11" t="str">
        <f>[10]Setembro!$D$8</f>
        <v>*</v>
      </c>
      <c r="F14" s="11" t="str">
        <f>[10]Setembro!$D$9</f>
        <v>*</v>
      </c>
      <c r="G14" s="11" t="str">
        <f>[10]Setembro!$D$10</f>
        <v>*</v>
      </c>
      <c r="H14" s="11" t="str">
        <f>[10]Setembro!$D$11</f>
        <v>*</v>
      </c>
      <c r="I14" s="11" t="str">
        <f>[10]Setembro!$D$12</f>
        <v>*</v>
      </c>
      <c r="J14" s="11" t="str">
        <f>[10]Setembro!$D$13</f>
        <v>*</v>
      </c>
      <c r="K14" s="11" t="str">
        <f>[10]Setembro!$D$14</f>
        <v>*</v>
      </c>
      <c r="L14" s="11" t="str">
        <f>[10]Setembro!$D$15</f>
        <v>*</v>
      </c>
      <c r="M14" s="11" t="str">
        <f>[10]Setembro!$D$16</f>
        <v>*</v>
      </c>
      <c r="N14" s="11" t="str">
        <f>[10]Setembro!$D$17</f>
        <v>*</v>
      </c>
      <c r="O14" s="11" t="str">
        <f>[10]Setembro!$D$18</f>
        <v>*</v>
      </c>
      <c r="P14" s="11" t="str">
        <f>[10]Setembro!$D$19</f>
        <v>*</v>
      </c>
      <c r="Q14" s="11" t="str">
        <f>[10]Setembro!$D$20</f>
        <v>*</v>
      </c>
      <c r="R14" s="11" t="str">
        <f>[10]Setembro!$D$21</f>
        <v>*</v>
      </c>
      <c r="S14" s="11" t="str">
        <f>[10]Setembro!$D$22</f>
        <v>*</v>
      </c>
      <c r="T14" s="11" t="str">
        <f>[10]Setembro!$D$23</f>
        <v>*</v>
      </c>
      <c r="U14" s="11" t="str">
        <f>[10]Setembro!$D$24</f>
        <v>*</v>
      </c>
      <c r="V14" s="11" t="str">
        <f>[10]Setembro!$D$25</f>
        <v>*</v>
      </c>
      <c r="W14" s="11" t="str">
        <f>[10]Setembro!$D$26</f>
        <v>*</v>
      </c>
      <c r="X14" s="11" t="str">
        <f>[10]Setembro!$D$27</f>
        <v>*</v>
      </c>
      <c r="Y14" s="11" t="str">
        <f>[10]Setembro!$D$28</f>
        <v>*</v>
      </c>
      <c r="Z14" s="11" t="str">
        <f>[10]Setembro!$D$29</f>
        <v>*</v>
      </c>
      <c r="AA14" s="11" t="str">
        <f>[10]Setembro!$D$30</f>
        <v>*</v>
      </c>
      <c r="AB14" s="11" t="str">
        <f>[10]Setembro!$D$31</f>
        <v>*</v>
      </c>
      <c r="AC14" s="11" t="str">
        <f>[10]Setembro!$D$32</f>
        <v>*</v>
      </c>
      <c r="AD14" s="11" t="str">
        <f>[10]Setembro!$D$33</f>
        <v>*</v>
      </c>
      <c r="AE14" s="94" t="str">
        <f>[10]Setembro!$D$34</f>
        <v>*</v>
      </c>
      <c r="AF14" s="97" t="s">
        <v>226</v>
      </c>
      <c r="AG14" s="95" t="s">
        <v>226</v>
      </c>
      <c r="AI14" t="s">
        <v>47</v>
      </c>
    </row>
    <row r="15" spans="1:35" x14ac:dyDescent="0.2">
      <c r="A15" s="78" t="s">
        <v>121</v>
      </c>
      <c r="B15" s="147">
        <f>[11]Setembro!$D$5</f>
        <v>16.2</v>
      </c>
      <c r="C15" s="11">
        <f>[11]Setembro!$D$6</f>
        <v>18.399999999999999</v>
      </c>
      <c r="D15" s="11">
        <f>[11]Setembro!$D$7</f>
        <v>14.2</v>
      </c>
      <c r="E15" s="11">
        <f>[11]Setembro!$D$8</f>
        <v>13.9</v>
      </c>
      <c r="F15" s="11">
        <f>[11]Setembro!$D$9</f>
        <v>17.899999999999999</v>
      </c>
      <c r="G15" s="11">
        <f>[11]Setembro!$D$10</f>
        <v>21.1</v>
      </c>
      <c r="H15" s="11">
        <f>[11]Setembro!$D$11</f>
        <v>17.8</v>
      </c>
      <c r="I15" s="11">
        <f>[11]Setembro!$D$12</f>
        <v>15.8</v>
      </c>
      <c r="J15" s="11">
        <f>[11]Setembro!$D$13</f>
        <v>16.899999999999999</v>
      </c>
      <c r="K15" s="11">
        <f>[11]Setembro!$D$14</f>
        <v>19.7</v>
      </c>
      <c r="L15" s="11">
        <f>[11]Setembro!$D$15</f>
        <v>21.2</v>
      </c>
      <c r="M15" s="11">
        <f>[11]Setembro!$D$16</f>
        <v>22.4</v>
      </c>
      <c r="N15" s="11">
        <f>[11]Setembro!$D$17</f>
        <v>21.5</v>
      </c>
      <c r="O15" s="11">
        <f>[11]Setembro!$D$18</f>
        <v>22.1</v>
      </c>
      <c r="P15" s="11">
        <f>[11]Setembro!$D$19</f>
        <v>15.4</v>
      </c>
      <c r="Q15" s="11">
        <f>[11]Setembro!$D$20</f>
        <v>16.399999999999999</v>
      </c>
      <c r="R15" s="11">
        <f>[11]Setembro!$D$21</f>
        <v>18.5</v>
      </c>
      <c r="S15" s="11">
        <f>[11]Setembro!$D$22</f>
        <v>17.600000000000001</v>
      </c>
      <c r="T15" s="11">
        <f>[11]Setembro!$D$23</f>
        <v>16.600000000000001</v>
      </c>
      <c r="U15" s="11">
        <f>[11]Setembro!$D$24</f>
        <v>17.399999999999999</v>
      </c>
      <c r="V15" s="11">
        <f>[11]Setembro!$D$25</f>
        <v>13.4</v>
      </c>
      <c r="W15" s="11">
        <f>[11]Setembro!$D$26</f>
        <v>12.9</v>
      </c>
      <c r="X15" s="11">
        <f>[11]Setembro!$D$27</f>
        <v>14.5</v>
      </c>
      <c r="Y15" s="11">
        <f>[11]Setembro!$D$28</f>
        <v>16.899999999999999</v>
      </c>
      <c r="Z15" s="11">
        <f>[11]Setembro!$D$29</f>
        <v>17.8</v>
      </c>
      <c r="AA15" s="11">
        <f>[11]Setembro!$D$30</f>
        <v>20.399999999999999</v>
      </c>
      <c r="AB15" s="11">
        <f>[11]Setembro!$D$31</f>
        <v>25.1</v>
      </c>
      <c r="AC15" s="11">
        <f>[11]Setembro!$D$32</f>
        <v>19.5</v>
      </c>
      <c r="AD15" s="11">
        <f>[11]Setembro!$D$33</f>
        <v>17</v>
      </c>
      <c r="AE15" s="94">
        <f>[11]Setembro!$D$34</f>
        <v>22.5</v>
      </c>
      <c r="AF15" s="97">
        <f t="shared" si="1"/>
        <v>12.9</v>
      </c>
      <c r="AG15" s="95">
        <f t="shared" si="2"/>
        <v>18.033333333333328</v>
      </c>
    </row>
    <row r="16" spans="1:35" x14ac:dyDescent="0.2">
      <c r="A16" s="78" t="s">
        <v>168</v>
      </c>
      <c r="B16" s="147" t="str">
        <f>[12]Setembro!$D$5</f>
        <v>*</v>
      </c>
      <c r="C16" s="11" t="str">
        <f>[12]Setembro!$D$6</f>
        <v>*</v>
      </c>
      <c r="D16" s="11" t="str">
        <f>[12]Setembro!$D$7</f>
        <v>*</v>
      </c>
      <c r="E16" s="11" t="str">
        <f>[12]Setembro!$D$8</f>
        <v>*</v>
      </c>
      <c r="F16" s="11" t="str">
        <f>[12]Setembro!$D$9</f>
        <v>*</v>
      </c>
      <c r="G16" s="11" t="str">
        <f>[12]Setembro!$D$10</f>
        <v>*</v>
      </c>
      <c r="H16" s="11" t="str">
        <f>[12]Setembro!$D$11</f>
        <v>*</v>
      </c>
      <c r="I16" s="11" t="str">
        <f>[12]Setembro!$D$12</f>
        <v>*</v>
      </c>
      <c r="J16" s="11" t="str">
        <f>[12]Setembro!$D$13</f>
        <v>*</v>
      </c>
      <c r="K16" s="11" t="str">
        <f>[12]Setembro!$D$14</f>
        <v>*</v>
      </c>
      <c r="L16" s="11" t="str">
        <f>[12]Setembro!$D$15</f>
        <v>*</v>
      </c>
      <c r="M16" s="11" t="str">
        <f>[12]Setembro!$D$16</f>
        <v>*</v>
      </c>
      <c r="N16" s="11" t="str">
        <f>[12]Setembro!$D$17</f>
        <v>*</v>
      </c>
      <c r="O16" s="11" t="str">
        <f>[12]Setembro!$D$18</f>
        <v>*</v>
      </c>
      <c r="P16" s="11" t="str">
        <f>[12]Setembro!$D$19</f>
        <v>*</v>
      </c>
      <c r="Q16" s="11" t="str">
        <f>[12]Setembro!$D$20</f>
        <v>*</v>
      </c>
      <c r="R16" s="11" t="str">
        <f>[12]Setembro!$D$21</f>
        <v>*</v>
      </c>
      <c r="S16" s="11" t="str">
        <f>[12]Setembro!$D$22</f>
        <v>*</v>
      </c>
      <c r="T16" s="11" t="str">
        <f>[12]Setembro!$D$23</f>
        <v>*</v>
      </c>
      <c r="U16" s="11" t="str">
        <f>[12]Setembro!$D$24</f>
        <v>*</v>
      </c>
      <c r="V16" s="11" t="str">
        <f>[12]Setembro!$D$25</f>
        <v>*</v>
      </c>
      <c r="W16" s="11" t="str">
        <f>[12]Setembro!$D$26</f>
        <v>*</v>
      </c>
      <c r="X16" s="11" t="str">
        <f>[12]Setembro!$D$27</f>
        <v>*</v>
      </c>
      <c r="Y16" s="11" t="str">
        <f>[12]Setembro!$D$28</f>
        <v>*</v>
      </c>
      <c r="Z16" s="11" t="str">
        <f>[12]Setembro!$D$29</f>
        <v>*</v>
      </c>
      <c r="AA16" s="11" t="str">
        <f>[12]Setembro!$D$30</f>
        <v>*</v>
      </c>
      <c r="AB16" s="11" t="str">
        <f>[12]Setembro!$D$31</f>
        <v>*</v>
      </c>
      <c r="AC16" s="11" t="str">
        <f>[12]Setembro!$D$32</f>
        <v>*</v>
      </c>
      <c r="AD16" s="11" t="str">
        <f>[12]Setembro!$D$33</f>
        <v>*</v>
      </c>
      <c r="AE16" s="94" t="str">
        <f>[12]Setembro!$D$34</f>
        <v>*</v>
      </c>
      <c r="AF16" s="97" t="s">
        <v>226</v>
      </c>
      <c r="AG16" s="95" t="s">
        <v>226</v>
      </c>
      <c r="AI16" s="12" t="s">
        <v>47</v>
      </c>
    </row>
    <row r="17" spans="1:38" x14ac:dyDescent="0.2">
      <c r="A17" s="78" t="s">
        <v>2</v>
      </c>
      <c r="B17" s="147">
        <f>[13]Setembro!$D$5</f>
        <v>23.1</v>
      </c>
      <c r="C17" s="11">
        <f>[13]Setembro!$D$6</f>
        <v>21.1</v>
      </c>
      <c r="D17" s="11">
        <f>[13]Setembro!$D$7</f>
        <v>18.8</v>
      </c>
      <c r="E17" s="11">
        <f>[13]Setembro!$D$8</f>
        <v>19.5</v>
      </c>
      <c r="F17" s="11">
        <f>[13]Setembro!$D$9</f>
        <v>21.7</v>
      </c>
      <c r="G17" s="11">
        <f>[13]Setembro!$D$10</f>
        <v>21.9</v>
      </c>
      <c r="H17" s="11">
        <f>[13]Setembro!$D$11</f>
        <v>20.6</v>
      </c>
      <c r="I17" s="11">
        <f>[13]Setembro!$D$12</f>
        <v>17.899999999999999</v>
      </c>
      <c r="J17" s="11">
        <f>[13]Setembro!$D$13</f>
        <v>17.600000000000001</v>
      </c>
      <c r="K17" s="11">
        <f>[13]Setembro!$D$14</f>
        <v>22.3</v>
      </c>
      <c r="L17" s="11">
        <f>[13]Setembro!$D$15</f>
        <v>22.1</v>
      </c>
      <c r="M17" s="11">
        <f>[13]Setembro!$D$16</f>
        <v>23.7</v>
      </c>
      <c r="N17" s="11">
        <f>[13]Setembro!$D$17</f>
        <v>22.7</v>
      </c>
      <c r="O17" s="11">
        <f>[13]Setembro!$D$18</f>
        <v>24.5</v>
      </c>
      <c r="P17" s="11">
        <f>[13]Setembro!$D$19</f>
        <v>19.5</v>
      </c>
      <c r="Q17" s="11">
        <f>[13]Setembro!$D$20</f>
        <v>20.100000000000001</v>
      </c>
      <c r="R17" s="11">
        <f>[13]Setembro!$D$21</f>
        <v>22</v>
      </c>
      <c r="S17" s="11">
        <f>[13]Setembro!$D$22</f>
        <v>21.5</v>
      </c>
      <c r="T17" s="11">
        <f>[13]Setembro!$D$23</f>
        <v>22</v>
      </c>
      <c r="U17" s="11">
        <f>[13]Setembro!$D$24</f>
        <v>19.5</v>
      </c>
      <c r="V17" s="11">
        <f>[13]Setembro!$D$25</f>
        <v>17.8</v>
      </c>
      <c r="W17" s="11">
        <f>[13]Setembro!$D$26</f>
        <v>17.7</v>
      </c>
      <c r="X17" s="11">
        <f>[13]Setembro!$D$27</f>
        <v>18</v>
      </c>
      <c r="Y17" s="11">
        <f>[13]Setembro!$D$28</f>
        <v>22.3</v>
      </c>
      <c r="Z17" s="11">
        <f>[13]Setembro!$D$29</f>
        <v>21.2</v>
      </c>
      <c r="AA17" s="11">
        <f>[13]Setembro!$D$30</f>
        <v>25.5</v>
      </c>
      <c r="AB17" s="11">
        <f>[13]Setembro!$D$31</f>
        <v>27.1</v>
      </c>
      <c r="AC17" s="11">
        <f>[13]Setembro!$D$32</f>
        <v>22.5</v>
      </c>
      <c r="AD17" s="11">
        <f>[13]Setembro!$D$33</f>
        <v>22.4</v>
      </c>
      <c r="AE17" s="94">
        <f>[13]Setembro!$D$34</f>
        <v>22.9</v>
      </c>
      <c r="AF17" s="97">
        <f t="shared" si="1"/>
        <v>17.600000000000001</v>
      </c>
      <c r="AG17" s="95">
        <f t="shared" si="2"/>
        <v>21.316666666666666</v>
      </c>
      <c r="AI17" s="12" t="s">
        <v>47</v>
      </c>
    </row>
    <row r="18" spans="1:38" x14ac:dyDescent="0.2">
      <c r="A18" s="78" t="s">
        <v>3</v>
      </c>
      <c r="B18" s="147">
        <f>[14]Setembro!$D$5</f>
        <v>16.899999999999999</v>
      </c>
      <c r="C18" s="11">
        <f>[14]Setembro!$D$6</f>
        <v>19.399999999999999</v>
      </c>
      <c r="D18" s="11">
        <f>[14]Setembro!$D$7</f>
        <v>18.7</v>
      </c>
      <c r="E18" s="11">
        <f>[14]Setembro!$D$8</f>
        <v>16.100000000000001</v>
      </c>
      <c r="F18" s="11">
        <f>[14]Setembro!$D$9</f>
        <v>18.3</v>
      </c>
      <c r="G18" s="11">
        <f>[14]Setembro!$D$10</f>
        <v>15</v>
      </c>
      <c r="H18" s="11">
        <f>[14]Setembro!$D$11</f>
        <v>14.5</v>
      </c>
      <c r="I18" s="11">
        <f>[14]Setembro!$D$12</f>
        <v>15.3</v>
      </c>
      <c r="J18" s="11">
        <f>[14]Setembro!$D$13</f>
        <v>16.100000000000001</v>
      </c>
      <c r="K18" s="11">
        <f>[14]Setembro!$D$14</f>
        <v>17.5</v>
      </c>
      <c r="L18" s="11">
        <f>[14]Setembro!$D$15</f>
        <v>19.399999999999999</v>
      </c>
      <c r="M18" s="11">
        <f>[14]Setembro!$D$16</f>
        <v>16.600000000000001</v>
      </c>
      <c r="N18" s="11">
        <f>[14]Setembro!$D$17</f>
        <v>17.3</v>
      </c>
      <c r="O18" s="11">
        <f>[14]Setembro!$D$18</f>
        <v>16</v>
      </c>
      <c r="P18" s="11">
        <f>[14]Setembro!$D$19</f>
        <v>15.5</v>
      </c>
      <c r="Q18" s="11">
        <f>[14]Setembro!$D$20</f>
        <v>16</v>
      </c>
      <c r="R18" s="11">
        <f>[14]Setembro!$D$21</f>
        <v>17.100000000000001</v>
      </c>
      <c r="S18" s="11">
        <f>[14]Setembro!$D$22</f>
        <v>20.5</v>
      </c>
      <c r="T18" s="11">
        <f>[14]Setembro!$D$23</f>
        <v>20.6</v>
      </c>
      <c r="U18" s="11">
        <f>[14]Setembro!$D$24</f>
        <v>20.2</v>
      </c>
      <c r="V18" s="11">
        <f>[14]Setembro!$D$25</f>
        <v>19.5</v>
      </c>
      <c r="W18" s="11">
        <f>[14]Setembro!$D$26</f>
        <v>18.2</v>
      </c>
      <c r="X18" s="11" t="str">
        <f>[14]Setembro!$D$27</f>
        <v>*</v>
      </c>
      <c r="Y18" s="11">
        <f>[14]Setembro!$D$28</f>
        <v>18.8</v>
      </c>
      <c r="Z18" s="11">
        <f>[14]Setembro!$D$29</f>
        <v>16.600000000000001</v>
      </c>
      <c r="AA18" s="11">
        <f>[14]Setembro!$D$30</f>
        <v>17.7</v>
      </c>
      <c r="AB18" s="11" t="str">
        <f>[14]Setembro!$D$31</f>
        <v>*</v>
      </c>
      <c r="AC18" s="11" t="str">
        <f>[14]Setembro!$D$32</f>
        <v>*</v>
      </c>
      <c r="AD18" s="11">
        <f>[14]Setembro!$D$33</f>
        <v>25.8</v>
      </c>
      <c r="AE18" s="94">
        <f>[14]Setembro!$D$34</f>
        <v>25.3</v>
      </c>
      <c r="AF18" s="97">
        <f t="shared" si="1"/>
        <v>14.5</v>
      </c>
      <c r="AG18" s="95">
        <f t="shared" si="2"/>
        <v>18.107407407407411</v>
      </c>
      <c r="AH18" s="12" t="s">
        <v>47</v>
      </c>
      <c r="AI18" s="12" t="s">
        <v>47</v>
      </c>
    </row>
    <row r="19" spans="1:38" x14ac:dyDescent="0.2">
      <c r="A19" s="78" t="s">
        <v>4</v>
      </c>
      <c r="B19" s="147" t="str">
        <f>[15]Setembro!$D$5</f>
        <v>*</v>
      </c>
      <c r="C19" s="11" t="str">
        <f>[15]Setembro!$D$6</f>
        <v>*</v>
      </c>
      <c r="D19" s="11" t="str">
        <f>[15]Setembro!$D$7</f>
        <v>*</v>
      </c>
      <c r="E19" s="11" t="str">
        <f>[15]Setembro!$D$8</f>
        <v>*</v>
      </c>
      <c r="F19" s="11" t="str">
        <f>[15]Setembro!$D$9</f>
        <v>*</v>
      </c>
      <c r="G19" s="11" t="str">
        <f>[15]Setembro!$D$10</f>
        <v>*</v>
      </c>
      <c r="H19" s="11" t="str">
        <f>[15]Setembro!$D$11</f>
        <v>*</v>
      </c>
      <c r="I19" s="11" t="str">
        <f>[15]Setembro!$D$12</f>
        <v>*</v>
      </c>
      <c r="J19" s="11" t="str">
        <f>[15]Setembro!$D$13</f>
        <v>*</v>
      </c>
      <c r="K19" s="11" t="str">
        <f>[15]Setembro!$D$14</f>
        <v>*</v>
      </c>
      <c r="L19" s="11" t="str">
        <f>[15]Setembro!$D$15</f>
        <v>*</v>
      </c>
      <c r="M19" s="11" t="str">
        <f>[15]Setembro!$D$16</f>
        <v>*</v>
      </c>
      <c r="N19" s="11" t="str">
        <f>[15]Setembro!$D$17</f>
        <v>*</v>
      </c>
      <c r="O19" s="11" t="str">
        <f>[15]Setembro!$D$18</f>
        <v>*</v>
      </c>
      <c r="P19" s="11" t="str">
        <f>[15]Setembro!$D$19</f>
        <v>*</v>
      </c>
      <c r="Q19" s="11" t="str">
        <f>[15]Setembro!$D$20</f>
        <v>*</v>
      </c>
      <c r="R19" s="11" t="str">
        <f>[15]Setembro!$D$21</f>
        <v>*</v>
      </c>
      <c r="S19" s="11" t="str">
        <f>[15]Setembro!$D$22</f>
        <v>*</v>
      </c>
      <c r="T19" s="11" t="str">
        <f>[15]Setembro!$D$23</f>
        <v>*</v>
      </c>
      <c r="U19" s="11" t="str">
        <f>[15]Setembro!$D$24</f>
        <v>*</v>
      </c>
      <c r="V19" s="11" t="str">
        <f>[15]Setembro!$D$25</f>
        <v>*</v>
      </c>
      <c r="W19" s="11" t="str">
        <f>[15]Setembro!$D$26</f>
        <v>*</v>
      </c>
      <c r="X19" s="11" t="str">
        <f>[15]Setembro!$D$27</f>
        <v>*</v>
      </c>
      <c r="Y19" s="11" t="str">
        <f>[15]Setembro!$D$28</f>
        <v>*</v>
      </c>
      <c r="Z19" s="11" t="str">
        <f>[15]Setembro!$D$29</f>
        <v>*</v>
      </c>
      <c r="AA19" s="11" t="str">
        <f>[15]Setembro!$D$30</f>
        <v>*</v>
      </c>
      <c r="AB19" s="11" t="str">
        <f>[15]Setembro!$D$31</f>
        <v>*</v>
      </c>
      <c r="AC19" s="11" t="str">
        <f>[15]Setembro!$D$32</f>
        <v>*</v>
      </c>
      <c r="AD19" s="11" t="str">
        <f>[15]Setembro!$D$33</f>
        <v>*</v>
      </c>
      <c r="AE19" s="94" t="str">
        <f>[15]Setembro!$D$34</f>
        <v>*</v>
      </c>
      <c r="AF19" s="97" t="s">
        <v>226</v>
      </c>
      <c r="AG19" s="95" t="s">
        <v>226</v>
      </c>
    </row>
    <row r="20" spans="1:38" x14ac:dyDescent="0.2">
      <c r="A20" s="78" t="s">
        <v>5</v>
      </c>
      <c r="B20" s="147">
        <f>[16]Setembro!$D$5</f>
        <v>17.7</v>
      </c>
      <c r="C20" s="11">
        <f>[16]Setembro!$D$6</f>
        <v>17</v>
      </c>
      <c r="D20" s="11">
        <f>[16]Setembro!$D$7</f>
        <v>17.7</v>
      </c>
      <c r="E20" s="11">
        <f>[16]Setembro!$D$8</f>
        <v>17.100000000000001</v>
      </c>
      <c r="F20" s="11">
        <f>[16]Setembro!$D$9</f>
        <v>21.5</v>
      </c>
      <c r="G20" s="11">
        <f>[16]Setembro!$D$10</f>
        <v>22.7</v>
      </c>
      <c r="H20" s="11">
        <f>[16]Setembro!$D$11</f>
        <v>23.6</v>
      </c>
      <c r="I20" s="11">
        <f>[16]Setembro!$D$12</f>
        <v>18.899999999999999</v>
      </c>
      <c r="J20" s="11">
        <f>[16]Setembro!$D$13</f>
        <v>17.3</v>
      </c>
      <c r="K20" s="11">
        <f>[16]Setembro!$D$14</f>
        <v>21.7</v>
      </c>
      <c r="L20" s="11">
        <f>[16]Setembro!$D$15</f>
        <v>22.6</v>
      </c>
      <c r="M20" s="11">
        <f>[16]Setembro!$D$16</f>
        <v>25.5</v>
      </c>
      <c r="N20" s="11">
        <f>[16]Setembro!$D$17</f>
        <v>25</v>
      </c>
      <c r="O20" s="11">
        <f>[16]Setembro!$D$18</f>
        <v>23.1</v>
      </c>
      <c r="P20" s="11">
        <f>[16]Setembro!$D$19</f>
        <v>18.899999999999999</v>
      </c>
      <c r="Q20" s="11">
        <f>[16]Setembro!$D$20</f>
        <v>17.899999999999999</v>
      </c>
      <c r="R20" s="11">
        <f>[16]Setembro!$D$21</f>
        <v>23.5</v>
      </c>
      <c r="S20" s="11">
        <f>[16]Setembro!$D$22</f>
        <v>20.3</v>
      </c>
      <c r="T20" s="11">
        <f>[16]Setembro!$D$23</f>
        <v>23.7</v>
      </c>
      <c r="U20" s="11">
        <f>[16]Setembro!$D$24</f>
        <v>21.7</v>
      </c>
      <c r="V20" s="11">
        <f>[16]Setembro!$D$25</f>
        <v>15.1</v>
      </c>
      <c r="W20" s="11">
        <f>[16]Setembro!$D$26</f>
        <v>14.9</v>
      </c>
      <c r="X20" s="11">
        <f>[16]Setembro!$D$27</f>
        <v>16.5</v>
      </c>
      <c r="Y20" s="11">
        <f>[16]Setembro!$D$28</f>
        <v>25</v>
      </c>
      <c r="Z20" s="11">
        <f>[16]Setembro!$D$29</f>
        <v>23.9</v>
      </c>
      <c r="AA20" s="11">
        <f>[16]Setembro!$D$30</f>
        <v>27</v>
      </c>
      <c r="AB20" s="11">
        <f>[16]Setembro!$D$31</f>
        <v>26.6</v>
      </c>
      <c r="AC20" s="11">
        <f>[16]Setembro!$D$32</f>
        <v>22.2</v>
      </c>
      <c r="AD20" s="11">
        <f>[16]Setembro!$D$33</f>
        <v>21</v>
      </c>
      <c r="AE20" s="94">
        <f>[16]Setembro!$D$34</f>
        <v>24.8</v>
      </c>
      <c r="AF20" s="97">
        <f t="shared" si="1"/>
        <v>14.9</v>
      </c>
      <c r="AG20" s="95">
        <f t="shared" si="2"/>
        <v>21.146666666666665</v>
      </c>
      <c r="AH20" s="12" t="s">
        <v>47</v>
      </c>
      <c r="AK20" t="s">
        <v>47</v>
      </c>
    </row>
    <row r="21" spans="1:38" x14ac:dyDescent="0.2">
      <c r="A21" s="78" t="s">
        <v>43</v>
      </c>
      <c r="B21" s="147">
        <f>[17]Setembro!$D$5</f>
        <v>19.600000000000001</v>
      </c>
      <c r="C21" s="11">
        <f>[17]Setembro!$D$6</f>
        <v>19.899999999999999</v>
      </c>
      <c r="D21" s="11">
        <f>[17]Setembro!$D$7</f>
        <v>18.2</v>
      </c>
      <c r="E21" s="11">
        <f>[17]Setembro!$D$8</f>
        <v>17.399999999999999</v>
      </c>
      <c r="F21" s="11">
        <f>[17]Setembro!$D$9</f>
        <v>19.2</v>
      </c>
      <c r="G21" s="11">
        <f>[17]Setembro!$D$10</f>
        <v>17.899999999999999</v>
      </c>
      <c r="H21" s="11">
        <f>[17]Setembro!$D$11</f>
        <v>18.5</v>
      </c>
      <c r="I21" s="11">
        <f>[17]Setembro!$D$12</f>
        <v>15.9</v>
      </c>
      <c r="J21" s="11">
        <f>[17]Setembro!$D$13</f>
        <v>19.100000000000001</v>
      </c>
      <c r="K21" s="11">
        <f>[17]Setembro!$D$14</f>
        <v>18</v>
      </c>
      <c r="L21" s="11">
        <f>[17]Setembro!$D$15</f>
        <v>20.5</v>
      </c>
      <c r="M21" s="11">
        <f>[17]Setembro!$D$16</f>
        <v>18.399999999999999</v>
      </c>
      <c r="N21" s="11">
        <f>[17]Setembro!$D$17</f>
        <v>18.8</v>
      </c>
      <c r="O21" s="11">
        <f>[17]Setembro!$D$18</f>
        <v>18.7</v>
      </c>
      <c r="P21" s="11">
        <f>[17]Setembro!$D$19</f>
        <v>18.8</v>
      </c>
      <c r="Q21" s="11">
        <f>[17]Setembro!$D$20</f>
        <v>19.100000000000001</v>
      </c>
      <c r="R21" s="11">
        <f>[17]Setembro!$D$21</f>
        <v>21.8</v>
      </c>
      <c r="S21" s="11">
        <f>[17]Setembro!$D$22</f>
        <v>18</v>
      </c>
      <c r="T21" s="11">
        <f>[17]Setembro!$D$23</f>
        <v>20</v>
      </c>
      <c r="U21" s="11">
        <f>[17]Setembro!$D$24</f>
        <v>19</v>
      </c>
      <c r="V21" s="11">
        <f>[17]Setembro!$D$25</f>
        <v>17.2</v>
      </c>
      <c r="W21" s="11">
        <f>[17]Setembro!$D$26</f>
        <v>17.5</v>
      </c>
      <c r="X21" s="11">
        <f>[17]Setembro!$D$27</f>
        <v>17.2</v>
      </c>
      <c r="Y21" s="11">
        <f>[17]Setembro!$D$28</f>
        <v>18.600000000000001</v>
      </c>
      <c r="Z21" s="11">
        <f>[17]Setembro!$D$29</f>
        <v>18.600000000000001</v>
      </c>
      <c r="AA21" s="11">
        <f>[17]Setembro!$D$30</f>
        <v>21.3</v>
      </c>
      <c r="AB21" s="11">
        <f>[17]Setembro!$D$31</f>
        <v>22.9</v>
      </c>
      <c r="AC21" s="11">
        <f>[17]Setembro!$D$32</f>
        <v>21</v>
      </c>
      <c r="AD21" s="11">
        <f>[17]Setembro!$D$33</f>
        <v>21.4</v>
      </c>
      <c r="AE21" s="94">
        <f>[17]Setembro!$D$34</f>
        <v>20.3</v>
      </c>
      <c r="AF21" s="97">
        <f t="shared" si="1"/>
        <v>15.9</v>
      </c>
      <c r="AG21" s="95">
        <f t="shared" si="2"/>
        <v>19.093333333333337</v>
      </c>
      <c r="AI21" t="s">
        <v>47</v>
      </c>
    </row>
    <row r="22" spans="1:38" x14ac:dyDescent="0.2">
      <c r="A22" s="78" t="s">
        <v>6</v>
      </c>
      <c r="B22" s="147">
        <f>[18]Setembro!$D$5</f>
        <v>18.2</v>
      </c>
      <c r="C22" s="11">
        <f>[18]Setembro!$D$6</f>
        <v>20.399999999999999</v>
      </c>
      <c r="D22" s="11">
        <f>[18]Setembro!$D$7</f>
        <v>19</v>
      </c>
      <c r="E22" s="11">
        <f>[18]Setembro!$D$8</f>
        <v>17.600000000000001</v>
      </c>
      <c r="F22" s="11">
        <f>[18]Setembro!$D$9</f>
        <v>17.5</v>
      </c>
      <c r="G22" s="11">
        <f>[18]Setembro!$D$10</f>
        <v>16.399999999999999</v>
      </c>
      <c r="H22" s="11">
        <f>[18]Setembro!$D$11</f>
        <v>16.8</v>
      </c>
      <c r="I22" s="11">
        <f>[18]Setembro!$D$12</f>
        <v>18.100000000000001</v>
      </c>
      <c r="J22" s="11">
        <f>[18]Setembro!$D$13</f>
        <v>18.2</v>
      </c>
      <c r="K22" s="11">
        <f>[18]Setembro!$D$14</f>
        <v>18.7</v>
      </c>
      <c r="L22" s="11">
        <f>[18]Setembro!$D$15</f>
        <v>18</v>
      </c>
      <c r="M22" s="11">
        <f>[18]Setembro!$D$16</f>
        <v>16.399999999999999</v>
      </c>
      <c r="N22" s="11">
        <f>[18]Setembro!$D$17</f>
        <v>15.9</v>
      </c>
      <c r="O22" s="11">
        <f>[18]Setembro!$D$18</f>
        <v>17.7</v>
      </c>
      <c r="P22" s="11">
        <f>[18]Setembro!$D$19</f>
        <v>19.600000000000001</v>
      </c>
      <c r="Q22" s="11">
        <f>[18]Setembro!$D$20</f>
        <v>18.399999999999999</v>
      </c>
      <c r="R22" s="11">
        <f>[18]Setembro!$D$21</f>
        <v>24</v>
      </c>
      <c r="S22" s="11">
        <f>[18]Setembro!$D$22</f>
        <v>21.5</v>
      </c>
      <c r="T22" s="11">
        <f>[18]Setembro!$D$23</f>
        <v>20.3</v>
      </c>
      <c r="U22" s="11">
        <f>[18]Setembro!$D$24</f>
        <v>23.4</v>
      </c>
      <c r="V22" s="11">
        <f>[18]Setembro!$D$25</f>
        <v>19</v>
      </c>
      <c r="W22" s="11">
        <f>[18]Setembro!$D$26</f>
        <v>20</v>
      </c>
      <c r="X22" s="11">
        <f>[18]Setembro!$D$27</f>
        <v>20.100000000000001</v>
      </c>
      <c r="Y22" s="11">
        <f>[18]Setembro!$D$28</f>
        <v>22</v>
      </c>
      <c r="Z22" s="11">
        <f>[18]Setembro!$D$29</f>
        <v>20</v>
      </c>
      <c r="AA22" s="11">
        <f>[18]Setembro!$D$30</f>
        <v>20.6</v>
      </c>
      <c r="AB22" s="11">
        <f>[18]Setembro!$D$31</f>
        <v>26.3</v>
      </c>
      <c r="AC22" s="11">
        <f>[18]Setembro!$D$32</f>
        <v>21.6</v>
      </c>
      <c r="AD22" s="11">
        <f>[18]Setembro!$D$33</f>
        <v>23.1</v>
      </c>
      <c r="AE22" s="94">
        <f>[18]Setembro!$D$34</f>
        <v>20</v>
      </c>
      <c r="AF22" s="97">
        <f t="shared" si="1"/>
        <v>15.9</v>
      </c>
      <c r="AG22" s="95">
        <f t="shared" si="2"/>
        <v>19.626666666666669</v>
      </c>
      <c r="AI22" t="s">
        <v>47</v>
      </c>
      <c r="AK22" t="s">
        <v>47</v>
      </c>
    </row>
    <row r="23" spans="1:38" x14ac:dyDescent="0.2">
      <c r="A23" s="78" t="s">
        <v>7</v>
      </c>
      <c r="B23" s="147" t="str">
        <f>[19]Setembro!$D$5</f>
        <v>*</v>
      </c>
      <c r="C23" s="11" t="str">
        <f>[19]Setembro!$D$6</f>
        <v>*</v>
      </c>
      <c r="D23" s="11" t="str">
        <f>[19]Setembro!$D$7</f>
        <v>*</v>
      </c>
      <c r="E23" s="11" t="str">
        <f>[19]Setembro!$D$8</f>
        <v>*</v>
      </c>
      <c r="F23" s="11" t="str">
        <f>[19]Setembro!$D$9</f>
        <v>*</v>
      </c>
      <c r="G23" s="11" t="str">
        <f>[19]Setembro!$D$10</f>
        <v>*</v>
      </c>
      <c r="H23" s="11" t="str">
        <f>[19]Setembro!$D$11</f>
        <v>*</v>
      </c>
      <c r="I23" s="11" t="str">
        <f>[19]Setembro!$D$12</f>
        <v>*</v>
      </c>
      <c r="J23" s="11" t="str">
        <f>[19]Setembro!$D$13</f>
        <v>*</v>
      </c>
      <c r="K23" s="11" t="str">
        <f>[19]Setembro!$D$14</f>
        <v>*</v>
      </c>
      <c r="L23" s="11" t="str">
        <f>[19]Setembro!$D$15</f>
        <v>*</v>
      </c>
      <c r="M23" s="11" t="str">
        <f>[19]Setembro!$D$16</f>
        <v>*</v>
      </c>
      <c r="N23" s="11" t="str">
        <f>[19]Setembro!$D$17</f>
        <v>*</v>
      </c>
      <c r="O23" s="11" t="str">
        <f>[19]Setembro!$D$18</f>
        <v>*</v>
      </c>
      <c r="P23" s="11" t="str">
        <f>[19]Setembro!$D$19</f>
        <v>*</v>
      </c>
      <c r="Q23" s="11" t="str">
        <f>[19]Setembro!$D$20</f>
        <v>*</v>
      </c>
      <c r="R23" s="11" t="str">
        <f>[19]Setembro!$D$21</f>
        <v>*</v>
      </c>
      <c r="S23" s="11" t="str">
        <f>[19]Setembro!$D$22</f>
        <v>*</v>
      </c>
      <c r="T23" s="11" t="str">
        <f>[19]Setembro!$D$23</f>
        <v>*</v>
      </c>
      <c r="U23" s="11" t="str">
        <f>[19]Setembro!$D$24</f>
        <v>*</v>
      </c>
      <c r="V23" s="11" t="str">
        <f>[19]Setembro!$D$25</f>
        <v>*</v>
      </c>
      <c r="W23" s="11" t="str">
        <f>[19]Setembro!$D$26</f>
        <v>*</v>
      </c>
      <c r="X23" s="11" t="str">
        <f>[19]Setembro!$D$27</f>
        <v>*</v>
      </c>
      <c r="Y23" s="11" t="str">
        <f>[19]Setembro!$D$28</f>
        <v>*</v>
      </c>
      <c r="Z23" s="11" t="str">
        <f>[19]Setembro!$D$29</f>
        <v>*</v>
      </c>
      <c r="AA23" s="11" t="str">
        <f>[19]Setembro!$D$30</f>
        <v>*</v>
      </c>
      <c r="AB23" s="11" t="str">
        <f>[19]Setembro!$D$31</f>
        <v>*</v>
      </c>
      <c r="AC23" s="11" t="str">
        <f>[19]Setembro!$D$32</f>
        <v>*</v>
      </c>
      <c r="AD23" s="11" t="str">
        <f>[19]Setembro!$D$33</f>
        <v>*</v>
      </c>
      <c r="AE23" s="94" t="str">
        <f>[19]Setembro!$D$34</f>
        <v>*</v>
      </c>
      <c r="AF23" s="97" t="s">
        <v>226</v>
      </c>
      <c r="AG23" s="95" t="s">
        <v>226</v>
      </c>
      <c r="AI23" t="s">
        <v>47</v>
      </c>
      <c r="AJ23" t="s">
        <v>47</v>
      </c>
      <c r="AK23" t="s">
        <v>47</v>
      </c>
    </row>
    <row r="24" spans="1:38" x14ac:dyDescent="0.2">
      <c r="A24" s="78" t="s">
        <v>169</v>
      </c>
      <c r="B24" s="147" t="str">
        <f>[20]Setembro!$D$5</f>
        <v>*</v>
      </c>
      <c r="C24" s="11" t="str">
        <f>[20]Setembro!$D$6</f>
        <v>*</v>
      </c>
      <c r="D24" s="11" t="str">
        <f>[20]Setembro!$D$7</f>
        <v>*</v>
      </c>
      <c r="E24" s="11" t="str">
        <f>[20]Setembro!$D$8</f>
        <v>*</v>
      </c>
      <c r="F24" s="11" t="str">
        <f>[20]Setembro!$D$9</f>
        <v>*</v>
      </c>
      <c r="G24" s="11" t="str">
        <f>[20]Setembro!$D$10</f>
        <v>*</v>
      </c>
      <c r="H24" s="11" t="str">
        <f>[20]Setembro!$D$11</f>
        <v>*</v>
      </c>
      <c r="I24" s="11" t="str">
        <f>[20]Setembro!$D$12</f>
        <v>*</v>
      </c>
      <c r="J24" s="11" t="str">
        <f>[20]Setembro!$D$13</f>
        <v>*</v>
      </c>
      <c r="K24" s="11" t="str">
        <f>[20]Setembro!$D$14</f>
        <v>*</v>
      </c>
      <c r="L24" s="11" t="str">
        <f>[20]Setembro!$D$15</f>
        <v>*</v>
      </c>
      <c r="M24" s="11" t="str">
        <f>[20]Setembro!$D$16</f>
        <v>*</v>
      </c>
      <c r="N24" s="11" t="str">
        <f>[20]Setembro!$D$17</f>
        <v>*</v>
      </c>
      <c r="O24" s="11" t="str">
        <f>[20]Setembro!$D$18</f>
        <v>*</v>
      </c>
      <c r="P24" s="11" t="str">
        <f>[20]Setembro!$D$19</f>
        <v>*</v>
      </c>
      <c r="Q24" s="11" t="str">
        <f>[20]Setembro!$D$20</f>
        <v>*</v>
      </c>
      <c r="R24" s="11" t="str">
        <f>[20]Setembro!$D$21</f>
        <v>*</v>
      </c>
      <c r="S24" s="11" t="str">
        <f>[20]Setembro!$D$22</f>
        <v>*</v>
      </c>
      <c r="T24" s="11" t="str">
        <f>[20]Setembro!$D$23</f>
        <v>*</v>
      </c>
      <c r="U24" s="11" t="str">
        <f>[20]Setembro!$D$24</f>
        <v>*</v>
      </c>
      <c r="V24" s="11" t="str">
        <f>[20]Setembro!$D$25</f>
        <v>*</v>
      </c>
      <c r="W24" s="11" t="str">
        <f>[20]Setembro!$D$26</f>
        <v>*</v>
      </c>
      <c r="X24" s="11" t="str">
        <f>[20]Setembro!$D$27</f>
        <v>*</v>
      </c>
      <c r="Y24" s="11" t="str">
        <f>[20]Setembro!$D$28</f>
        <v>*</v>
      </c>
      <c r="Z24" s="11" t="str">
        <f>[20]Setembro!$D$29</f>
        <v>*</v>
      </c>
      <c r="AA24" s="11" t="str">
        <f>[20]Setembro!$D$30</f>
        <v>*</v>
      </c>
      <c r="AB24" s="11" t="str">
        <f>[20]Setembro!$D$31</f>
        <v>*</v>
      </c>
      <c r="AC24" s="11" t="str">
        <f>[20]Setembro!$D$32</f>
        <v>*</v>
      </c>
      <c r="AD24" s="11" t="str">
        <f>[20]Setembro!$D$33</f>
        <v>*</v>
      </c>
      <c r="AE24" s="94" t="str">
        <f>[20]Setembro!$D$34</f>
        <v>*</v>
      </c>
      <c r="AF24" s="97" t="s">
        <v>226</v>
      </c>
      <c r="AG24" s="95" t="s">
        <v>226</v>
      </c>
      <c r="AI24" t="s">
        <v>47</v>
      </c>
      <c r="AL24" t="s">
        <v>47</v>
      </c>
    </row>
    <row r="25" spans="1:38" x14ac:dyDescent="0.2">
      <c r="A25" s="78" t="s">
        <v>170</v>
      </c>
      <c r="B25" s="147">
        <f>[21]Setembro!$D$5</f>
        <v>15.7</v>
      </c>
      <c r="C25" s="11">
        <f>[21]Setembro!$D$6</f>
        <v>16.7</v>
      </c>
      <c r="D25" s="11">
        <f>[21]Setembro!$D$7</f>
        <v>15</v>
      </c>
      <c r="E25" s="11">
        <f>[21]Setembro!$D$8</f>
        <v>15.6</v>
      </c>
      <c r="F25" s="11">
        <f>[21]Setembro!$D$9</f>
        <v>16.8</v>
      </c>
      <c r="G25" s="11">
        <f>[21]Setembro!$D$10</f>
        <v>18.600000000000001</v>
      </c>
      <c r="H25" s="11">
        <f>[21]Setembro!$D$11</f>
        <v>17.2</v>
      </c>
      <c r="I25" s="11">
        <f>[21]Setembro!$D$12</f>
        <v>16.899999999999999</v>
      </c>
      <c r="J25" s="11">
        <f>[21]Setembro!$D$13</f>
        <v>13.7</v>
      </c>
      <c r="K25" s="11">
        <f>[21]Setembro!$D$14</f>
        <v>16.899999999999999</v>
      </c>
      <c r="L25" s="11">
        <f>[21]Setembro!$D$15</f>
        <v>17</v>
      </c>
      <c r="M25" s="11">
        <f>[21]Setembro!$D$16</f>
        <v>17.600000000000001</v>
      </c>
      <c r="N25" s="11">
        <f>[21]Setembro!$D$17</f>
        <v>15.8</v>
      </c>
      <c r="O25" s="11">
        <f>[21]Setembro!$D$18</f>
        <v>16.3</v>
      </c>
      <c r="P25" s="11">
        <f>[21]Setembro!$D$19</f>
        <v>15.8</v>
      </c>
      <c r="Q25" s="11">
        <f>[21]Setembro!$D$20</f>
        <v>16.600000000000001</v>
      </c>
      <c r="R25" s="11">
        <f>[21]Setembro!$D$21</f>
        <v>18.7</v>
      </c>
      <c r="S25" s="11">
        <f>[21]Setembro!$D$22</f>
        <v>14.8</v>
      </c>
      <c r="T25" s="11">
        <f>[21]Setembro!$D$23</f>
        <v>15.2</v>
      </c>
      <c r="U25" s="11">
        <f>[21]Setembro!$D$24</f>
        <v>15.6</v>
      </c>
      <c r="V25" s="11">
        <f>[21]Setembro!$D$25</f>
        <v>15.8</v>
      </c>
      <c r="W25" s="11">
        <f>[21]Setembro!$D$26</f>
        <v>12.7</v>
      </c>
      <c r="X25" s="11">
        <f>[21]Setembro!$D$27</f>
        <v>14.8</v>
      </c>
      <c r="Y25" s="11">
        <f>[21]Setembro!$D$28</f>
        <v>14</v>
      </c>
      <c r="Z25" s="11">
        <f>[21]Setembro!$D$29</f>
        <v>15.8</v>
      </c>
      <c r="AA25" s="11">
        <f>[21]Setembro!$D$30</f>
        <v>15.8</v>
      </c>
      <c r="AB25" s="11">
        <f>[21]Setembro!$D$31</f>
        <v>21.5</v>
      </c>
      <c r="AC25" s="11">
        <f>[21]Setembro!$D$32</f>
        <v>18.3</v>
      </c>
      <c r="AD25" s="11">
        <f>[21]Setembro!$D$33</f>
        <v>14.2</v>
      </c>
      <c r="AE25" s="94">
        <f>[21]Setembro!$D$34</f>
        <v>20.5</v>
      </c>
      <c r="AF25" s="97">
        <f t="shared" si="1"/>
        <v>12.7</v>
      </c>
      <c r="AG25" s="95">
        <f t="shared" si="2"/>
        <v>16.330000000000002</v>
      </c>
      <c r="AH25" s="12" t="s">
        <v>47</v>
      </c>
      <c r="AI25" t="s">
        <v>47</v>
      </c>
      <c r="AK25" t="s">
        <v>47</v>
      </c>
      <c r="AL25" t="s">
        <v>47</v>
      </c>
    </row>
    <row r="26" spans="1:38" x14ac:dyDescent="0.2">
      <c r="A26" s="78" t="s">
        <v>171</v>
      </c>
      <c r="B26" s="147">
        <f>[22]Setembro!$D$5</f>
        <v>17.5</v>
      </c>
      <c r="C26" s="11">
        <f>[22]Setembro!$D$6</f>
        <v>19.8</v>
      </c>
      <c r="D26" s="11">
        <f>[22]Setembro!$D$7</f>
        <v>15.7</v>
      </c>
      <c r="E26" s="11">
        <f>[22]Setembro!$D$8</f>
        <v>16.2</v>
      </c>
      <c r="F26" s="11">
        <f>[22]Setembro!$D$9</f>
        <v>17.899999999999999</v>
      </c>
      <c r="G26" s="11">
        <f>[22]Setembro!$D$10</f>
        <v>17.7</v>
      </c>
      <c r="H26" s="11">
        <f>[22]Setembro!$D$11</f>
        <v>17.3</v>
      </c>
      <c r="I26" s="11">
        <f>[22]Setembro!$D$12</f>
        <v>16.8</v>
      </c>
      <c r="J26" s="11">
        <f>[22]Setembro!$D$13</f>
        <v>16.2</v>
      </c>
      <c r="K26" s="11">
        <f>[22]Setembro!$D$14</f>
        <v>19.3</v>
      </c>
      <c r="L26" s="11">
        <f>[22]Setembro!$D$15</f>
        <v>19.5</v>
      </c>
      <c r="M26" s="11">
        <f>[22]Setembro!$D$16</f>
        <v>19.100000000000001</v>
      </c>
      <c r="N26" s="11">
        <f>[22]Setembro!$D$17</f>
        <v>17.899999999999999</v>
      </c>
      <c r="O26" s="11">
        <f>[22]Setembro!$D$18</f>
        <v>18.600000000000001</v>
      </c>
      <c r="P26" s="11">
        <f>[22]Setembro!$D$19</f>
        <v>18.3</v>
      </c>
      <c r="Q26" s="11">
        <f>[22]Setembro!$D$20</f>
        <v>20.100000000000001</v>
      </c>
      <c r="R26" s="11">
        <f>[22]Setembro!$D$21</f>
        <v>16.5</v>
      </c>
      <c r="S26" s="11">
        <f>[22]Setembro!$D$22</f>
        <v>19.399999999999999</v>
      </c>
      <c r="T26" s="11">
        <f>[22]Setembro!$D$23</f>
        <v>17</v>
      </c>
      <c r="U26" s="11">
        <f>[22]Setembro!$D$24</f>
        <v>18.3</v>
      </c>
      <c r="V26" s="11">
        <f>[22]Setembro!$D$25</f>
        <v>14.6</v>
      </c>
      <c r="W26" s="11">
        <f>[22]Setembro!$D$26</f>
        <v>13.7</v>
      </c>
      <c r="X26" s="11">
        <f>[22]Setembro!$D$27</f>
        <v>15.3</v>
      </c>
      <c r="Y26" s="11">
        <f>[22]Setembro!$D$28</f>
        <v>18.600000000000001</v>
      </c>
      <c r="Z26" s="11">
        <f>[22]Setembro!$D$29</f>
        <v>19</v>
      </c>
      <c r="AA26" s="11">
        <f>[22]Setembro!$D$30</f>
        <v>19.399999999999999</v>
      </c>
      <c r="AB26" s="11">
        <f>[22]Setembro!$D$31</f>
        <v>23.2</v>
      </c>
      <c r="AC26" s="11">
        <f>[22]Setembro!$D$32</f>
        <v>21.3</v>
      </c>
      <c r="AD26" s="11">
        <f>[22]Setembro!$D$33</f>
        <v>17.899999999999999</v>
      </c>
      <c r="AE26" s="94">
        <f>[22]Setembro!$D$34</f>
        <v>21.9</v>
      </c>
      <c r="AF26" s="97">
        <f t="shared" si="1"/>
        <v>13.7</v>
      </c>
      <c r="AG26" s="95">
        <f t="shared" si="2"/>
        <v>18.133333333333333</v>
      </c>
      <c r="AI26" t="s">
        <v>47</v>
      </c>
      <c r="AL26" t="s">
        <v>47</v>
      </c>
    </row>
    <row r="27" spans="1:38" x14ac:dyDescent="0.2">
      <c r="A27" s="78" t="s">
        <v>8</v>
      </c>
      <c r="B27" s="147">
        <f>[23]Setembro!$D$5</f>
        <v>17.3</v>
      </c>
      <c r="C27" s="11">
        <f>[23]Setembro!$D$6</f>
        <v>18</v>
      </c>
      <c r="D27" s="11">
        <f>[23]Setembro!$D$7</f>
        <v>16.100000000000001</v>
      </c>
      <c r="E27" s="11">
        <f>[23]Setembro!$D$8</f>
        <v>16.600000000000001</v>
      </c>
      <c r="F27" s="11">
        <f>[23]Setembro!$D$9</f>
        <v>18.399999999999999</v>
      </c>
      <c r="G27" s="11">
        <f>[23]Setembro!$D$10</f>
        <v>19.8</v>
      </c>
      <c r="H27" s="11">
        <f>[23]Setembro!$D$11</f>
        <v>17.600000000000001</v>
      </c>
      <c r="I27" s="11">
        <f>[23]Setembro!$D$12</f>
        <v>16.8</v>
      </c>
      <c r="J27" s="11">
        <f>[23]Setembro!$D$13</f>
        <v>16.399999999999999</v>
      </c>
      <c r="K27" s="11">
        <f>[23]Setembro!$D$14</f>
        <v>18.8</v>
      </c>
      <c r="L27" s="11">
        <f>[23]Setembro!$D$15</f>
        <v>19.600000000000001</v>
      </c>
      <c r="M27" s="11">
        <f>[23]Setembro!$D$16</f>
        <v>20.8</v>
      </c>
      <c r="N27" s="11">
        <f>[23]Setembro!$D$17</f>
        <v>20.8</v>
      </c>
      <c r="O27" s="11">
        <f>[23]Setembro!$D$18</f>
        <v>21.6</v>
      </c>
      <c r="P27" s="11">
        <f>[23]Setembro!$D$19</f>
        <v>15.8</v>
      </c>
      <c r="Q27" s="11">
        <f>[23]Setembro!$D$20</f>
        <v>18.100000000000001</v>
      </c>
      <c r="R27" s="11">
        <f>[23]Setembro!$D$21</f>
        <v>18.8</v>
      </c>
      <c r="S27" s="11">
        <f>[23]Setembro!$D$22</f>
        <v>17.2</v>
      </c>
      <c r="T27" s="11">
        <f>[23]Setembro!$D$23</f>
        <v>16.600000000000001</v>
      </c>
      <c r="U27" s="11">
        <f>[23]Setembro!$D$24</f>
        <v>17.600000000000001</v>
      </c>
      <c r="V27" s="11">
        <f>[23]Setembro!$D$25</f>
        <v>14.6</v>
      </c>
      <c r="W27" s="11">
        <f>[23]Setembro!$D$26</f>
        <v>15.4</v>
      </c>
      <c r="X27" s="11">
        <f>[23]Setembro!$D$27</f>
        <v>13.9</v>
      </c>
      <c r="Y27" s="11">
        <f>[23]Setembro!$D$28</f>
        <v>16.899999999999999</v>
      </c>
      <c r="Z27" s="11">
        <f>[23]Setembro!$D$29</f>
        <v>19.100000000000001</v>
      </c>
      <c r="AA27" s="11">
        <f>[23]Setembro!$D$30</f>
        <v>20.3</v>
      </c>
      <c r="AB27" s="11">
        <f>[23]Setembro!$D$31</f>
        <v>24.3</v>
      </c>
      <c r="AC27" s="11">
        <f>[23]Setembro!$D$32</f>
        <v>19.600000000000001</v>
      </c>
      <c r="AD27" s="11">
        <f>[23]Setembro!$D$33</f>
        <v>15.1</v>
      </c>
      <c r="AE27" s="94">
        <f>[23]Setembro!$D$34</f>
        <v>24</v>
      </c>
      <c r="AF27" s="97">
        <f t="shared" si="1"/>
        <v>13.9</v>
      </c>
      <c r="AG27" s="95">
        <f t="shared" si="2"/>
        <v>18.196666666666673</v>
      </c>
      <c r="AI27" t="s">
        <v>47</v>
      </c>
      <c r="AK27" t="s">
        <v>47</v>
      </c>
    </row>
    <row r="28" spans="1:38" x14ac:dyDescent="0.2">
      <c r="A28" s="78" t="s">
        <v>9</v>
      </c>
      <c r="B28" s="147">
        <f>[24]Setembro!$D$5</f>
        <v>18.8</v>
      </c>
      <c r="C28" s="11">
        <f>[24]Setembro!$D$6</f>
        <v>19.3</v>
      </c>
      <c r="D28" s="11">
        <f>[24]Setembro!$D$7</f>
        <v>20.100000000000001</v>
      </c>
      <c r="E28" s="11">
        <f>[24]Setembro!$D$8</f>
        <v>18.399999999999999</v>
      </c>
      <c r="F28" s="11">
        <f>[24]Setembro!$D$9</f>
        <v>21.7</v>
      </c>
      <c r="G28" s="11">
        <f>[24]Setembro!$D$10</f>
        <v>21.5</v>
      </c>
      <c r="H28" s="11">
        <f>[24]Setembro!$D$11</f>
        <v>20.7</v>
      </c>
      <c r="I28" s="11">
        <f>[24]Setembro!$D$12</f>
        <v>16.600000000000001</v>
      </c>
      <c r="J28" s="11">
        <f>[24]Setembro!$D$13</f>
        <v>18.8</v>
      </c>
      <c r="K28" s="11">
        <f>[24]Setembro!$D$14</f>
        <v>24</v>
      </c>
      <c r="L28" s="11">
        <f>[24]Setembro!$D$15</f>
        <v>23.1</v>
      </c>
      <c r="M28" s="11">
        <f>[24]Setembro!$D$16</f>
        <v>22.7</v>
      </c>
      <c r="N28" s="11">
        <f>[24]Setembro!$D$17</f>
        <v>21.8</v>
      </c>
      <c r="O28" s="11">
        <f>[24]Setembro!$D$18</f>
        <v>21.6</v>
      </c>
      <c r="P28" s="11">
        <f>[24]Setembro!$D$19</f>
        <v>18.7</v>
      </c>
      <c r="Q28" s="11">
        <f>[24]Setembro!$D$20</f>
        <v>18.7</v>
      </c>
      <c r="R28" s="11">
        <f>[24]Setembro!$D$21</f>
        <v>21.6</v>
      </c>
      <c r="S28" s="11">
        <f>[24]Setembro!$D$22</f>
        <v>20.2</v>
      </c>
      <c r="T28" s="11">
        <f>[24]Setembro!$D$23</f>
        <v>19.5</v>
      </c>
      <c r="U28" s="11">
        <f>[24]Setembro!$D$24</f>
        <v>19.399999999999999</v>
      </c>
      <c r="V28" s="11">
        <f>[24]Setembro!$D$25</f>
        <v>15.7</v>
      </c>
      <c r="W28" s="11">
        <f>[24]Setembro!$D$26</f>
        <v>16.399999999999999</v>
      </c>
      <c r="X28" s="11">
        <f>[24]Setembro!$D$27</f>
        <v>14.9</v>
      </c>
      <c r="Y28" s="11">
        <f>[24]Setembro!$D$28</f>
        <v>18.3</v>
      </c>
      <c r="Z28" s="11">
        <f>[24]Setembro!$D$29</f>
        <v>21.6</v>
      </c>
      <c r="AA28" s="11">
        <f>[24]Setembro!$D$30</f>
        <v>20.9</v>
      </c>
      <c r="AB28" s="11">
        <f>[24]Setembro!$D$31</f>
        <v>24.5</v>
      </c>
      <c r="AC28" s="11">
        <f>[24]Setembro!$D$32</f>
        <v>21.5</v>
      </c>
      <c r="AD28" s="11">
        <f>[24]Setembro!$D$33</f>
        <v>20.3</v>
      </c>
      <c r="AE28" s="94">
        <f>[24]Setembro!$D$34</f>
        <v>24.9</v>
      </c>
      <c r="AF28" s="97">
        <f t="shared" si="1"/>
        <v>14.9</v>
      </c>
      <c r="AG28" s="95">
        <f t="shared" si="2"/>
        <v>20.206666666666663</v>
      </c>
      <c r="AK28" t="s">
        <v>47</v>
      </c>
      <c r="AL28" t="s">
        <v>47</v>
      </c>
    </row>
    <row r="29" spans="1:38" x14ac:dyDescent="0.2">
      <c r="A29" s="78" t="s">
        <v>42</v>
      </c>
      <c r="B29" s="147">
        <f>[25]Setembro!$D$5</f>
        <v>17.5</v>
      </c>
      <c r="C29" s="11">
        <f>[25]Setembro!$D$6</f>
        <v>18.2</v>
      </c>
      <c r="D29" s="11">
        <f>[25]Setembro!$D$7</f>
        <v>16.8</v>
      </c>
      <c r="E29" s="11">
        <f>[25]Setembro!$D$8</f>
        <v>17.8</v>
      </c>
      <c r="F29" s="11">
        <f>[25]Setembro!$D$9</f>
        <v>19.600000000000001</v>
      </c>
      <c r="G29" s="11">
        <f>[25]Setembro!$D$10</f>
        <v>19.100000000000001</v>
      </c>
      <c r="H29" s="11">
        <f>[25]Setembro!$D$11</f>
        <v>21</v>
      </c>
      <c r="I29" s="11">
        <f>[25]Setembro!$D$12</f>
        <v>19.7</v>
      </c>
      <c r="J29" s="11">
        <f>[25]Setembro!$D$13</f>
        <v>17.600000000000001</v>
      </c>
      <c r="K29" s="11">
        <f>[25]Setembro!$D$14</f>
        <v>19.8</v>
      </c>
      <c r="L29" s="11">
        <f>[25]Setembro!$D$15</f>
        <v>20</v>
      </c>
      <c r="M29" s="11">
        <f>[25]Setembro!$D$16</f>
        <v>21.6</v>
      </c>
      <c r="N29" s="11">
        <f>[25]Setembro!$D$17</f>
        <v>18.600000000000001</v>
      </c>
      <c r="O29" s="11">
        <f>[25]Setembro!$D$18</f>
        <v>22.3</v>
      </c>
      <c r="P29" s="11">
        <f>[25]Setembro!$D$19</f>
        <v>19.7</v>
      </c>
      <c r="Q29" s="11">
        <f>[25]Setembro!$D$20</f>
        <v>18.600000000000001</v>
      </c>
      <c r="R29" s="11">
        <f>[25]Setembro!$D$21</f>
        <v>20</v>
      </c>
      <c r="S29" s="11">
        <f>[25]Setembro!$D$22</f>
        <v>21.1</v>
      </c>
      <c r="T29" s="11">
        <f>[25]Setembro!$D$23</f>
        <v>22.8</v>
      </c>
      <c r="U29" s="11">
        <f>[25]Setembro!$D$24</f>
        <v>20.2</v>
      </c>
      <c r="V29" s="11">
        <f>[25]Setembro!$D$25</f>
        <v>16.399999999999999</v>
      </c>
      <c r="W29" s="11">
        <f>[25]Setembro!$D$26</f>
        <v>15.2</v>
      </c>
      <c r="X29" s="11">
        <f>[25]Setembro!$D$27</f>
        <v>20.5</v>
      </c>
      <c r="Y29" s="11">
        <f>[25]Setembro!$D$28</f>
        <v>19.8</v>
      </c>
      <c r="Z29" s="11">
        <f>[25]Setembro!$D$29</f>
        <v>22.1</v>
      </c>
      <c r="AA29" s="11">
        <f>[25]Setembro!$D$30</f>
        <v>23.8</v>
      </c>
      <c r="AB29" s="11">
        <f>[25]Setembro!$D$31</f>
        <v>27.2</v>
      </c>
      <c r="AC29" s="11">
        <f>[25]Setembro!$D$32</f>
        <v>21.5</v>
      </c>
      <c r="AD29" s="11">
        <f>[25]Setembro!$D$33</f>
        <v>21.4</v>
      </c>
      <c r="AE29" s="94">
        <f>[25]Setembro!$D$34</f>
        <v>23.6</v>
      </c>
      <c r="AF29" s="97">
        <f t="shared" si="1"/>
        <v>15.2</v>
      </c>
      <c r="AG29" s="95">
        <f t="shared" si="2"/>
        <v>20.116666666666667</v>
      </c>
      <c r="AL29" t="s">
        <v>47</v>
      </c>
    </row>
    <row r="30" spans="1:38" x14ac:dyDescent="0.2">
      <c r="A30" s="78" t="s">
        <v>10</v>
      </c>
      <c r="B30" s="147" t="str">
        <f>[26]Setembro!$D$5</f>
        <v>*</v>
      </c>
      <c r="C30" s="11" t="str">
        <f>[26]Setembro!$D$6</f>
        <v>*</v>
      </c>
      <c r="D30" s="11" t="str">
        <f>[26]Setembro!$D$7</f>
        <v>*</v>
      </c>
      <c r="E30" s="11" t="str">
        <f>[26]Setembro!$D$8</f>
        <v>*</v>
      </c>
      <c r="F30" s="11" t="str">
        <f>[26]Setembro!$D$9</f>
        <v>*</v>
      </c>
      <c r="G30" s="11" t="str">
        <f>[26]Setembro!$D$10</f>
        <v>*</v>
      </c>
      <c r="H30" s="11" t="str">
        <f>[26]Setembro!$D$11</f>
        <v>*</v>
      </c>
      <c r="I30" s="11" t="str">
        <f>[26]Setembro!$D$12</f>
        <v>*</v>
      </c>
      <c r="J30" s="11" t="str">
        <f>[26]Setembro!$D$13</f>
        <v>*</v>
      </c>
      <c r="K30" s="11" t="str">
        <f>[26]Setembro!$D$14</f>
        <v>*</v>
      </c>
      <c r="L30" s="11" t="str">
        <f>[26]Setembro!$D$15</f>
        <v>*</v>
      </c>
      <c r="M30" s="11" t="str">
        <f>[26]Setembro!$D$16</f>
        <v>*</v>
      </c>
      <c r="N30" s="11" t="str">
        <f>[26]Setembro!$D$17</f>
        <v>*</v>
      </c>
      <c r="O30" s="11" t="str">
        <f>[26]Setembro!$D$18</f>
        <v>*</v>
      </c>
      <c r="P30" s="11" t="str">
        <f>[26]Setembro!$D$19</f>
        <v>*</v>
      </c>
      <c r="Q30" s="11" t="str">
        <f>[26]Setembro!$D$20</f>
        <v>*</v>
      </c>
      <c r="R30" s="11" t="str">
        <f>[26]Setembro!$D$21</f>
        <v>*</v>
      </c>
      <c r="S30" s="11" t="str">
        <f>[26]Setembro!$D$22</f>
        <v>*</v>
      </c>
      <c r="T30" s="11" t="str">
        <f>[26]Setembro!$D$23</f>
        <v>*</v>
      </c>
      <c r="U30" s="11" t="str">
        <f>[26]Setembro!$D$24</f>
        <v>*</v>
      </c>
      <c r="V30" s="11" t="str">
        <f>[26]Setembro!$D$25</f>
        <v>*</v>
      </c>
      <c r="W30" s="11" t="str">
        <f>[26]Setembro!$D$26</f>
        <v>*</v>
      </c>
      <c r="X30" s="11" t="str">
        <f>[26]Setembro!$D$27</f>
        <v>*</v>
      </c>
      <c r="Y30" s="11" t="str">
        <f>[26]Setembro!$D$28</f>
        <v>*</v>
      </c>
      <c r="Z30" s="11" t="str">
        <f>[26]Setembro!$D$29</f>
        <v>*</v>
      </c>
      <c r="AA30" s="11" t="str">
        <f>[26]Setembro!$D$30</f>
        <v>*</v>
      </c>
      <c r="AB30" s="11" t="str">
        <f>[26]Setembro!$D$31</f>
        <v>*</v>
      </c>
      <c r="AC30" s="11" t="str">
        <f>[26]Setembro!$D$32</f>
        <v>*</v>
      </c>
      <c r="AD30" s="11" t="str">
        <f>[26]Setembro!$D$33</f>
        <v>*</v>
      </c>
      <c r="AE30" s="94" t="str">
        <f>[26]Setembro!$D$34</f>
        <v>*</v>
      </c>
      <c r="AF30" s="97" t="s">
        <v>226</v>
      </c>
      <c r="AG30" s="95" t="s">
        <v>226</v>
      </c>
      <c r="AK30" t="s">
        <v>47</v>
      </c>
    </row>
    <row r="31" spans="1:38" x14ac:dyDescent="0.2">
      <c r="A31" s="78" t="s">
        <v>172</v>
      </c>
      <c r="B31" s="147">
        <f>[27]Setembro!$D$5</f>
        <v>17.100000000000001</v>
      </c>
      <c r="C31" s="11">
        <f>[27]Setembro!$D$6</f>
        <v>18.7</v>
      </c>
      <c r="D31" s="11">
        <f>[27]Setembro!$D$7</f>
        <v>15.4</v>
      </c>
      <c r="E31" s="11">
        <f>[27]Setembro!$D$8</f>
        <v>15.8</v>
      </c>
      <c r="F31" s="11">
        <f>[27]Setembro!$D$9</f>
        <v>20.5</v>
      </c>
      <c r="G31" s="11">
        <f>[27]Setembro!$D$10</f>
        <v>17.600000000000001</v>
      </c>
      <c r="H31" s="11">
        <f>[27]Setembro!$D$11</f>
        <v>18.899999999999999</v>
      </c>
      <c r="I31" s="11">
        <f>[27]Setembro!$D$12</f>
        <v>15.2</v>
      </c>
      <c r="J31" s="11">
        <f>[27]Setembro!$D$13</f>
        <v>16.8</v>
      </c>
      <c r="K31" s="11">
        <f>[27]Setembro!$D$14</f>
        <v>20</v>
      </c>
      <c r="L31" s="11">
        <f>[27]Setembro!$D$15</f>
        <v>19.600000000000001</v>
      </c>
      <c r="M31" s="11">
        <f>[27]Setembro!$D$16</f>
        <v>18.600000000000001</v>
      </c>
      <c r="N31" s="11">
        <f>[27]Setembro!$D$17</f>
        <v>17.7</v>
      </c>
      <c r="O31" s="11">
        <f>[27]Setembro!$D$18</f>
        <v>17.899999999999999</v>
      </c>
      <c r="P31" s="11">
        <f>[27]Setembro!$D$19</f>
        <v>16.3</v>
      </c>
      <c r="Q31" s="11">
        <f>[27]Setembro!$D$20</f>
        <v>17</v>
      </c>
      <c r="R31" s="11">
        <f>[27]Setembro!$D$21</f>
        <v>18.2</v>
      </c>
      <c r="S31" s="11">
        <f>[27]Setembro!$D$22</f>
        <v>17.899999999999999</v>
      </c>
      <c r="T31" s="11">
        <f>[27]Setembro!$D$23</f>
        <v>17.2</v>
      </c>
      <c r="U31" s="11">
        <f>[27]Setembro!$D$24</f>
        <v>17.2</v>
      </c>
      <c r="V31" s="11">
        <f>[27]Setembro!$D$25</f>
        <v>13.5</v>
      </c>
      <c r="W31" s="11">
        <f>[27]Setembro!$D$26</f>
        <v>13.1</v>
      </c>
      <c r="X31" s="11">
        <f>[27]Setembro!$D$27</f>
        <v>14.1</v>
      </c>
      <c r="Y31" s="11">
        <f>[27]Setembro!$D$28</f>
        <v>17</v>
      </c>
      <c r="Z31" s="11">
        <f>[27]Setembro!$D$29</f>
        <v>16.399999999999999</v>
      </c>
      <c r="AA31" s="11">
        <f>[27]Setembro!$D$30</f>
        <v>16.899999999999999</v>
      </c>
      <c r="AB31" s="11">
        <f>[27]Setembro!$D$31</f>
        <v>21.4</v>
      </c>
      <c r="AC31" s="11">
        <f>[27]Setembro!$D$32</f>
        <v>18.5</v>
      </c>
      <c r="AD31" s="11">
        <f>[27]Setembro!$D$33</f>
        <v>16</v>
      </c>
      <c r="AE31" s="94">
        <f>[27]Setembro!$D$34</f>
        <v>23.3</v>
      </c>
      <c r="AF31" s="97">
        <f t="shared" si="1"/>
        <v>13.1</v>
      </c>
      <c r="AG31" s="95">
        <f t="shared" si="2"/>
        <v>17.459999999999994</v>
      </c>
      <c r="AH31" s="12" t="s">
        <v>47</v>
      </c>
      <c r="AI31" t="s">
        <v>47</v>
      </c>
      <c r="AK31" t="s">
        <v>47</v>
      </c>
      <c r="AL31" t="s">
        <v>47</v>
      </c>
    </row>
    <row r="32" spans="1:38" x14ac:dyDescent="0.2">
      <c r="A32" s="78" t="s">
        <v>11</v>
      </c>
      <c r="B32" s="147" t="str">
        <f>[28]Setembro!$D$5</f>
        <v>*</v>
      </c>
      <c r="C32" s="11" t="str">
        <f>[28]Setembro!$D$6</f>
        <v>*</v>
      </c>
      <c r="D32" s="11" t="str">
        <f>[28]Setembro!$D$7</f>
        <v>*</v>
      </c>
      <c r="E32" s="11" t="str">
        <f>[28]Setembro!$D$8</f>
        <v>*</v>
      </c>
      <c r="F32" s="11" t="str">
        <f>[28]Setembro!$D$9</f>
        <v>*</v>
      </c>
      <c r="G32" s="11" t="str">
        <f>[28]Setembro!$D$10</f>
        <v>*</v>
      </c>
      <c r="H32" s="11" t="str">
        <f>[28]Setembro!$D$11</f>
        <v>*</v>
      </c>
      <c r="I32" s="11" t="str">
        <f>[28]Setembro!$D$12</f>
        <v>*</v>
      </c>
      <c r="J32" s="11" t="str">
        <f>[28]Setembro!$D$13</f>
        <v>*</v>
      </c>
      <c r="K32" s="11" t="str">
        <f>[28]Setembro!$D$14</f>
        <v>*</v>
      </c>
      <c r="L32" s="11" t="str">
        <f>[28]Setembro!$D$15</f>
        <v>*</v>
      </c>
      <c r="M32" s="11" t="str">
        <f>[28]Setembro!$D$16</f>
        <v>*</v>
      </c>
      <c r="N32" s="11" t="str">
        <f>[28]Setembro!$D$17</f>
        <v>*</v>
      </c>
      <c r="O32" s="11" t="str">
        <f>[28]Setembro!$D$18</f>
        <v>*</v>
      </c>
      <c r="P32" s="11" t="str">
        <f>[28]Setembro!$D$19</f>
        <v>*</v>
      </c>
      <c r="Q32" s="11" t="str">
        <f>[28]Setembro!$D$20</f>
        <v>*</v>
      </c>
      <c r="R32" s="11" t="str">
        <f>[28]Setembro!$D$21</f>
        <v>*</v>
      </c>
      <c r="S32" s="11" t="str">
        <f>[28]Setembro!$D$22</f>
        <v>*</v>
      </c>
      <c r="T32" s="11" t="str">
        <f>[28]Setembro!$D$23</f>
        <v>*</v>
      </c>
      <c r="U32" s="11" t="str">
        <f>[28]Setembro!$D$24</f>
        <v>*</v>
      </c>
      <c r="V32" s="11" t="str">
        <f>[28]Setembro!$D$25</f>
        <v>*</v>
      </c>
      <c r="W32" s="11" t="str">
        <f>[28]Setembro!$D$26</f>
        <v>*</v>
      </c>
      <c r="X32" s="11" t="str">
        <f>[28]Setembro!$D$27</f>
        <v>*</v>
      </c>
      <c r="Y32" s="11" t="str">
        <f>[28]Setembro!$D$28</f>
        <v>*</v>
      </c>
      <c r="Z32" s="11" t="str">
        <f>[28]Setembro!$D$29</f>
        <v>*</v>
      </c>
      <c r="AA32" s="11" t="str">
        <f>[28]Setembro!$D$30</f>
        <v>*</v>
      </c>
      <c r="AB32" s="11" t="str">
        <f>[28]Setembro!$D$31</f>
        <v>*</v>
      </c>
      <c r="AC32" s="11" t="str">
        <f>[28]Setembro!$D$32</f>
        <v>*</v>
      </c>
      <c r="AD32" s="11" t="str">
        <f>[28]Setembro!$D$33</f>
        <v>*</v>
      </c>
      <c r="AE32" s="94" t="str">
        <f>[28]Setembro!$D$34</f>
        <v>*</v>
      </c>
      <c r="AF32" s="97" t="s">
        <v>226</v>
      </c>
      <c r="AG32" s="95" t="s">
        <v>226</v>
      </c>
    </row>
    <row r="33" spans="1:38" s="5" customFormat="1" x14ac:dyDescent="0.2">
      <c r="A33" s="78" t="s">
        <v>12</v>
      </c>
      <c r="B33" s="147" t="str">
        <f>[29]Setembro!$D$5</f>
        <v>*</v>
      </c>
      <c r="C33" s="11">
        <f>[29]Setembro!$D$6</f>
        <v>22.8</v>
      </c>
      <c r="D33" s="11">
        <f>[29]Setembro!$D$7</f>
        <v>16.5</v>
      </c>
      <c r="E33" s="11">
        <f>[29]Setembro!$D$8</f>
        <v>18.600000000000001</v>
      </c>
      <c r="F33" s="11">
        <f>[29]Setembro!$D$9</f>
        <v>18.5</v>
      </c>
      <c r="G33" s="11">
        <f>[29]Setembro!$D$10</f>
        <v>17.5</v>
      </c>
      <c r="H33" s="11">
        <f>[29]Setembro!$D$11</f>
        <v>21.9</v>
      </c>
      <c r="I33" s="11" t="str">
        <f>[29]Setembro!$D$12</f>
        <v>*</v>
      </c>
      <c r="J33" s="11" t="str">
        <f>[29]Setembro!$D$13</f>
        <v>*</v>
      </c>
      <c r="K33" s="11" t="str">
        <f>[29]Setembro!$D$14</f>
        <v>*</v>
      </c>
      <c r="L33" s="11" t="str">
        <f>[29]Setembro!$D$15</f>
        <v>*</v>
      </c>
      <c r="M33" s="11" t="str">
        <f>[29]Setembro!$D$16</f>
        <v>*</v>
      </c>
      <c r="N33" s="11" t="str">
        <f>[29]Setembro!$D$17</f>
        <v>*</v>
      </c>
      <c r="O33" s="11" t="str">
        <f>[29]Setembro!$D$18</f>
        <v>*</v>
      </c>
      <c r="P33" s="11" t="str">
        <f>[29]Setembro!$D$19</f>
        <v>*</v>
      </c>
      <c r="Q33" s="11" t="str">
        <f>[29]Setembro!$D$20</f>
        <v>*</v>
      </c>
      <c r="R33" s="11" t="str">
        <f>[29]Setembro!$D$21</f>
        <v>*</v>
      </c>
      <c r="S33" s="11">
        <f>[29]Setembro!$D$22</f>
        <v>24.4</v>
      </c>
      <c r="T33" s="11">
        <f>[29]Setembro!$D$23</f>
        <v>22.3</v>
      </c>
      <c r="U33" s="11">
        <f>[29]Setembro!$D$24</f>
        <v>20.7</v>
      </c>
      <c r="V33" s="11">
        <f>[29]Setembro!$D$25</f>
        <v>16.8</v>
      </c>
      <c r="W33" s="11">
        <f>[29]Setembro!$D$26</f>
        <v>16.7</v>
      </c>
      <c r="X33" s="11">
        <f>[29]Setembro!$D$27</f>
        <v>19</v>
      </c>
      <c r="Y33" s="11">
        <f>[29]Setembro!$D$28</f>
        <v>26.6</v>
      </c>
      <c r="Z33" s="11" t="str">
        <f>[29]Setembro!$D$29</f>
        <v>*</v>
      </c>
      <c r="AA33" s="11" t="str">
        <f>[29]Setembro!$D$30</f>
        <v>*</v>
      </c>
      <c r="AB33" s="11" t="str">
        <f>[29]Setembro!$D$31</f>
        <v>*</v>
      </c>
      <c r="AC33" s="11" t="str">
        <f>[29]Setembro!$D$32</f>
        <v>*</v>
      </c>
      <c r="AD33" s="11" t="str">
        <f>[29]Setembro!$D$33</f>
        <v>*</v>
      </c>
      <c r="AE33" s="94" t="str">
        <f>[29]Setembro!$D$34</f>
        <v>*</v>
      </c>
      <c r="AF33" s="97">
        <f t="shared" si="1"/>
        <v>16.5</v>
      </c>
      <c r="AG33" s="95">
        <f t="shared" si="2"/>
        <v>20.176923076923078</v>
      </c>
      <c r="AK33" s="5" t="s">
        <v>47</v>
      </c>
    </row>
    <row r="34" spans="1:38" x14ac:dyDescent="0.2">
      <c r="A34" s="78" t="s">
        <v>13</v>
      </c>
      <c r="B34" s="147" t="str">
        <f>[30]Setembro!$D$5</f>
        <v>*</v>
      </c>
      <c r="C34" s="11" t="str">
        <f>[30]Setembro!$D$6</f>
        <v>*</v>
      </c>
      <c r="D34" s="11" t="str">
        <f>[30]Setembro!$D$7</f>
        <v>*</v>
      </c>
      <c r="E34" s="11" t="str">
        <f>[30]Setembro!$D$8</f>
        <v>*</v>
      </c>
      <c r="F34" s="11" t="str">
        <f>[30]Setembro!$D$9</f>
        <v>*</v>
      </c>
      <c r="G34" s="11" t="str">
        <f>[30]Setembro!$D$10</f>
        <v>*</v>
      </c>
      <c r="H34" s="11" t="str">
        <f>[30]Setembro!$D$11</f>
        <v>*</v>
      </c>
      <c r="I34" s="11" t="str">
        <f>[30]Setembro!$D$12</f>
        <v>*</v>
      </c>
      <c r="J34" s="11" t="str">
        <f>[30]Setembro!$D$13</f>
        <v>*</v>
      </c>
      <c r="K34" s="11" t="str">
        <f>[30]Setembro!$D$14</f>
        <v>*</v>
      </c>
      <c r="L34" s="11" t="str">
        <f>[30]Setembro!$D$15</f>
        <v>*</v>
      </c>
      <c r="M34" s="11" t="str">
        <f>[30]Setembro!$D$16</f>
        <v>*</v>
      </c>
      <c r="N34" s="11" t="str">
        <f>[30]Setembro!$D$17</f>
        <v>*</v>
      </c>
      <c r="O34" s="11" t="str">
        <f>[30]Setembro!$D$18</f>
        <v>*</v>
      </c>
      <c r="P34" s="11" t="str">
        <f>[30]Setembro!$D$19</f>
        <v>*</v>
      </c>
      <c r="Q34" s="11" t="str">
        <f>[30]Setembro!$D$20</f>
        <v>*</v>
      </c>
      <c r="R34" s="11" t="str">
        <f>[30]Setembro!$D$21</f>
        <v>*</v>
      </c>
      <c r="S34" s="11" t="str">
        <f>[30]Setembro!$D$22</f>
        <v>*</v>
      </c>
      <c r="T34" s="11" t="str">
        <f>[30]Setembro!$D$23</f>
        <v>*</v>
      </c>
      <c r="U34" s="11" t="str">
        <f>[30]Setembro!$D$24</f>
        <v>*</v>
      </c>
      <c r="V34" s="11" t="str">
        <f>[30]Setembro!$D$25</f>
        <v>*</v>
      </c>
      <c r="W34" s="11" t="str">
        <f>[30]Setembro!$D$26</f>
        <v>*</v>
      </c>
      <c r="X34" s="11" t="str">
        <f>[30]Setembro!$D$27</f>
        <v>*</v>
      </c>
      <c r="Y34" s="11" t="str">
        <f>[30]Setembro!$D$28</f>
        <v>*</v>
      </c>
      <c r="Z34" s="11" t="str">
        <f>[30]Setembro!$D$29</f>
        <v>*</v>
      </c>
      <c r="AA34" s="11" t="str">
        <f>[30]Setembro!$D$30</f>
        <v>*</v>
      </c>
      <c r="AB34" s="11" t="str">
        <f>[30]Setembro!$D$31</f>
        <v>*</v>
      </c>
      <c r="AC34" s="11" t="str">
        <f>[30]Setembro!$D$32</f>
        <v>*</v>
      </c>
      <c r="AD34" s="11" t="str">
        <f>[30]Setembro!$D$33</f>
        <v>*</v>
      </c>
      <c r="AE34" s="94" t="str">
        <f>[30]Setembro!$D$34</f>
        <v>*</v>
      </c>
      <c r="AF34" s="97" t="s">
        <v>226</v>
      </c>
      <c r="AG34" s="95" t="s">
        <v>226</v>
      </c>
      <c r="AI34" t="s">
        <v>47</v>
      </c>
      <c r="AJ34" t="s">
        <v>47</v>
      </c>
    </row>
    <row r="35" spans="1:38" x14ac:dyDescent="0.2">
      <c r="A35" s="78" t="s">
        <v>173</v>
      </c>
      <c r="B35" s="147">
        <f>[31]Setembro!$D$5</f>
        <v>19.100000000000001</v>
      </c>
      <c r="C35" s="11">
        <f>[31]Setembro!$D$6</f>
        <v>20.100000000000001</v>
      </c>
      <c r="D35" s="11">
        <f>[31]Setembro!$D$7</f>
        <v>18.2</v>
      </c>
      <c r="E35" s="11">
        <f>[31]Setembro!$D$8</f>
        <v>16.3</v>
      </c>
      <c r="F35" s="11">
        <f>[31]Setembro!$D$9</f>
        <v>17.5</v>
      </c>
      <c r="G35" s="11">
        <f>[31]Setembro!$D$10</f>
        <v>21.1</v>
      </c>
      <c r="H35" s="11">
        <f>[31]Setembro!$D$11</f>
        <v>18.5</v>
      </c>
      <c r="I35" s="11">
        <f>[31]Setembro!$D$12</f>
        <v>16.600000000000001</v>
      </c>
      <c r="J35" s="11">
        <f>[31]Setembro!$D$13</f>
        <v>16.5</v>
      </c>
      <c r="K35" s="11">
        <f>[31]Setembro!$D$14</f>
        <v>18.5</v>
      </c>
      <c r="L35" s="11">
        <f>[31]Setembro!$D$15</f>
        <v>19.5</v>
      </c>
      <c r="M35" s="11">
        <f>[31]Setembro!$D$16</f>
        <v>20.9</v>
      </c>
      <c r="N35" s="11">
        <f>[31]Setembro!$D$17</f>
        <v>22.4</v>
      </c>
      <c r="O35" s="11">
        <f>[31]Setembro!$D$18</f>
        <v>22.9</v>
      </c>
      <c r="P35" s="11">
        <f>[31]Setembro!$D$19</f>
        <v>16.2</v>
      </c>
      <c r="Q35" s="11">
        <f>[31]Setembro!$D$20</f>
        <v>19.7</v>
      </c>
      <c r="R35" s="11">
        <f>[31]Setembro!$D$21</f>
        <v>18.3</v>
      </c>
      <c r="S35" s="11">
        <f>[31]Setembro!$D$22</f>
        <v>18.5</v>
      </c>
      <c r="T35" s="11">
        <f>[31]Setembro!$D$23</f>
        <v>20.2</v>
      </c>
      <c r="U35" s="11">
        <f>[31]Setembro!$D$24</f>
        <v>19.100000000000001</v>
      </c>
      <c r="V35" s="11">
        <f>[31]Setembro!$D$25</f>
        <v>17.100000000000001</v>
      </c>
      <c r="W35" s="11">
        <f>[31]Setembro!$D$26</f>
        <v>17.600000000000001</v>
      </c>
      <c r="X35" s="11">
        <f>[31]Setembro!$D$27</f>
        <v>16.600000000000001</v>
      </c>
      <c r="Y35" s="11">
        <f>[31]Setembro!$D$28</f>
        <v>18.399999999999999</v>
      </c>
      <c r="Z35" s="11">
        <f>[31]Setembro!$D$29</f>
        <v>20.3</v>
      </c>
      <c r="AA35" s="11">
        <f>[31]Setembro!$D$30</f>
        <v>22.6</v>
      </c>
      <c r="AB35" s="11">
        <f>[31]Setembro!$D$31</f>
        <v>25.6</v>
      </c>
      <c r="AC35" s="11">
        <f>[31]Setembro!$D$32</f>
        <v>22.7</v>
      </c>
      <c r="AD35" s="11">
        <f>[31]Setembro!$D$33</f>
        <v>18.8</v>
      </c>
      <c r="AE35" s="94">
        <f>[31]Setembro!$D$34</f>
        <v>21</v>
      </c>
      <c r="AF35" s="97">
        <f t="shared" si="1"/>
        <v>16.2</v>
      </c>
      <c r="AG35" s="95">
        <f t="shared" si="2"/>
        <v>19.360000000000003</v>
      </c>
      <c r="AJ35" t="s">
        <v>47</v>
      </c>
    </row>
    <row r="36" spans="1:38" x14ac:dyDescent="0.2">
      <c r="A36" s="78" t="s">
        <v>144</v>
      </c>
      <c r="B36" s="147" t="str">
        <f>[32]Setembro!$D$5</f>
        <v>*</v>
      </c>
      <c r="C36" s="11" t="str">
        <f>[32]Setembro!$D$6</f>
        <v>*</v>
      </c>
      <c r="D36" s="11" t="str">
        <f>[32]Setembro!$D$7</f>
        <v>*</v>
      </c>
      <c r="E36" s="11" t="str">
        <f>[32]Setembro!$D$8</f>
        <v>*</v>
      </c>
      <c r="F36" s="11" t="str">
        <f>[32]Setembro!$D$9</f>
        <v>*</v>
      </c>
      <c r="G36" s="11" t="str">
        <f>[32]Setembro!$D$10</f>
        <v>*</v>
      </c>
      <c r="H36" s="11" t="str">
        <f>[32]Setembro!$D$11</f>
        <v>*</v>
      </c>
      <c r="I36" s="11" t="str">
        <f>[32]Setembro!$D$12</f>
        <v>*</v>
      </c>
      <c r="J36" s="11" t="str">
        <f>[32]Setembro!$D$13</f>
        <v>*</v>
      </c>
      <c r="K36" s="11" t="str">
        <f>[32]Setembro!$D$14</f>
        <v>*</v>
      </c>
      <c r="L36" s="11" t="str">
        <f>[32]Setembro!$D$15</f>
        <v>*</v>
      </c>
      <c r="M36" s="11" t="str">
        <f>[32]Setembro!$D$16</f>
        <v>*</v>
      </c>
      <c r="N36" s="11" t="str">
        <f>[32]Setembro!$D$17</f>
        <v>*</v>
      </c>
      <c r="O36" s="11" t="str">
        <f>[32]Setembro!$D$18</f>
        <v>*</v>
      </c>
      <c r="P36" s="11" t="str">
        <f>[32]Setembro!$D$19</f>
        <v>*</v>
      </c>
      <c r="Q36" s="11" t="str">
        <f>[32]Setembro!$D$20</f>
        <v>*</v>
      </c>
      <c r="R36" s="11" t="str">
        <f>[32]Setembro!$D$21</f>
        <v>*</v>
      </c>
      <c r="S36" s="11" t="str">
        <f>[32]Setembro!$D$22</f>
        <v>*</v>
      </c>
      <c r="T36" s="11" t="str">
        <f>[32]Setembro!$D$23</f>
        <v>*</v>
      </c>
      <c r="U36" s="11" t="str">
        <f>[32]Setembro!$D$24</f>
        <v>*</v>
      </c>
      <c r="V36" s="11" t="str">
        <f>[32]Setembro!$D$25</f>
        <v>*</v>
      </c>
      <c r="W36" s="11" t="str">
        <f>[32]Setembro!$D$26</f>
        <v>*</v>
      </c>
      <c r="X36" s="11" t="str">
        <f>[32]Setembro!$D$27</f>
        <v>*</v>
      </c>
      <c r="Y36" s="11" t="str">
        <f>[32]Setembro!$D$28</f>
        <v>*</v>
      </c>
      <c r="Z36" s="11" t="str">
        <f>[32]Setembro!$D$29</f>
        <v>*</v>
      </c>
      <c r="AA36" s="11" t="str">
        <f>[32]Setembro!$D$30</f>
        <v>*</v>
      </c>
      <c r="AB36" s="11" t="str">
        <f>[32]Setembro!$D$31</f>
        <v>*</v>
      </c>
      <c r="AC36" s="11" t="str">
        <f>[32]Setembro!$D$32</f>
        <v>*</v>
      </c>
      <c r="AD36" s="11" t="str">
        <f>[32]Setembro!$D$33</f>
        <v>*</v>
      </c>
      <c r="AE36" s="94" t="str">
        <f>[32]Setembro!$D$34</f>
        <v>*</v>
      </c>
      <c r="AF36" s="97" t="s">
        <v>226</v>
      </c>
      <c r="AG36" s="95" t="s">
        <v>226</v>
      </c>
      <c r="AI36" t="s">
        <v>47</v>
      </c>
    </row>
    <row r="37" spans="1:38" x14ac:dyDescent="0.2">
      <c r="A37" s="78" t="s">
        <v>14</v>
      </c>
      <c r="B37" s="147" t="str">
        <f>[33]Setembro!$D$5</f>
        <v>*</v>
      </c>
      <c r="C37" s="11" t="str">
        <f>[33]Setembro!$D$6</f>
        <v>*</v>
      </c>
      <c r="D37" s="11" t="str">
        <f>[33]Setembro!$D$7</f>
        <v>*</v>
      </c>
      <c r="E37" s="11" t="str">
        <f>[33]Setembro!$D$8</f>
        <v>*</v>
      </c>
      <c r="F37" s="11" t="str">
        <f>[33]Setembro!$D$9</f>
        <v>*</v>
      </c>
      <c r="G37" s="11" t="str">
        <f>[33]Setembro!$D$10</f>
        <v>*</v>
      </c>
      <c r="H37" s="11" t="str">
        <f>[33]Setembro!$D$11</f>
        <v>*</v>
      </c>
      <c r="I37" s="11" t="str">
        <f>[33]Setembro!$D$12</f>
        <v>*</v>
      </c>
      <c r="J37" s="11" t="str">
        <f>[33]Setembro!$D$13</f>
        <v>*</v>
      </c>
      <c r="K37" s="11" t="str">
        <f>[33]Setembro!$D$14</f>
        <v>*</v>
      </c>
      <c r="L37" s="11" t="str">
        <f>[33]Setembro!$D$15</f>
        <v>*</v>
      </c>
      <c r="M37" s="11" t="str">
        <f>[33]Setembro!$D$16</f>
        <v>*</v>
      </c>
      <c r="N37" s="11" t="str">
        <f>[33]Setembro!$D$17</f>
        <v>*</v>
      </c>
      <c r="O37" s="11" t="str">
        <f>[33]Setembro!$D$18</f>
        <v>*</v>
      </c>
      <c r="P37" s="11" t="str">
        <f>[33]Setembro!$D$19</f>
        <v>*</v>
      </c>
      <c r="Q37" s="11" t="str">
        <f>[33]Setembro!$D$20</f>
        <v>*</v>
      </c>
      <c r="R37" s="11" t="str">
        <f>[33]Setembro!$D$21</f>
        <v>*</v>
      </c>
      <c r="S37" s="11" t="str">
        <f>[33]Setembro!$D$22</f>
        <v>*</v>
      </c>
      <c r="T37" s="11" t="str">
        <f>[33]Setembro!$D$23</f>
        <v>*</v>
      </c>
      <c r="U37" s="11" t="str">
        <f>[33]Setembro!$D$24</f>
        <v>*</v>
      </c>
      <c r="V37" s="11" t="str">
        <f>[33]Setembro!$D$25</f>
        <v>*</v>
      </c>
      <c r="W37" s="11" t="str">
        <f>[33]Setembro!$D$26</f>
        <v>*</v>
      </c>
      <c r="X37" s="11" t="str">
        <f>[33]Setembro!$D$27</f>
        <v>*</v>
      </c>
      <c r="Y37" s="11" t="str">
        <f>[33]Setembro!$D$28</f>
        <v>*</v>
      </c>
      <c r="Z37" s="11" t="str">
        <f>[33]Setembro!$D$29</f>
        <v>*</v>
      </c>
      <c r="AA37" s="11" t="str">
        <f>[33]Setembro!$D$30</f>
        <v>*</v>
      </c>
      <c r="AB37" s="11" t="str">
        <f>[33]Setembro!$D$31</f>
        <v>*</v>
      </c>
      <c r="AC37" s="11" t="str">
        <f>[33]Setembro!$D$32</f>
        <v>*</v>
      </c>
      <c r="AD37" s="11" t="str">
        <f>[33]Setembro!$D$33</f>
        <v>*</v>
      </c>
      <c r="AE37" s="94" t="str">
        <f>[33]Setembro!$D$34</f>
        <v>*</v>
      </c>
      <c r="AF37" s="97" t="s">
        <v>226</v>
      </c>
      <c r="AG37" s="95" t="s">
        <v>226</v>
      </c>
    </row>
    <row r="38" spans="1:38" x14ac:dyDescent="0.2">
      <c r="A38" s="78" t="s">
        <v>174</v>
      </c>
      <c r="B38" s="147">
        <f>[34]Setembro!$D$5</f>
        <v>16.3</v>
      </c>
      <c r="C38" s="11">
        <f>[34]Setembro!$D$6</f>
        <v>19</v>
      </c>
      <c r="D38" s="11">
        <f>[34]Setembro!$D$7</f>
        <v>17.399999999999999</v>
      </c>
      <c r="E38" s="11">
        <f>[34]Setembro!$D$8</f>
        <v>16.2</v>
      </c>
      <c r="F38" s="11">
        <f>[34]Setembro!$D$9</f>
        <v>16.399999999999999</v>
      </c>
      <c r="G38" s="11">
        <f>[34]Setembro!$D$10</f>
        <v>14.9</v>
      </c>
      <c r="H38" s="11">
        <f>[34]Setembro!$D$11</f>
        <v>14.9</v>
      </c>
      <c r="I38" s="11">
        <f>[34]Setembro!$D$12</f>
        <v>16.600000000000001</v>
      </c>
      <c r="J38" s="11">
        <f>[34]Setembro!$D$13</f>
        <v>17.100000000000001</v>
      </c>
      <c r="K38" s="11">
        <f>[34]Setembro!$D$14</f>
        <v>17.100000000000001</v>
      </c>
      <c r="L38" s="11">
        <f>[34]Setembro!$D$15</f>
        <v>16.8</v>
      </c>
      <c r="M38" s="11">
        <f>[34]Setembro!$D$16</f>
        <v>15.4</v>
      </c>
      <c r="N38" s="11">
        <f>[34]Setembro!$D$17</f>
        <v>15.3</v>
      </c>
      <c r="O38" s="11">
        <f>[34]Setembro!$D$18</f>
        <v>16.399999999999999</v>
      </c>
      <c r="P38" s="11">
        <f>[34]Setembro!$D$19</f>
        <v>16.7</v>
      </c>
      <c r="Q38" s="11">
        <f>[34]Setembro!$D$20</f>
        <v>17.600000000000001</v>
      </c>
      <c r="R38" s="11">
        <f>[34]Setembro!$D$21</f>
        <v>23.1</v>
      </c>
      <c r="S38" s="11">
        <f>[34]Setembro!$D$22</f>
        <v>23.2</v>
      </c>
      <c r="T38" s="11">
        <f>[34]Setembro!$D$23</f>
        <v>20</v>
      </c>
      <c r="U38" s="11">
        <f>[34]Setembro!$D$24</f>
        <v>23</v>
      </c>
      <c r="V38" s="11">
        <f>[34]Setembro!$D$25</f>
        <v>18.3</v>
      </c>
      <c r="W38" s="11">
        <f>[34]Setembro!$D$26</f>
        <v>20.7</v>
      </c>
      <c r="X38" s="11">
        <f>[34]Setembro!$D$27</f>
        <v>23.1</v>
      </c>
      <c r="Y38" s="11">
        <f>[34]Setembro!$D$28</f>
        <v>21.2</v>
      </c>
      <c r="Z38" s="11">
        <f>[34]Setembro!$D$29</f>
        <v>18</v>
      </c>
      <c r="AA38" s="11">
        <f>[34]Setembro!$D$30</f>
        <v>19.100000000000001</v>
      </c>
      <c r="AB38" s="11">
        <f>[34]Setembro!$D$31</f>
        <v>23.5</v>
      </c>
      <c r="AC38" s="11">
        <f>[34]Setembro!$D$32</f>
        <v>20.9</v>
      </c>
      <c r="AD38" s="11">
        <f>[34]Setembro!$D$33</f>
        <v>22.4</v>
      </c>
      <c r="AE38" s="94">
        <f>[34]Setembro!$D$34</f>
        <v>18.7</v>
      </c>
      <c r="AF38" s="97">
        <f t="shared" si="1"/>
        <v>14.9</v>
      </c>
      <c r="AG38" s="95">
        <f t="shared" si="2"/>
        <v>18.643333333333334</v>
      </c>
      <c r="AI38" t="s">
        <v>47</v>
      </c>
      <c r="AK38" t="s">
        <v>47</v>
      </c>
    </row>
    <row r="39" spans="1:38" x14ac:dyDescent="0.2">
      <c r="A39" s="78" t="s">
        <v>15</v>
      </c>
      <c r="B39" s="147">
        <f>[35]Setembro!$D$5</f>
        <v>17.100000000000001</v>
      </c>
      <c r="C39" s="11">
        <f>[35]Setembro!$D$6</f>
        <v>16.100000000000001</v>
      </c>
      <c r="D39" s="11">
        <f>[35]Setembro!$D$7</f>
        <v>12.8</v>
      </c>
      <c r="E39" s="11">
        <f>[35]Setembro!$D$8</f>
        <v>14.1</v>
      </c>
      <c r="F39" s="11">
        <f>[35]Setembro!$D$9</f>
        <v>19.899999999999999</v>
      </c>
      <c r="G39" s="11">
        <f>[35]Setembro!$D$10</f>
        <v>21.4</v>
      </c>
      <c r="H39" s="11">
        <f>[35]Setembro!$D$11</f>
        <v>17.2</v>
      </c>
      <c r="I39" s="11">
        <f>[35]Setembro!$D$12</f>
        <v>14.4</v>
      </c>
      <c r="J39" s="11">
        <f>[35]Setembro!$D$13</f>
        <v>18.5</v>
      </c>
      <c r="K39" s="11">
        <f>[35]Setembro!$D$14</f>
        <v>23.3</v>
      </c>
      <c r="L39" s="11">
        <f>[35]Setembro!$D$15</f>
        <v>22.8</v>
      </c>
      <c r="M39" s="11">
        <f>[35]Setembro!$D$16</f>
        <v>21.9</v>
      </c>
      <c r="N39" s="11">
        <f>[35]Setembro!$D$17</f>
        <v>21</v>
      </c>
      <c r="O39" s="11">
        <f>[35]Setembro!$D$18</f>
        <v>21.1</v>
      </c>
      <c r="P39" s="11">
        <f>[35]Setembro!$D$19</f>
        <v>15.4</v>
      </c>
      <c r="Q39" s="11">
        <f>[35]Setembro!$D$20</f>
        <v>17.100000000000001</v>
      </c>
      <c r="R39" s="11">
        <f>[35]Setembro!$D$21</f>
        <v>18.3</v>
      </c>
      <c r="S39" s="11">
        <f>[35]Setembro!$D$22</f>
        <v>17.5</v>
      </c>
      <c r="T39" s="11">
        <f>[35]Setembro!$D$23</f>
        <v>18.399999999999999</v>
      </c>
      <c r="U39" s="11">
        <f>[35]Setembro!$D$24</f>
        <v>15.8</v>
      </c>
      <c r="V39" s="11">
        <f>[35]Setembro!$D$25</f>
        <v>11.5</v>
      </c>
      <c r="W39" s="11">
        <f>[35]Setembro!$D$26</f>
        <v>13.2</v>
      </c>
      <c r="X39" s="11">
        <f>[35]Setembro!$D$27</f>
        <v>14</v>
      </c>
      <c r="Y39" s="11">
        <f>[35]Setembro!$D$28</f>
        <v>17</v>
      </c>
      <c r="Z39" s="11">
        <f>[35]Setembro!$D$29</f>
        <v>17.399999999999999</v>
      </c>
      <c r="AA39" s="11">
        <f>[35]Setembro!$D$30</f>
        <v>18.8</v>
      </c>
      <c r="AB39" s="11">
        <f>[35]Setembro!$D$31</f>
        <v>26.4</v>
      </c>
      <c r="AC39" s="11">
        <f>[35]Setembro!$D$32</f>
        <v>16.399999999999999</v>
      </c>
      <c r="AD39" s="11">
        <f>[35]Setembro!$D$33</f>
        <v>15.8</v>
      </c>
      <c r="AE39" s="94">
        <f>[35]Setembro!$D$34</f>
        <v>23.4</v>
      </c>
      <c r="AF39" s="97">
        <f t="shared" si="1"/>
        <v>11.5</v>
      </c>
      <c r="AG39" s="95">
        <f t="shared" si="2"/>
        <v>17.93333333333333</v>
      </c>
      <c r="AH39" s="12" t="s">
        <v>47</v>
      </c>
      <c r="AI39" t="s">
        <v>47</v>
      </c>
      <c r="AK39" t="s">
        <v>47</v>
      </c>
    </row>
    <row r="40" spans="1:38" x14ac:dyDescent="0.2">
      <c r="A40" s="78" t="s">
        <v>16</v>
      </c>
      <c r="B40" s="147">
        <f>[36]Setembro!$D$5</f>
        <v>14.9</v>
      </c>
      <c r="C40" s="11">
        <f>[36]Setembro!$D$6</f>
        <v>16.100000000000001</v>
      </c>
      <c r="D40" s="11">
        <f>[36]Setembro!$D$7</f>
        <v>13.5</v>
      </c>
      <c r="E40" s="11">
        <f>[36]Setembro!$D$8</f>
        <v>14.8</v>
      </c>
      <c r="F40" s="11">
        <f>[36]Setembro!$D$9</f>
        <v>19</v>
      </c>
      <c r="G40" s="11" t="str">
        <f>[36]Setembro!$D$10</f>
        <v>*</v>
      </c>
      <c r="H40" s="11" t="str">
        <f>[36]Setembro!$D$11</f>
        <v>*</v>
      </c>
      <c r="I40" s="11">
        <f>[36]Setembro!$D$12</f>
        <v>18</v>
      </c>
      <c r="J40" s="11">
        <f>[36]Setembro!$D$13</f>
        <v>16.600000000000001</v>
      </c>
      <c r="K40" s="11">
        <f>[36]Setembro!$D$14</f>
        <v>20.8</v>
      </c>
      <c r="L40" s="11">
        <f>[36]Setembro!$D$15</f>
        <v>22.4</v>
      </c>
      <c r="M40" s="11" t="str">
        <f>[36]Setembro!$D$16</f>
        <v>*</v>
      </c>
      <c r="N40" s="11" t="str">
        <f>[36]Setembro!$D$17</f>
        <v>*</v>
      </c>
      <c r="O40" s="11" t="str">
        <f>[36]Setembro!$D$18</f>
        <v>*</v>
      </c>
      <c r="P40" s="11">
        <f>[36]Setembro!$D$19</f>
        <v>17.399999999999999</v>
      </c>
      <c r="Q40" s="11">
        <f>[36]Setembro!$D$20</f>
        <v>17.3</v>
      </c>
      <c r="R40" s="11">
        <f>[36]Setembro!$D$21</f>
        <v>20.5</v>
      </c>
      <c r="S40" s="11" t="str">
        <f>[36]Setembro!$D$22</f>
        <v>*</v>
      </c>
      <c r="T40" s="11" t="str">
        <f>[36]Setembro!$D$23</f>
        <v>*</v>
      </c>
      <c r="U40" s="11" t="str">
        <f>[36]Setembro!$D$24</f>
        <v>*</v>
      </c>
      <c r="V40" s="11">
        <f>[36]Setembro!$D$25</f>
        <v>13.3</v>
      </c>
      <c r="W40" s="11">
        <f>[36]Setembro!$D$26</f>
        <v>12.3</v>
      </c>
      <c r="X40" s="11">
        <f>[36]Setembro!$D$27</f>
        <v>16.600000000000001</v>
      </c>
      <c r="Y40" s="11">
        <f>[36]Setembro!$D$28</f>
        <v>20.5</v>
      </c>
      <c r="Z40" s="11" t="str">
        <f>[36]Setembro!$D$29</f>
        <v>*</v>
      </c>
      <c r="AA40" s="11" t="str">
        <f>[36]Setembro!$D$30</f>
        <v>*</v>
      </c>
      <c r="AB40" s="11" t="str">
        <f>[36]Setembro!$D$31</f>
        <v>*</v>
      </c>
      <c r="AC40" s="11">
        <f>[36]Setembro!$D$32</f>
        <v>19.899999999999999</v>
      </c>
      <c r="AD40" s="11">
        <f>[36]Setembro!$D$33</f>
        <v>17.3</v>
      </c>
      <c r="AE40" s="94">
        <f>[36]Setembro!$D$34</f>
        <v>24.4</v>
      </c>
      <c r="AF40" s="97">
        <f t="shared" si="1"/>
        <v>12.3</v>
      </c>
      <c r="AG40" s="95">
        <f t="shared" si="2"/>
        <v>17.663157894736845</v>
      </c>
      <c r="AI40" t="s">
        <v>47</v>
      </c>
      <c r="AJ40" t="s">
        <v>47</v>
      </c>
    </row>
    <row r="41" spans="1:38" x14ac:dyDescent="0.2">
      <c r="A41" s="78" t="s">
        <v>175</v>
      </c>
      <c r="B41" s="147">
        <f>[37]Setembro!$D$5</f>
        <v>20.399999999999999</v>
      </c>
      <c r="C41" s="11">
        <f>[37]Setembro!$D$6</f>
        <v>19.899999999999999</v>
      </c>
      <c r="D41" s="11">
        <f>[37]Setembro!$D$7</f>
        <v>19</v>
      </c>
      <c r="E41" s="11">
        <f>[37]Setembro!$D$8</f>
        <v>18.899999999999999</v>
      </c>
      <c r="F41" s="11">
        <f>[37]Setembro!$D$9</f>
        <v>17.600000000000001</v>
      </c>
      <c r="G41" s="11">
        <f>[37]Setembro!$D$10</f>
        <v>18.5</v>
      </c>
      <c r="H41" s="11">
        <f>[37]Setembro!$D$11</f>
        <v>16.399999999999999</v>
      </c>
      <c r="I41" s="11">
        <f>[37]Setembro!$D$12</f>
        <v>17.7</v>
      </c>
      <c r="J41" s="11">
        <f>[37]Setembro!$D$13</f>
        <v>16.600000000000001</v>
      </c>
      <c r="K41" s="11">
        <f>[37]Setembro!$D$14</f>
        <v>18.8</v>
      </c>
      <c r="L41" s="11">
        <f>[37]Setembro!$D$15</f>
        <v>18.899999999999999</v>
      </c>
      <c r="M41" s="11">
        <f>[37]Setembro!$D$16</f>
        <v>19.2</v>
      </c>
      <c r="N41" s="11">
        <f>[37]Setembro!$D$17</f>
        <v>19.600000000000001</v>
      </c>
      <c r="O41" s="11">
        <f>[37]Setembro!$D$18</f>
        <v>18.600000000000001</v>
      </c>
      <c r="P41" s="11">
        <f>[37]Setembro!$D$19</f>
        <v>17.100000000000001</v>
      </c>
      <c r="Q41" s="11">
        <f>[37]Setembro!$D$20</f>
        <v>18.5</v>
      </c>
      <c r="R41" s="11">
        <f>[37]Setembro!$D$21</f>
        <v>21.5</v>
      </c>
      <c r="S41" s="11">
        <f>[37]Setembro!$D$22</f>
        <v>18.5</v>
      </c>
      <c r="T41" s="11">
        <f>[37]Setembro!$D$23</f>
        <v>20.6</v>
      </c>
      <c r="U41" s="11">
        <f>[37]Setembro!$D$24</f>
        <v>19.899999999999999</v>
      </c>
      <c r="V41" s="11">
        <f>[37]Setembro!$D$25</f>
        <v>17.7</v>
      </c>
      <c r="W41" s="11">
        <f>[37]Setembro!$D$26</f>
        <v>18</v>
      </c>
      <c r="X41" s="11">
        <f>[37]Setembro!$D$27</f>
        <v>16.8</v>
      </c>
      <c r="Y41" s="11">
        <f>[37]Setembro!$D$28</f>
        <v>18.5</v>
      </c>
      <c r="Z41" s="11">
        <f>[37]Setembro!$D$29</f>
        <v>19.399999999999999</v>
      </c>
      <c r="AA41" s="11">
        <f>[37]Setembro!$D$30</f>
        <v>19.8</v>
      </c>
      <c r="AB41" s="11">
        <f>[37]Setembro!$D$31</f>
        <v>25.7</v>
      </c>
      <c r="AC41" s="11">
        <f>[37]Setembro!$D$32</f>
        <v>20.2</v>
      </c>
      <c r="AD41" s="11">
        <f>[37]Setembro!$D$33</f>
        <v>20.7</v>
      </c>
      <c r="AE41" s="94">
        <f>[37]Setembro!$D$34</f>
        <v>22.2</v>
      </c>
      <c r="AF41" s="97">
        <f t="shared" si="1"/>
        <v>16.399999999999999</v>
      </c>
      <c r="AG41" s="95">
        <f t="shared" si="2"/>
        <v>19.173333333333339</v>
      </c>
      <c r="AK41" t="s">
        <v>47</v>
      </c>
    </row>
    <row r="42" spans="1:38" x14ac:dyDescent="0.2">
      <c r="A42" s="78" t="s">
        <v>17</v>
      </c>
      <c r="B42" s="147">
        <f>[38]Setembro!$D$5</f>
        <v>16</v>
      </c>
      <c r="C42" s="11">
        <f>[38]Setembro!$D$6</f>
        <v>18.399999999999999</v>
      </c>
      <c r="D42" s="11">
        <f>[38]Setembro!$D$7</f>
        <v>16.7</v>
      </c>
      <c r="E42" s="11">
        <f>[38]Setembro!$D$8</f>
        <v>15.5</v>
      </c>
      <c r="F42" s="11">
        <f>[38]Setembro!$D$9</f>
        <v>16.2</v>
      </c>
      <c r="G42" s="11">
        <f>[38]Setembro!$D$10</f>
        <v>15.8</v>
      </c>
      <c r="H42" s="11">
        <f>[38]Setembro!$D$11</f>
        <v>16.899999999999999</v>
      </c>
      <c r="I42" s="11">
        <f>[38]Setembro!$D$12</f>
        <v>15.6</v>
      </c>
      <c r="J42" s="11">
        <f>[38]Setembro!$D$13</f>
        <v>14.5</v>
      </c>
      <c r="K42" s="11">
        <f>[38]Setembro!$D$14</f>
        <v>16</v>
      </c>
      <c r="L42" s="11">
        <f>[38]Setembro!$D$15</f>
        <v>17.8</v>
      </c>
      <c r="M42" s="11">
        <f>[38]Setembro!$D$16</f>
        <v>15.5</v>
      </c>
      <c r="N42" s="11">
        <f>[38]Setembro!$D$17</f>
        <v>13.9</v>
      </c>
      <c r="O42" s="11">
        <f>[38]Setembro!$D$18</f>
        <v>14.2</v>
      </c>
      <c r="P42" s="11">
        <f>[38]Setembro!$D$19</f>
        <v>15.4</v>
      </c>
      <c r="Q42" s="11">
        <f>[38]Setembro!$D$20</f>
        <v>16.399999999999999</v>
      </c>
      <c r="R42" s="11">
        <f>[38]Setembro!$D$21</f>
        <v>16.100000000000001</v>
      </c>
      <c r="S42" s="11">
        <f>[38]Setembro!$D$22</f>
        <v>18.3</v>
      </c>
      <c r="T42" s="11">
        <f>[38]Setembro!$D$23</f>
        <v>16.100000000000001</v>
      </c>
      <c r="U42" s="11">
        <f>[38]Setembro!$D$24</f>
        <v>18.600000000000001</v>
      </c>
      <c r="V42" s="11">
        <f>[38]Setembro!$D$25</f>
        <v>16.3</v>
      </c>
      <c r="W42" s="11">
        <f>[38]Setembro!$D$26</f>
        <v>16.2</v>
      </c>
      <c r="X42" s="11">
        <f>[38]Setembro!$D$27</f>
        <v>15.2</v>
      </c>
      <c r="Y42" s="11">
        <f>[38]Setembro!$D$28</f>
        <v>15</v>
      </c>
      <c r="Z42" s="11">
        <f>[38]Setembro!$D$29</f>
        <v>17</v>
      </c>
      <c r="AA42" s="11">
        <f>[38]Setembro!$D$30</f>
        <v>19.899999999999999</v>
      </c>
      <c r="AB42" s="11">
        <f>[38]Setembro!$D$31</f>
        <v>23.5</v>
      </c>
      <c r="AC42" s="11">
        <f>[38]Setembro!$D$32</f>
        <v>21.6</v>
      </c>
      <c r="AD42" s="11">
        <f>[38]Setembro!$D$33</f>
        <v>17.100000000000001</v>
      </c>
      <c r="AE42" s="94">
        <f>[38]Setembro!$D$34</f>
        <v>18.600000000000001</v>
      </c>
      <c r="AF42" s="97">
        <f t="shared" si="1"/>
        <v>13.9</v>
      </c>
      <c r="AG42" s="95">
        <f t="shared" si="2"/>
        <v>16.810000000000006</v>
      </c>
      <c r="AI42" t="s">
        <v>47</v>
      </c>
      <c r="AJ42" t="s">
        <v>47</v>
      </c>
      <c r="AK42" t="s">
        <v>47</v>
      </c>
    </row>
    <row r="43" spans="1:38" x14ac:dyDescent="0.2">
      <c r="A43" s="78" t="s">
        <v>157</v>
      </c>
      <c r="B43" s="147">
        <f>[39]Setembro!$D$5</f>
        <v>19.600000000000001</v>
      </c>
      <c r="C43" s="11">
        <f>[39]Setembro!$D$6</f>
        <v>18.7</v>
      </c>
      <c r="D43" s="11">
        <f>[39]Setembro!$D$7</f>
        <v>15.7</v>
      </c>
      <c r="E43" s="11">
        <f>[39]Setembro!$D$8</f>
        <v>15.3</v>
      </c>
      <c r="F43" s="11">
        <f>[39]Setembro!$D$9</f>
        <v>16.100000000000001</v>
      </c>
      <c r="G43" s="11">
        <f>[39]Setembro!$D$10</f>
        <v>18.100000000000001</v>
      </c>
      <c r="H43" s="11">
        <f>[39]Setembro!$D$11</f>
        <v>14</v>
      </c>
      <c r="I43" s="11">
        <f>[39]Setembro!$D$12</f>
        <v>14.8</v>
      </c>
      <c r="J43" s="11">
        <f>[39]Setembro!$D$13</f>
        <v>21.5</v>
      </c>
      <c r="K43" s="11">
        <f>[39]Setembro!$D$14</f>
        <v>16.8</v>
      </c>
      <c r="L43" s="11">
        <f>[39]Setembro!$D$15</f>
        <v>16.2</v>
      </c>
      <c r="M43" s="11">
        <f>[39]Setembro!$D$16</f>
        <v>15.7</v>
      </c>
      <c r="N43" s="11">
        <f>[39]Setembro!$D$17</f>
        <v>23</v>
      </c>
      <c r="O43" s="11">
        <f>[39]Setembro!$D$18</f>
        <v>19.2</v>
      </c>
      <c r="P43" s="11">
        <f>[39]Setembro!$D$19</f>
        <v>14.8</v>
      </c>
      <c r="Q43" s="11">
        <f>[39]Setembro!$D$20</f>
        <v>20.9</v>
      </c>
      <c r="R43" s="11">
        <f>[39]Setembro!$D$21</f>
        <v>16.100000000000001</v>
      </c>
      <c r="S43" s="11">
        <f>[39]Setembro!$D$22</f>
        <v>16.7</v>
      </c>
      <c r="T43" s="11">
        <f>[39]Setembro!$D$23</f>
        <v>18.399999999999999</v>
      </c>
      <c r="U43" s="11">
        <f>[39]Setembro!$D$24</f>
        <v>19.600000000000001</v>
      </c>
      <c r="V43" s="11">
        <f>[39]Setembro!$D$25</f>
        <v>16.100000000000001</v>
      </c>
      <c r="W43" s="11">
        <f>[39]Setembro!$D$26</f>
        <v>17.899999999999999</v>
      </c>
      <c r="X43" s="11">
        <f>[39]Setembro!$D$27</f>
        <v>15.4</v>
      </c>
      <c r="Y43" s="11">
        <f>[39]Setembro!$D$28</f>
        <v>17.7</v>
      </c>
      <c r="Z43" s="11">
        <f>[39]Setembro!$D$29</f>
        <v>19.7</v>
      </c>
      <c r="AA43" s="11">
        <f>[39]Setembro!$D$30</f>
        <v>21.9</v>
      </c>
      <c r="AB43" s="11">
        <f>[39]Setembro!$D$31</f>
        <v>21</v>
      </c>
      <c r="AC43" s="11">
        <f>[39]Setembro!$D$32</f>
        <v>19.2</v>
      </c>
      <c r="AD43" s="11">
        <f>[39]Setembro!$D$33</f>
        <v>19</v>
      </c>
      <c r="AE43" s="94">
        <f>[39]Setembro!$D$34</f>
        <v>21.3</v>
      </c>
      <c r="AF43" s="97">
        <f t="shared" si="1"/>
        <v>14</v>
      </c>
      <c r="AG43" s="95">
        <f t="shared" si="2"/>
        <v>18.013333333333328</v>
      </c>
      <c r="AI43" t="s">
        <v>47</v>
      </c>
    </row>
    <row r="44" spans="1:38" x14ac:dyDescent="0.2">
      <c r="A44" s="78" t="s">
        <v>18</v>
      </c>
      <c r="B44" s="147">
        <f>[40]Setembro!$D$5</f>
        <v>17.5</v>
      </c>
      <c r="C44" s="11">
        <f>[40]Setembro!$D$6</f>
        <v>20.6</v>
      </c>
      <c r="D44" s="11">
        <f>[40]Setembro!$D$7</f>
        <v>15.5</v>
      </c>
      <c r="E44" s="11">
        <f>[40]Setembro!$D$8</f>
        <v>15</v>
      </c>
      <c r="F44" s="11">
        <f>[40]Setembro!$D$9</f>
        <v>17.3</v>
      </c>
      <c r="G44" s="11">
        <f>[40]Setembro!$D$10</f>
        <v>17.5</v>
      </c>
      <c r="H44" s="11">
        <f>[40]Setembro!$D$11</f>
        <v>17</v>
      </c>
      <c r="I44" s="11">
        <f>[40]Setembro!$D$12</f>
        <v>16.5</v>
      </c>
      <c r="J44" s="11">
        <f>[40]Setembro!$D$13</f>
        <v>16.7</v>
      </c>
      <c r="K44" s="11">
        <f>[40]Setembro!$D$14</f>
        <v>16.8</v>
      </c>
      <c r="L44" s="11">
        <f>[40]Setembro!$D$15</f>
        <v>17.100000000000001</v>
      </c>
      <c r="M44" s="11">
        <f>[40]Setembro!$D$16</f>
        <v>18.2</v>
      </c>
      <c r="N44" s="11">
        <f>[40]Setembro!$D$17</f>
        <v>19</v>
      </c>
      <c r="O44" s="11">
        <f>[40]Setembro!$D$18</f>
        <v>18.5</v>
      </c>
      <c r="P44" s="11">
        <f>[40]Setembro!$D$19</f>
        <v>17.8</v>
      </c>
      <c r="Q44" s="11">
        <f>[40]Setembro!$D$20</f>
        <v>15.8</v>
      </c>
      <c r="R44" s="11">
        <f>[40]Setembro!$D$21</f>
        <v>21.5</v>
      </c>
      <c r="S44" s="11">
        <f>[40]Setembro!$D$22</f>
        <v>19.399999999999999</v>
      </c>
      <c r="T44" s="11">
        <f>[40]Setembro!$D$23</f>
        <v>20.9</v>
      </c>
      <c r="U44" s="11">
        <f>[40]Setembro!$D$24</f>
        <v>19</v>
      </c>
      <c r="V44" s="11">
        <f>[40]Setembro!$D$25</f>
        <v>17.899999999999999</v>
      </c>
      <c r="W44" s="11">
        <f>[40]Setembro!$D$26</f>
        <v>17.3</v>
      </c>
      <c r="X44" s="11">
        <f>[40]Setembro!$D$27</f>
        <v>16.7</v>
      </c>
      <c r="Y44" s="11">
        <f>[40]Setembro!$D$28</f>
        <v>18.8</v>
      </c>
      <c r="Z44" s="11">
        <f>[40]Setembro!$D$29</f>
        <v>19.5</v>
      </c>
      <c r="AA44" s="11">
        <f>[40]Setembro!$D$30</f>
        <v>21.1</v>
      </c>
      <c r="AB44" s="11">
        <f>[40]Setembro!$D$31</f>
        <v>22.5</v>
      </c>
      <c r="AC44" s="11">
        <f>[40]Setembro!$D$32</f>
        <v>19.7</v>
      </c>
      <c r="AD44" s="11">
        <f>[40]Setembro!$D$33</f>
        <v>21.1</v>
      </c>
      <c r="AE44" s="94">
        <f>[40]Setembro!$D$34</f>
        <v>19.399999999999999</v>
      </c>
      <c r="AF44" s="97">
        <f t="shared" si="1"/>
        <v>15</v>
      </c>
      <c r="AG44" s="95">
        <f t="shared" si="2"/>
        <v>18.386666666666663</v>
      </c>
      <c r="AI44" t="s">
        <v>47</v>
      </c>
      <c r="AK44" t="s">
        <v>47</v>
      </c>
    </row>
    <row r="45" spans="1:38" x14ac:dyDescent="0.2">
      <c r="A45" s="78" t="s">
        <v>162</v>
      </c>
      <c r="B45" s="147" t="str">
        <f>[41]Setembro!$D$5</f>
        <v>*</v>
      </c>
      <c r="C45" s="11" t="str">
        <f>[41]Setembro!$D$6</f>
        <v>*</v>
      </c>
      <c r="D45" s="11" t="str">
        <f>[41]Setembro!$D$7</f>
        <v>*</v>
      </c>
      <c r="E45" s="11" t="str">
        <f>[41]Setembro!$D$8</f>
        <v>*</v>
      </c>
      <c r="F45" s="11" t="str">
        <f>[41]Setembro!$D$9</f>
        <v>*</v>
      </c>
      <c r="G45" s="11" t="str">
        <f>[41]Setembro!$D$10</f>
        <v>*</v>
      </c>
      <c r="H45" s="11" t="str">
        <f>[41]Setembro!$D$11</f>
        <v>*</v>
      </c>
      <c r="I45" s="11" t="str">
        <f>[41]Setembro!$D$12</f>
        <v>*</v>
      </c>
      <c r="J45" s="11" t="str">
        <f>[41]Setembro!$D$13</f>
        <v>*</v>
      </c>
      <c r="K45" s="11" t="str">
        <f>[41]Setembro!$D$14</f>
        <v>*</v>
      </c>
      <c r="L45" s="11" t="str">
        <f>[41]Setembro!$D$15</f>
        <v>*</v>
      </c>
      <c r="M45" s="11" t="str">
        <f>[41]Setembro!$D$16</f>
        <v>*</v>
      </c>
      <c r="N45" s="11" t="str">
        <f>[41]Setembro!$D$17</f>
        <v>*</v>
      </c>
      <c r="O45" s="11" t="str">
        <f>[41]Setembro!$D$18</f>
        <v>*</v>
      </c>
      <c r="P45" s="11" t="str">
        <f>[41]Setembro!$D$19</f>
        <v>*</v>
      </c>
      <c r="Q45" s="11" t="str">
        <f>[41]Setembro!$D$20</f>
        <v>*</v>
      </c>
      <c r="R45" s="11" t="str">
        <f>[41]Setembro!$D$21</f>
        <v>*</v>
      </c>
      <c r="S45" s="11" t="str">
        <f>[41]Setembro!$D$22</f>
        <v>*</v>
      </c>
      <c r="T45" s="11" t="str">
        <f>[41]Setembro!$D$23</f>
        <v>*</v>
      </c>
      <c r="U45" s="11" t="str">
        <f>[41]Setembro!$D$24</f>
        <v>*</v>
      </c>
      <c r="V45" s="11" t="str">
        <f>[41]Setembro!$D$25</f>
        <v>*</v>
      </c>
      <c r="W45" s="11" t="str">
        <f>[41]Setembro!$D$26</f>
        <v>*</v>
      </c>
      <c r="X45" s="11" t="str">
        <f>[41]Setembro!$D$27</f>
        <v>*</v>
      </c>
      <c r="Y45" s="11" t="str">
        <f>[41]Setembro!$D$28</f>
        <v>*</v>
      </c>
      <c r="Z45" s="11" t="str">
        <f>[41]Setembro!$D$29</f>
        <v>*</v>
      </c>
      <c r="AA45" s="11" t="str">
        <f>[41]Setembro!$D$30</f>
        <v>*</v>
      </c>
      <c r="AB45" s="11" t="str">
        <f>[41]Setembro!$D$31</f>
        <v>*</v>
      </c>
      <c r="AC45" s="11" t="str">
        <f>[41]Setembro!$D$32</f>
        <v>*</v>
      </c>
      <c r="AD45" s="11" t="str">
        <f>[41]Setembro!$D$33</f>
        <v>*</v>
      </c>
      <c r="AE45" s="94" t="str">
        <f>[41]Setembro!$D$34</f>
        <v>*</v>
      </c>
      <c r="AF45" s="97" t="s">
        <v>226</v>
      </c>
      <c r="AG45" s="95" t="s">
        <v>226</v>
      </c>
      <c r="AK45" t="s">
        <v>47</v>
      </c>
      <c r="AL45" t="s">
        <v>47</v>
      </c>
    </row>
    <row r="46" spans="1:38" x14ac:dyDescent="0.2">
      <c r="A46" s="78" t="s">
        <v>19</v>
      </c>
      <c r="B46" s="147">
        <f>[42]Setembro!$D$5</f>
        <v>17.100000000000001</v>
      </c>
      <c r="C46" s="11">
        <f>[42]Setembro!$D$6</f>
        <v>17.100000000000001</v>
      </c>
      <c r="D46" s="11">
        <f>[42]Setembro!$D$7</f>
        <v>13.6</v>
      </c>
      <c r="E46" s="11">
        <f>[42]Setembro!$D$8</f>
        <v>13.1</v>
      </c>
      <c r="F46" s="11">
        <f>[42]Setembro!$D$9</f>
        <v>19.899999999999999</v>
      </c>
      <c r="G46" s="11">
        <f>[42]Setembro!$D$10</f>
        <v>21.5</v>
      </c>
      <c r="H46" s="11">
        <f>[42]Setembro!$D$11</f>
        <v>17.399999999999999</v>
      </c>
      <c r="I46" s="11">
        <f>[42]Setembro!$D$12</f>
        <v>15.3</v>
      </c>
      <c r="J46" s="11">
        <f>[42]Setembro!$D$13</f>
        <v>17.399999999999999</v>
      </c>
      <c r="K46" s="11">
        <f>[42]Setembro!$D$14</f>
        <v>21.9</v>
      </c>
      <c r="L46" s="11">
        <f>[42]Setembro!$D$15</f>
        <v>19.5</v>
      </c>
      <c r="M46" s="11">
        <f>[42]Setembro!$D$16</f>
        <v>20.5</v>
      </c>
      <c r="N46" s="11">
        <f>[42]Setembro!$D$17</f>
        <v>20.3</v>
      </c>
      <c r="O46" s="11">
        <f>[42]Setembro!$D$18</f>
        <v>20.3</v>
      </c>
      <c r="P46" s="11">
        <f>[42]Setembro!$D$19</f>
        <v>14.8</v>
      </c>
      <c r="Q46" s="11">
        <f>[42]Setembro!$D$20</f>
        <v>19.5</v>
      </c>
      <c r="R46" s="11">
        <f>[42]Setembro!$D$21</f>
        <v>20.6</v>
      </c>
      <c r="S46" s="11">
        <f>[42]Setembro!$D$22</f>
        <v>18.899999999999999</v>
      </c>
      <c r="T46" s="11">
        <f>[42]Setembro!$D$23</f>
        <v>19.3</v>
      </c>
      <c r="U46" s="11">
        <f>[42]Setembro!$D$24</f>
        <v>15.6</v>
      </c>
      <c r="V46" s="11">
        <f>[42]Setembro!$D$25</f>
        <v>15.1</v>
      </c>
      <c r="W46" s="11">
        <f>[42]Setembro!$D$26</f>
        <v>15.9</v>
      </c>
      <c r="X46" s="11">
        <f>[42]Setembro!$D$27</f>
        <v>16.7</v>
      </c>
      <c r="Y46" s="11">
        <f>[42]Setembro!$D$28</f>
        <v>19.7</v>
      </c>
      <c r="Z46" s="11">
        <f>[42]Setembro!$D$29</f>
        <v>22.7</v>
      </c>
      <c r="AA46" s="11">
        <f>[42]Setembro!$D$30</f>
        <v>22.9</v>
      </c>
      <c r="AB46" s="11">
        <f>[42]Setembro!$D$31</f>
        <v>25.2</v>
      </c>
      <c r="AC46" s="11">
        <f>[42]Setembro!$D$32</f>
        <v>20.3</v>
      </c>
      <c r="AD46" s="11">
        <f>[42]Setembro!$D$33</f>
        <v>21.7</v>
      </c>
      <c r="AE46" s="94">
        <f>[42]Setembro!$D$34</f>
        <v>25.4</v>
      </c>
      <c r="AF46" s="97">
        <f t="shared" si="1"/>
        <v>13.1</v>
      </c>
      <c r="AG46" s="95">
        <f t="shared" si="2"/>
        <v>18.973333333333336</v>
      </c>
      <c r="AH46" s="12" t="s">
        <v>47</v>
      </c>
      <c r="AI46" t="s">
        <v>47</v>
      </c>
    </row>
    <row r="47" spans="1:38" x14ac:dyDescent="0.2">
      <c r="A47" s="78" t="s">
        <v>31</v>
      </c>
      <c r="B47" s="147">
        <f>[43]Setembro!$D$5</f>
        <v>20.2</v>
      </c>
      <c r="C47" s="11">
        <f>[43]Setembro!$D$6</f>
        <v>20</v>
      </c>
      <c r="D47" s="11">
        <f>[43]Setembro!$D$7</f>
        <v>15.9</v>
      </c>
      <c r="E47" s="11">
        <f>[43]Setembro!$D$8</f>
        <v>14.7</v>
      </c>
      <c r="F47" s="11">
        <f>[43]Setembro!$D$9</f>
        <v>18.5</v>
      </c>
      <c r="G47" s="11">
        <f>[43]Setembro!$D$10</f>
        <v>18.100000000000001</v>
      </c>
      <c r="H47" s="11">
        <f>[43]Setembro!$D$11</f>
        <v>20.7</v>
      </c>
      <c r="I47" s="11">
        <f>[43]Setembro!$D$12</f>
        <v>14.3</v>
      </c>
      <c r="J47" s="11">
        <f>[43]Setembro!$D$13</f>
        <v>17.2</v>
      </c>
      <c r="K47" s="11">
        <f>[43]Setembro!$D$14</f>
        <v>20.3</v>
      </c>
      <c r="L47" s="11">
        <f>[43]Setembro!$D$15</f>
        <v>20.5</v>
      </c>
      <c r="M47" s="11">
        <f>[43]Setembro!$D$16</f>
        <v>20.6</v>
      </c>
      <c r="N47" s="11">
        <f>[43]Setembro!$D$17</f>
        <v>19.899999999999999</v>
      </c>
      <c r="O47" s="11">
        <f>[43]Setembro!$D$18</f>
        <v>20.8</v>
      </c>
      <c r="P47" s="11">
        <f>[43]Setembro!$D$19</f>
        <v>15.8</v>
      </c>
      <c r="Q47" s="11">
        <f>[43]Setembro!$D$20</f>
        <v>17.2</v>
      </c>
      <c r="R47" s="11">
        <f>[43]Setembro!$D$21</f>
        <v>19.2</v>
      </c>
      <c r="S47" s="11">
        <f>[43]Setembro!$D$22</f>
        <v>19.8</v>
      </c>
      <c r="T47" s="11">
        <f>[43]Setembro!$D$23</f>
        <v>18.2</v>
      </c>
      <c r="U47" s="11">
        <f>[43]Setembro!$D$24</f>
        <v>18.2</v>
      </c>
      <c r="V47" s="11">
        <f>[43]Setembro!$D$25</f>
        <v>16.8</v>
      </c>
      <c r="W47" s="11">
        <f>[43]Setembro!$D$26</f>
        <v>17</v>
      </c>
      <c r="X47" s="11">
        <f>[43]Setembro!$D$27</f>
        <v>16.399999999999999</v>
      </c>
      <c r="Y47" s="11">
        <f>[43]Setembro!$D$28</f>
        <v>17.5</v>
      </c>
      <c r="Z47" s="11">
        <f>[43]Setembro!$D$29</f>
        <v>20.399999999999999</v>
      </c>
      <c r="AA47" s="11">
        <f>[43]Setembro!$D$30</f>
        <v>23.1</v>
      </c>
      <c r="AB47" s="11">
        <f>[43]Setembro!$D$31</f>
        <v>25</v>
      </c>
      <c r="AC47" s="11">
        <f>[43]Setembro!$D$32</f>
        <v>21.5</v>
      </c>
      <c r="AD47" s="11">
        <f>[43]Setembro!$D$33</f>
        <v>18.100000000000001</v>
      </c>
      <c r="AE47" s="94">
        <f>[43]Setembro!$D$34</f>
        <v>21.6</v>
      </c>
      <c r="AF47" s="97">
        <f t="shared" si="1"/>
        <v>14.3</v>
      </c>
      <c r="AG47" s="95">
        <f t="shared" si="2"/>
        <v>18.916666666666668</v>
      </c>
    </row>
    <row r="48" spans="1:38" x14ac:dyDescent="0.2">
      <c r="A48" s="78" t="s">
        <v>44</v>
      </c>
      <c r="B48" s="147">
        <f>[44]Setembro!$D$5</f>
        <v>16.899999999999999</v>
      </c>
      <c r="C48" s="11">
        <f>[44]Setembro!$D$6</f>
        <v>18.2</v>
      </c>
      <c r="D48" s="11">
        <f>[44]Setembro!$D$7</f>
        <v>16.8</v>
      </c>
      <c r="E48" s="11">
        <f>[44]Setembro!$D$8</f>
        <v>19.600000000000001</v>
      </c>
      <c r="F48" s="11">
        <f>[44]Setembro!$D$9</f>
        <v>21.7</v>
      </c>
      <c r="G48" s="11">
        <f>[44]Setembro!$D$10</f>
        <v>21.2</v>
      </c>
      <c r="H48" s="11">
        <f>[44]Setembro!$D$11</f>
        <v>20.399999999999999</v>
      </c>
      <c r="I48" s="11">
        <f>[44]Setembro!$D$12</f>
        <v>16.899999999999999</v>
      </c>
      <c r="J48" s="11">
        <f>[44]Setembro!$D$13</f>
        <v>20.3</v>
      </c>
      <c r="K48" s="11">
        <f>[44]Setembro!$D$14</f>
        <v>18.8</v>
      </c>
      <c r="L48" s="11">
        <f>[44]Setembro!$D$15</f>
        <v>23.4</v>
      </c>
      <c r="M48" s="11">
        <f>[44]Setembro!$D$16</f>
        <v>22.3</v>
      </c>
      <c r="N48" s="11">
        <f>[44]Setembro!$D$17</f>
        <v>21.7</v>
      </c>
      <c r="O48" s="11">
        <f>[44]Setembro!$D$18</f>
        <v>22.1</v>
      </c>
      <c r="P48" s="11">
        <f>[44]Setembro!$D$19</f>
        <v>16.600000000000001</v>
      </c>
      <c r="Q48" s="11">
        <f>[44]Setembro!$D$20</f>
        <v>20.5</v>
      </c>
      <c r="R48" s="11">
        <f>[44]Setembro!$D$21</f>
        <v>25.4</v>
      </c>
      <c r="S48" s="11">
        <f>[44]Setembro!$D$22</f>
        <v>22.3</v>
      </c>
      <c r="T48" s="11">
        <f>[44]Setembro!$D$23</f>
        <v>24.6</v>
      </c>
      <c r="U48" s="11">
        <f>[44]Setembro!$D$24</f>
        <v>21.9</v>
      </c>
      <c r="V48" s="11">
        <f>[44]Setembro!$D$25</f>
        <v>17.399999999999999</v>
      </c>
      <c r="W48" s="11">
        <f>[44]Setembro!$D$26</f>
        <v>19.100000000000001</v>
      </c>
      <c r="X48" s="11">
        <f>[44]Setembro!$D$27</f>
        <v>20.5</v>
      </c>
      <c r="Y48" s="11">
        <f>[44]Setembro!$D$28</f>
        <v>21.3</v>
      </c>
      <c r="Z48" s="11">
        <f>[44]Setembro!$D$29</f>
        <v>24.7</v>
      </c>
      <c r="AA48" s="11">
        <f>[44]Setembro!$D$30</f>
        <v>23.6</v>
      </c>
      <c r="AB48" s="11">
        <f>[44]Setembro!$D$31</f>
        <v>24.7</v>
      </c>
      <c r="AC48" s="11">
        <f>[44]Setembro!$D$32</f>
        <v>24.2</v>
      </c>
      <c r="AD48" s="11">
        <f>[44]Setembro!$D$33</f>
        <v>21.1</v>
      </c>
      <c r="AE48" s="94">
        <f>[44]Setembro!$D$34</f>
        <v>24.8</v>
      </c>
      <c r="AF48" s="97">
        <f t="shared" si="1"/>
        <v>16.600000000000001</v>
      </c>
      <c r="AG48" s="95">
        <f t="shared" si="2"/>
        <v>21.100000000000009</v>
      </c>
      <c r="AH48" s="12" t="s">
        <v>47</v>
      </c>
      <c r="AI48" t="s">
        <v>47</v>
      </c>
      <c r="AK48" t="s">
        <v>47</v>
      </c>
    </row>
    <row r="49" spans="1:38" ht="13.5" thickBot="1" x14ac:dyDescent="0.25">
      <c r="A49" s="79" t="s">
        <v>20</v>
      </c>
      <c r="B49" s="148" t="str">
        <f>[45]Setembro!$D$5</f>
        <v>*</v>
      </c>
      <c r="C49" s="106" t="str">
        <f>[45]Setembro!$D$6</f>
        <v>*</v>
      </c>
      <c r="D49" s="106" t="str">
        <f>[45]Setembro!$D$7</f>
        <v>*</v>
      </c>
      <c r="E49" s="106" t="str">
        <f>[45]Setembro!$D$8</f>
        <v>*</v>
      </c>
      <c r="F49" s="106" t="str">
        <f>[45]Setembro!$D$9</f>
        <v>*</v>
      </c>
      <c r="G49" s="106" t="str">
        <f>[45]Setembro!$D$10</f>
        <v>*</v>
      </c>
      <c r="H49" s="106" t="str">
        <f>[45]Setembro!$D$11</f>
        <v>*</v>
      </c>
      <c r="I49" s="106" t="str">
        <f>[45]Setembro!$D$12</f>
        <v>*</v>
      </c>
      <c r="J49" s="106" t="str">
        <f>[45]Setembro!$D$13</f>
        <v>*</v>
      </c>
      <c r="K49" s="106" t="str">
        <f>[45]Setembro!$D$14</f>
        <v>*</v>
      </c>
      <c r="L49" s="106" t="str">
        <f>[45]Setembro!$D$15</f>
        <v>*</v>
      </c>
      <c r="M49" s="106" t="str">
        <f>[45]Setembro!$D$16</f>
        <v>*</v>
      </c>
      <c r="N49" s="106" t="str">
        <f>[45]Setembro!$D$17</f>
        <v>*</v>
      </c>
      <c r="O49" s="106" t="str">
        <f>[45]Setembro!$D$18</f>
        <v>*</v>
      </c>
      <c r="P49" s="106" t="str">
        <f>[45]Setembro!$D$19</f>
        <v>*</v>
      </c>
      <c r="Q49" s="106" t="str">
        <f>[45]Setembro!$D$20</f>
        <v>*</v>
      </c>
      <c r="R49" s="106" t="str">
        <f>[45]Setembro!$D$21</f>
        <v>*</v>
      </c>
      <c r="S49" s="106" t="str">
        <f>[45]Setembro!$D$22</f>
        <v>*</v>
      </c>
      <c r="T49" s="106" t="str">
        <f>[45]Setembro!$D$23</f>
        <v>*</v>
      </c>
      <c r="U49" s="106" t="str">
        <f>[45]Setembro!$D$24</f>
        <v>*</v>
      </c>
      <c r="V49" s="106" t="str">
        <f>[45]Setembro!$D$25</f>
        <v>*</v>
      </c>
      <c r="W49" s="106" t="str">
        <f>[45]Setembro!$D$26</f>
        <v>*</v>
      </c>
      <c r="X49" s="106" t="str">
        <f>[45]Setembro!$D$27</f>
        <v>*</v>
      </c>
      <c r="Y49" s="106" t="str">
        <f>[45]Setembro!$D$28</f>
        <v>*</v>
      </c>
      <c r="Z49" s="106" t="str">
        <f>[45]Setembro!$D$29</f>
        <v>*</v>
      </c>
      <c r="AA49" s="106" t="str">
        <f>[45]Setembro!$D$30</f>
        <v>*</v>
      </c>
      <c r="AB49" s="106" t="str">
        <f>[45]Setembro!$D$31</f>
        <v>*</v>
      </c>
      <c r="AC49" s="106" t="str">
        <f>[45]Setembro!$D$32</f>
        <v>*</v>
      </c>
      <c r="AD49" s="106" t="str">
        <f>[45]Setembro!$D$33</f>
        <v>*</v>
      </c>
      <c r="AE49" s="107" t="str">
        <f>[45]Setembro!$D$34</f>
        <v>*</v>
      </c>
      <c r="AF49" s="108" t="s">
        <v>226</v>
      </c>
      <c r="AG49" s="164" t="s">
        <v>226</v>
      </c>
    </row>
    <row r="50" spans="1:38" s="5" customFormat="1" ht="17.100000000000001" customHeight="1" thickBot="1" x14ac:dyDescent="0.25">
      <c r="A50" s="80" t="s">
        <v>228</v>
      </c>
      <c r="B50" s="170">
        <f t="shared" ref="B50:AF50" si="3">MIN(B5:B49)</f>
        <v>14</v>
      </c>
      <c r="C50" s="82">
        <f t="shared" si="3"/>
        <v>16</v>
      </c>
      <c r="D50" s="82">
        <f t="shared" si="3"/>
        <v>12.3</v>
      </c>
      <c r="E50" s="82">
        <f t="shared" si="3"/>
        <v>13.1</v>
      </c>
      <c r="F50" s="82">
        <f t="shared" si="3"/>
        <v>15</v>
      </c>
      <c r="G50" s="82">
        <f t="shared" si="3"/>
        <v>14.9</v>
      </c>
      <c r="H50" s="82">
        <f t="shared" si="3"/>
        <v>14</v>
      </c>
      <c r="I50" s="82">
        <f t="shared" si="3"/>
        <v>14.3</v>
      </c>
      <c r="J50" s="82">
        <f t="shared" si="3"/>
        <v>13.7</v>
      </c>
      <c r="K50" s="82">
        <f t="shared" si="3"/>
        <v>15.9</v>
      </c>
      <c r="L50" s="82">
        <f t="shared" si="3"/>
        <v>15.1</v>
      </c>
      <c r="M50" s="82">
        <f t="shared" si="3"/>
        <v>15.2</v>
      </c>
      <c r="N50" s="82">
        <f t="shared" si="3"/>
        <v>13.9</v>
      </c>
      <c r="O50" s="82">
        <f t="shared" si="3"/>
        <v>14.1</v>
      </c>
      <c r="P50" s="82">
        <f t="shared" si="3"/>
        <v>14.8</v>
      </c>
      <c r="Q50" s="82">
        <f t="shared" si="3"/>
        <v>14.7</v>
      </c>
      <c r="R50" s="82">
        <f t="shared" si="3"/>
        <v>16.100000000000001</v>
      </c>
      <c r="S50" s="82">
        <f t="shared" si="3"/>
        <v>14.8</v>
      </c>
      <c r="T50" s="82">
        <f t="shared" si="3"/>
        <v>14.7</v>
      </c>
      <c r="U50" s="82">
        <f t="shared" si="3"/>
        <v>15.6</v>
      </c>
      <c r="V50" s="82">
        <f t="shared" si="3"/>
        <v>11.5</v>
      </c>
      <c r="W50" s="82">
        <f t="shared" si="3"/>
        <v>10.9</v>
      </c>
      <c r="X50" s="82">
        <f t="shared" si="3"/>
        <v>12.6</v>
      </c>
      <c r="Y50" s="82">
        <f t="shared" si="3"/>
        <v>12.9</v>
      </c>
      <c r="Z50" s="82">
        <f t="shared" si="3"/>
        <v>14.4</v>
      </c>
      <c r="AA50" s="82">
        <f t="shared" si="3"/>
        <v>15.8</v>
      </c>
      <c r="AB50" s="82">
        <f t="shared" si="3"/>
        <v>21</v>
      </c>
      <c r="AC50" s="82">
        <f t="shared" si="3"/>
        <v>16.399999999999999</v>
      </c>
      <c r="AD50" s="82">
        <f t="shared" si="3"/>
        <v>13.7</v>
      </c>
      <c r="AE50" s="83">
        <f t="shared" si="3"/>
        <v>18.600000000000001</v>
      </c>
      <c r="AF50" s="128">
        <f t="shared" si="3"/>
        <v>10.9</v>
      </c>
      <c r="AG50" s="129">
        <f>AVERAGE(AG5:AG49)</f>
        <v>18.674051323416116</v>
      </c>
      <c r="AK50" s="5" t="s">
        <v>47</v>
      </c>
    </row>
    <row r="51" spans="1:38" x14ac:dyDescent="0.2">
      <c r="A51" s="42"/>
      <c r="B51" s="43"/>
      <c r="C51" s="43"/>
      <c r="D51" s="43" t="s">
        <v>101</v>
      </c>
      <c r="E51" s="43"/>
      <c r="F51" s="43"/>
      <c r="G51" s="43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0"/>
      <c r="AE51" s="50"/>
      <c r="AF51" s="47"/>
      <c r="AG51" s="49"/>
    </row>
    <row r="52" spans="1:38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93" t="s">
        <v>97</v>
      </c>
      <c r="U52" s="193"/>
      <c r="V52" s="193"/>
      <c r="W52" s="193"/>
      <c r="X52" s="193"/>
      <c r="Y52" s="90"/>
      <c r="Z52" s="90"/>
      <c r="AA52" s="90"/>
      <c r="AB52" s="90"/>
      <c r="AC52" s="90"/>
      <c r="AD52" s="90"/>
      <c r="AE52" s="90"/>
      <c r="AF52" s="47"/>
      <c r="AG52" s="46"/>
      <c r="AK52" t="s">
        <v>47</v>
      </c>
      <c r="AL52" t="s">
        <v>47</v>
      </c>
    </row>
    <row r="53" spans="1:38" x14ac:dyDescent="0.2">
      <c r="A53" s="45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94" t="s">
        <v>98</v>
      </c>
      <c r="U53" s="194"/>
      <c r="V53" s="194"/>
      <c r="W53" s="194"/>
      <c r="X53" s="194"/>
      <c r="Y53" s="90"/>
      <c r="Z53" s="90"/>
      <c r="AA53" s="90"/>
      <c r="AB53" s="90"/>
      <c r="AC53" s="90"/>
      <c r="AD53" s="50"/>
      <c r="AE53" s="50"/>
      <c r="AF53" s="47"/>
      <c r="AG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0"/>
      <c r="AE54" s="50"/>
      <c r="AF54" s="47"/>
      <c r="AG54" s="76"/>
    </row>
    <row r="55" spans="1:38" x14ac:dyDescent="0.2">
      <c r="A55" s="45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47"/>
      <c r="AG55" s="49"/>
      <c r="AJ55" t="s">
        <v>47</v>
      </c>
      <c r="AK55" t="s">
        <v>47</v>
      </c>
    </row>
    <row r="56" spans="1:38" x14ac:dyDescent="0.2">
      <c r="A56" s="45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47"/>
      <c r="AG56" s="49"/>
      <c r="AK56" t="s">
        <v>47</v>
      </c>
    </row>
    <row r="57" spans="1:38" ht="13.5" thickBot="1" x14ac:dyDescent="0.25">
      <c r="A57" s="54"/>
      <c r="B57" s="55"/>
      <c r="C57" s="55"/>
      <c r="D57" s="55"/>
      <c r="E57" s="55"/>
      <c r="F57" s="55"/>
      <c r="G57" s="55" t="s">
        <v>47</v>
      </c>
      <c r="H57" s="55"/>
      <c r="I57" s="55"/>
      <c r="J57" s="55"/>
      <c r="K57" s="55"/>
      <c r="L57" s="55" t="s">
        <v>47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6"/>
      <c r="AG57" s="77"/>
      <c r="AK57" t="s">
        <v>47</v>
      </c>
    </row>
    <row r="58" spans="1:38" x14ac:dyDescent="0.2">
      <c r="AI58" t="s">
        <v>47</v>
      </c>
    </row>
    <row r="60" spans="1:38" x14ac:dyDescent="0.2">
      <c r="AD60" s="2" t="s">
        <v>47</v>
      </c>
    </row>
    <row r="62" spans="1:38" x14ac:dyDescent="0.2">
      <c r="AH62" s="12" t="s">
        <v>47</v>
      </c>
      <c r="AI62" t="s">
        <v>47</v>
      </c>
    </row>
    <row r="65" spans="9:39" x14ac:dyDescent="0.2">
      <c r="I65" s="2" t="s">
        <v>47</v>
      </c>
      <c r="Y65" s="2" t="s">
        <v>47</v>
      </c>
      <c r="AB65" s="2" t="s">
        <v>47</v>
      </c>
      <c r="AH65" t="s">
        <v>47</v>
      </c>
    </row>
    <row r="70" spans="9:39" x14ac:dyDescent="0.2">
      <c r="AM70" s="12" t="s">
        <v>47</v>
      </c>
    </row>
    <row r="72" spans="9:39" x14ac:dyDescent="0.2">
      <c r="AH72" s="12" t="s">
        <v>47</v>
      </c>
    </row>
  </sheetData>
  <sheetProtection password="C6EC" sheet="1" objects="1" scenarios="1"/>
  <mergeCells count="35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59" sqref="AK59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thickBot="1" x14ac:dyDescent="0.25">
      <c r="A1" s="181" t="s">
        <v>25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3"/>
    </row>
    <row r="2" spans="1:36" s="4" customFormat="1" ht="20.100000000000001" customHeight="1" thickBot="1" x14ac:dyDescent="0.25">
      <c r="A2" s="184" t="s">
        <v>21</v>
      </c>
      <c r="B2" s="199" t="s">
        <v>230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1"/>
    </row>
    <row r="3" spans="1:36" s="5" customFormat="1" ht="20.100000000000001" customHeight="1" x14ac:dyDescent="0.2">
      <c r="A3" s="185"/>
      <c r="B3" s="187">
        <v>1</v>
      </c>
      <c r="C3" s="189">
        <f>SUM(B3+1)</f>
        <v>2</v>
      </c>
      <c r="D3" s="189">
        <f t="shared" ref="D3:AD3" si="0">SUM(C3+1)</f>
        <v>3</v>
      </c>
      <c r="E3" s="189">
        <f t="shared" si="0"/>
        <v>4</v>
      </c>
      <c r="F3" s="189">
        <f t="shared" si="0"/>
        <v>5</v>
      </c>
      <c r="G3" s="189">
        <f t="shared" si="0"/>
        <v>6</v>
      </c>
      <c r="H3" s="189">
        <f t="shared" si="0"/>
        <v>7</v>
      </c>
      <c r="I3" s="189">
        <f t="shared" si="0"/>
        <v>8</v>
      </c>
      <c r="J3" s="189">
        <f t="shared" si="0"/>
        <v>9</v>
      </c>
      <c r="K3" s="189">
        <f t="shared" si="0"/>
        <v>10</v>
      </c>
      <c r="L3" s="189">
        <f t="shared" si="0"/>
        <v>11</v>
      </c>
      <c r="M3" s="189">
        <f t="shared" si="0"/>
        <v>12</v>
      </c>
      <c r="N3" s="189">
        <f t="shared" si="0"/>
        <v>13</v>
      </c>
      <c r="O3" s="189">
        <f t="shared" si="0"/>
        <v>14</v>
      </c>
      <c r="P3" s="189">
        <f t="shared" si="0"/>
        <v>15</v>
      </c>
      <c r="Q3" s="189">
        <f t="shared" si="0"/>
        <v>16</v>
      </c>
      <c r="R3" s="189">
        <f t="shared" si="0"/>
        <v>17</v>
      </c>
      <c r="S3" s="189">
        <f t="shared" si="0"/>
        <v>18</v>
      </c>
      <c r="T3" s="189">
        <f t="shared" si="0"/>
        <v>19</v>
      </c>
      <c r="U3" s="189">
        <f t="shared" si="0"/>
        <v>20</v>
      </c>
      <c r="V3" s="189">
        <f t="shared" si="0"/>
        <v>21</v>
      </c>
      <c r="W3" s="189">
        <f t="shared" si="0"/>
        <v>22</v>
      </c>
      <c r="X3" s="189">
        <f t="shared" si="0"/>
        <v>23</v>
      </c>
      <c r="Y3" s="189">
        <f t="shared" si="0"/>
        <v>24</v>
      </c>
      <c r="Z3" s="189">
        <f t="shared" si="0"/>
        <v>25</v>
      </c>
      <c r="AA3" s="189">
        <f t="shared" si="0"/>
        <v>26</v>
      </c>
      <c r="AB3" s="189">
        <f t="shared" si="0"/>
        <v>27</v>
      </c>
      <c r="AC3" s="189">
        <f t="shared" si="0"/>
        <v>28</v>
      </c>
      <c r="AD3" s="189">
        <f t="shared" si="0"/>
        <v>29</v>
      </c>
      <c r="AE3" s="195">
        <v>30</v>
      </c>
      <c r="AF3" s="211" t="s">
        <v>36</v>
      </c>
    </row>
    <row r="4" spans="1:36" s="5" customFormat="1" ht="20.100000000000001" customHeight="1" thickBot="1" x14ac:dyDescent="0.25">
      <c r="A4" s="185"/>
      <c r="B4" s="188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6"/>
      <c r="AF4" s="212"/>
    </row>
    <row r="5" spans="1:36" s="5" customFormat="1" x14ac:dyDescent="0.2">
      <c r="A5" s="78" t="s">
        <v>40</v>
      </c>
      <c r="B5" s="146">
        <f>[1]Setembro!$E$5</f>
        <v>41.541666666666664</v>
      </c>
      <c r="C5" s="117">
        <f>[1]Setembro!$E$6</f>
        <v>43.541666666666664</v>
      </c>
      <c r="D5" s="117">
        <f>[1]Setembro!$E$7</f>
        <v>36.958333333333336</v>
      </c>
      <c r="E5" s="117">
        <f>[1]Setembro!$E$8</f>
        <v>42.708333333333336</v>
      </c>
      <c r="F5" s="117">
        <f>[1]Setembro!$E$9</f>
        <v>41.916666666666664</v>
      </c>
      <c r="G5" s="117">
        <f>[1]Setembro!$E$10</f>
        <v>28.125</v>
      </c>
      <c r="H5" s="117">
        <f>[1]Setembro!$E$11</f>
        <v>37.916666666666664</v>
      </c>
      <c r="I5" s="117">
        <f>[1]Setembro!$E$12</f>
        <v>39.875</v>
      </c>
      <c r="J5" s="117">
        <f>[1]Setembro!$E$13</f>
        <v>38.5</v>
      </c>
      <c r="K5" s="117">
        <f>[1]Setembro!$E$14</f>
        <v>33.125</v>
      </c>
      <c r="L5" s="117">
        <f>[1]Setembro!$E$15</f>
        <v>35.208333333333336</v>
      </c>
      <c r="M5" s="117">
        <f>[1]Setembro!$E$16</f>
        <v>28.291666666666668</v>
      </c>
      <c r="N5" s="117">
        <f>[1]Setembro!$E$17</f>
        <v>30.958333333333332</v>
      </c>
      <c r="O5" s="117">
        <f>[1]Setembro!$E$18</f>
        <v>34.833333333333336</v>
      </c>
      <c r="P5" s="117">
        <f>[1]Setembro!$E$19</f>
        <v>39.208333333333336</v>
      </c>
      <c r="Q5" s="117">
        <f>[1]Setembro!$E$20</f>
        <v>29.166666666666668</v>
      </c>
      <c r="R5" s="117">
        <f>[1]Setembro!$E$21</f>
        <v>38.166666666666664</v>
      </c>
      <c r="S5" s="117">
        <f>[1]Setembro!$E$22</f>
        <v>45.666666666666664</v>
      </c>
      <c r="T5" s="117">
        <f>[1]Setembro!$E$23</f>
        <v>59.875</v>
      </c>
      <c r="U5" s="117">
        <f>[1]Setembro!$E$24</f>
        <v>56</v>
      </c>
      <c r="V5" s="117">
        <f>[1]Setembro!$E$25</f>
        <v>69.791666666666671</v>
      </c>
      <c r="W5" s="117">
        <f>[1]Setembro!$E$26</f>
        <v>83.958333333333329</v>
      </c>
      <c r="X5" s="117">
        <f>[1]Setembro!$E$27</f>
        <v>64.083333333333329</v>
      </c>
      <c r="Y5" s="117">
        <f>[1]Setembro!$E$28</f>
        <v>55.083333333333336</v>
      </c>
      <c r="Z5" s="117">
        <f>[1]Setembro!$E$29</f>
        <v>43.958333333333336</v>
      </c>
      <c r="AA5" s="117">
        <f>[1]Setembro!$E$30</f>
        <v>42.375</v>
      </c>
      <c r="AB5" s="117">
        <f>[1]Setembro!$E$31</f>
        <v>41.208333333333336</v>
      </c>
      <c r="AC5" s="117">
        <f>[1]Setembro!$E$32</f>
        <v>54.666666666666664</v>
      </c>
      <c r="AD5" s="117">
        <f>[1]Setembro!$E$33</f>
        <v>58.166666666666664</v>
      </c>
      <c r="AE5" s="118">
        <f>[1]Setembro!$E$34</f>
        <v>44.333333333333336</v>
      </c>
      <c r="AF5" s="125">
        <f>AVERAGE(B5:AE5)</f>
        <v>44.640277777777776</v>
      </c>
    </row>
    <row r="6" spans="1:36" x14ac:dyDescent="0.2">
      <c r="A6" s="78" t="s">
        <v>0</v>
      </c>
      <c r="B6" s="147">
        <f>[2]Setembro!$E$5</f>
        <v>65.5</v>
      </c>
      <c r="C6" s="11">
        <f>[2]Setembro!$E$6</f>
        <v>66.5</v>
      </c>
      <c r="D6" s="11">
        <f>[2]Setembro!$E$7</f>
        <v>65.833333333333329</v>
      </c>
      <c r="E6" s="11">
        <f>[2]Setembro!$E$8</f>
        <v>62.75</v>
      </c>
      <c r="F6" s="11">
        <f>[2]Setembro!$E$9</f>
        <v>52.291666666666664</v>
      </c>
      <c r="G6" s="11">
        <f>[2]Setembro!$E$10</f>
        <v>46.416666666666664</v>
      </c>
      <c r="H6" s="11">
        <f>[2]Setembro!$E$11</f>
        <v>70.333333333333329</v>
      </c>
      <c r="I6" s="11">
        <f>[2]Setembro!$E$12</f>
        <v>74.083333333333329</v>
      </c>
      <c r="J6" s="11">
        <f>[2]Setembro!$E$13</f>
        <v>60.75</v>
      </c>
      <c r="K6" s="11">
        <f>[2]Setembro!$E$14</f>
        <v>47.541666666666664</v>
      </c>
      <c r="L6" s="11">
        <f>[2]Setembro!$E$15</f>
        <v>46.75</v>
      </c>
      <c r="M6" s="11">
        <f>[2]Setembro!$E$16</f>
        <v>39.75</v>
      </c>
      <c r="N6" s="11">
        <f>[2]Setembro!$E$17</f>
        <v>35.541666666666664</v>
      </c>
      <c r="O6" s="11">
        <f>[2]Setembro!$E$18</f>
        <v>50.916666666666664</v>
      </c>
      <c r="P6" s="11">
        <f>[2]Setembro!$E$19</f>
        <v>68.875</v>
      </c>
      <c r="Q6" s="11">
        <f>[2]Setembro!$E$20</f>
        <v>53.916666666666664</v>
      </c>
      <c r="R6" s="11">
        <f>[2]Setembro!$E$21</f>
        <v>73.25</v>
      </c>
      <c r="S6" s="11">
        <f>[2]Setembro!$E$22</f>
        <v>74.291666666666671</v>
      </c>
      <c r="T6" s="11">
        <f>[2]Setembro!$E$23</f>
        <v>63.375</v>
      </c>
      <c r="U6" s="11">
        <f>[2]Setembro!$E$24</f>
        <v>59.208333333333336</v>
      </c>
      <c r="V6" s="11">
        <f>[2]Setembro!$E$25</f>
        <v>67.833333333333329</v>
      </c>
      <c r="W6" s="11">
        <f>[2]Setembro!$E$26</f>
        <v>76.458333333333329</v>
      </c>
      <c r="X6" s="11">
        <f>[2]Setembro!$E$27</f>
        <v>71.041666666666671</v>
      </c>
      <c r="Y6" s="11">
        <f>[2]Setembro!$E$28</f>
        <v>60.875</v>
      </c>
      <c r="Z6" s="11">
        <f>[2]Setembro!$E$29</f>
        <v>49.458333333333336</v>
      </c>
      <c r="AA6" s="11">
        <f>[2]Setembro!$E$30</f>
        <v>36.791666666666664</v>
      </c>
      <c r="AB6" s="11">
        <f>[2]Setembro!$E$31</f>
        <v>37.583333333333336</v>
      </c>
      <c r="AC6" s="11">
        <f>[2]Setembro!$E$32</f>
        <v>75.625</v>
      </c>
      <c r="AD6" s="11">
        <f>[2]Setembro!$E$33</f>
        <v>61.541666666666664</v>
      </c>
      <c r="AE6" s="94">
        <f>[2]Setembro!$E$34</f>
        <v>45.625</v>
      </c>
      <c r="AF6" s="97">
        <f>AVERAGE(B6:AE6)</f>
        <v>58.690277777777766</v>
      </c>
    </row>
    <row r="7" spans="1:36" x14ac:dyDescent="0.2">
      <c r="A7" s="78" t="s">
        <v>104</v>
      </c>
      <c r="B7" s="147">
        <f>[3]Setembro!$E$5</f>
        <v>55.708333333333336</v>
      </c>
      <c r="C7" s="11">
        <f>[3]Setembro!$E$6</f>
        <v>57.083333333333336</v>
      </c>
      <c r="D7" s="11">
        <f>[3]Setembro!$E$7</f>
        <v>55.291666666666664</v>
      </c>
      <c r="E7" s="11">
        <f>[3]Setembro!$E$8</f>
        <v>60.583333333333336</v>
      </c>
      <c r="F7" s="11">
        <f>[3]Setembro!$E$9</f>
        <v>50.041666666666664</v>
      </c>
      <c r="G7" s="11">
        <f>[3]Setembro!$E$10</f>
        <v>37.125</v>
      </c>
      <c r="H7" s="11">
        <f>[3]Setembro!$E$11</f>
        <v>42.458333333333336</v>
      </c>
      <c r="I7" s="11">
        <f>[3]Setembro!$E$12</f>
        <v>65.458333333333329</v>
      </c>
      <c r="J7" s="11">
        <f>[3]Setembro!$E$13</f>
        <v>56.25</v>
      </c>
      <c r="K7" s="11">
        <f>[3]Setembro!$E$14</f>
        <v>43</v>
      </c>
      <c r="L7" s="11">
        <f>[3]Setembro!$E$15</f>
        <v>37.75</v>
      </c>
      <c r="M7" s="11">
        <f>[3]Setembro!$E$16</f>
        <v>29.291666666666668</v>
      </c>
      <c r="N7" s="11">
        <f>[3]Setembro!$E$17</f>
        <v>28.708333333333332</v>
      </c>
      <c r="O7" s="11">
        <f>[3]Setembro!$E$18</f>
        <v>35.166666666666664</v>
      </c>
      <c r="P7" s="11">
        <f>[3]Setembro!$E$19</f>
        <v>56</v>
      </c>
      <c r="Q7" s="11">
        <f>[3]Setembro!$E$20</f>
        <v>50.583333333333336</v>
      </c>
      <c r="R7" s="11">
        <f>[3]Setembro!$E$21</f>
        <v>49.041666666666664</v>
      </c>
      <c r="S7" s="11">
        <f>[3]Setembro!$E$22</f>
        <v>67.458333333333329</v>
      </c>
      <c r="T7" s="11">
        <f>[3]Setembro!$E$23</f>
        <v>68</v>
      </c>
      <c r="U7" s="11">
        <f>[3]Setembro!$E$24</f>
        <v>66.708333333333329</v>
      </c>
      <c r="V7" s="11">
        <f>[3]Setembro!$E$25</f>
        <v>80.166666666666671</v>
      </c>
      <c r="W7" s="11">
        <f>[3]Setembro!$E$26</f>
        <v>88.041666666666671</v>
      </c>
      <c r="X7" s="11">
        <f>[3]Setembro!$E$27</f>
        <v>70.916666666666671</v>
      </c>
      <c r="Y7" s="11">
        <f>[3]Setembro!$E$28</f>
        <v>62.541666666666664</v>
      </c>
      <c r="Z7" s="11">
        <f>[3]Setembro!$E$29</f>
        <v>47.5</v>
      </c>
      <c r="AA7" s="11">
        <f>[3]Setembro!$E$30</f>
        <v>42.541666666666664</v>
      </c>
      <c r="AB7" s="11">
        <f>[3]Setembro!$E$31</f>
        <v>44.791666666666664</v>
      </c>
      <c r="AC7" s="11">
        <f>[3]Setembro!$E$32</f>
        <v>64.791666666666671</v>
      </c>
      <c r="AD7" s="11">
        <f>[3]Setembro!$E$33</f>
        <v>65.25</v>
      </c>
      <c r="AE7" s="94">
        <f>[3]Setembro!$E$34</f>
        <v>44.75</v>
      </c>
      <c r="AF7" s="98">
        <f>AVERAGE(B7:AE7)</f>
        <v>54.100000000000016</v>
      </c>
    </row>
    <row r="8" spans="1:36" x14ac:dyDescent="0.2">
      <c r="A8" s="78" t="s">
        <v>1</v>
      </c>
      <c r="B8" s="147" t="str">
        <f>[4]Setembro!$E$5</f>
        <v>*</v>
      </c>
      <c r="C8" s="11" t="str">
        <f>[4]Setembro!$E$6</f>
        <v>*</v>
      </c>
      <c r="D8" s="11" t="str">
        <f>[4]Setembro!$E$7</f>
        <v>*</v>
      </c>
      <c r="E8" s="11" t="str">
        <f>[4]Setembro!$E$8</f>
        <v>*</v>
      </c>
      <c r="F8" s="11" t="str">
        <f>[4]Setembro!$E$9</f>
        <v>*</v>
      </c>
      <c r="G8" s="11" t="str">
        <f>[4]Setembro!$E$10</f>
        <v>*</v>
      </c>
      <c r="H8" s="11" t="str">
        <f>[4]Setembro!$E$11</f>
        <v>*</v>
      </c>
      <c r="I8" s="11" t="str">
        <f>[4]Setembro!$E$12</f>
        <v>*</v>
      </c>
      <c r="J8" s="11" t="str">
        <f>[4]Setembro!$E$13</f>
        <v>*</v>
      </c>
      <c r="K8" s="11" t="str">
        <f>[4]Setembro!$E$14</f>
        <v>*</v>
      </c>
      <c r="L8" s="11" t="str">
        <f>[4]Setembro!$E$15</f>
        <v>*</v>
      </c>
      <c r="M8" s="11" t="str">
        <f>[4]Setembro!$E$16</f>
        <v>*</v>
      </c>
      <c r="N8" s="11" t="str">
        <f>[4]Setembro!$E$17</f>
        <v>*</v>
      </c>
      <c r="O8" s="11" t="str">
        <f>[4]Setembro!$E$18</f>
        <v>*</v>
      </c>
      <c r="P8" s="11">
        <f>[4]Setembro!$E$19</f>
        <v>48.727272727272727</v>
      </c>
      <c r="Q8" s="11">
        <f>[4]Setembro!$E$20</f>
        <v>60.625</v>
      </c>
      <c r="R8" s="11">
        <f>[4]Setembro!$E$21</f>
        <v>58.083333333333336</v>
      </c>
      <c r="S8" s="11">
        <f>[4]Setembro!$E$22</f>
        <v>51.333333333333336</v>
      </c>
      <c r="T8" s="11">
        <f>[4]Setembro!$E$23</f>
        <v>70.333333333333329</v>
      </c>
      <c r="U8" s="11" t="str">
        <f>[4]Setembro!$E$24</f>
        <v>*</v>
      </c>
      <c r="V8" s="11" t="str">
        <f>[4]Setembro!$E$25</f>
        <v>*</v>
      </c>
      <c r="W8" s="11" t="str">
        <f>[4]Setembro!$E$26</f>
        <v>*</v>
      </c>
      <c r="X8" s="11" t="str">
        <f>[4]Setembro!$E$27</f>
        <v>*</v>
      </c>
      <c r="Y8" s="11" t="str">
        <f>[4]Setembro!$E$28</f>
        <v>*</v>
      </c>
      <c r="Z8" s="11" t="str">
        <f>[4]Setembro!$E$29</f>
        <v>*</v>
      </c>
      <c r="AA8" s="11" t="str">
        <f>[4]Setembro!$E$30</f>
        <v>*</v>
      </c>
      <c r="AB8" s="11" t="str">
        <f>[4]Setembro!$E$31</f>
        <v>*</v>
      </c>
      <c r="AC8" s="11" t="str">
        <f>[4]Setembro!$E$32</f>
        <v>*</v>
      </c>
      <c r="AD8" s="11" t="str">
        <f>[4]Setembro!$E$33</f>
        <v>*</v>
      </c>
      <c r="AE8" s="94" t="str">
        <f>[4]Setembro!$E$34</f>
        <v>*</v>
      </c>
      <c r="AF8" s="97" t="s">
        <v>226</v>
      </c>
    </row>
    <row r="9" spans="1:36" x14ac:dyDescent="0.2">
      <c r="A9" s="78" t="s">
        <v>167</v>
      </c>
      <c r="B9" s="147">
        <f>[5]Setembro!$E$5</f>
        <v>67.208333333333329</v>
      </c>
      <c r="C9" s="11">
        <f>[5]Setembro!$E$6</f>
        <v>71.833333333333329</v>
      </c>
      <c r="D9" s="11">
        <f>[5]Setembro!$E$7</f>
        <v>73.25</v>
      </c>
      <c r="E9" s="11">
        <f>[5]Setembro!$E$8</f>
        <v>62.458333333333336</v>
      </c>
      <c r="F9" s="11">
        <f>[5]Setembro!$E$9</f>
        <v>46.208333333333336</v>
      </c>
      <c r="G9" s="11">
        <f>[5]Setembro!$E$10</f>
        <v>37.708333333333336</v>
      </c>
      <c r="H9" s="11">
        <f>[5]Setembro!$E$11</f>
        <v>80.083333333333329</v>
      </c>
      <c r="I9" s="11">
        <f>[5]Setembro!$E$12</f>
        <v>86</v>
      </c>
      <c r="J9" s="11">
        <f>[5]Setembro!$E$13</f>
        <v>52.916666666666664</v>
      </c>
      <c r="K9" s="11">
        <f>[5]Setembro!$E$14</f>
        <v>34.083333333333336</v>
      </c>
      <c r="L9" s="11">
        <f>[5]Setembro!$E$15</f>
        <v>33.695652173913047</v>
      </c>
      <c r="M9" s="11">
        <f>[5]Setembro!$E$16</f>
        <v>26.583333333333332</v>
      </c>
      <c r="N9" s="11">
        <f>[5]Setembro!$E$17</f>
        <v>23.708333333333332</v>
      </c>
      <c r="O9" s="11">
        <f>[5]Setembro!$E$18</f>
        <v>45.166666666666664</v>
      </c>
      <c r="P9" s="11">
        <f>[5]Setembro!$E$19</f>
        <v>76.375</v>
      </c>
      <c r="Q9" s="11">
        <f>[5]Setembro!$E$20</f>
        <v>54.333333333333336</v>
      </c>
      <c r="R9" s="11">
        <f>[5]Setembro!$E$21</f>
        <v>74.25</v>
      </c>
      <c r="S9" s="11">
        <f>[5]Setembro!$E$22</f>
        <v>76.375</v>
      </c>
      <c r="T9" s="11">
        <f>[5]Setembro!$E$23</f>
        <v>57.416666666666664</v>
      </c>
      <c r="U9" s="11">
        <f>[5]Setembro!$E$24</f>
        <v>66.416666666666671</v>
      </c>
      <c r="V9" s="11">
        <f>[5]Setembro!$E$25</f>
        <v>69.833333333333329</v>
      </c>
      <c r="W9" s="11">
        <f>[5]Setembro!$E$26</f>
        <v>66.541666666666671</v>
      </c>
      <c r="X9" s="11">
        <f>[5]Setembro!$E$27</f>
        <v>72.208333333333329</v>
      </c>
      <c r="Y9" s="11">
        <f>[5]Setembro!$E$28</f>
        <v>58.291666666666664</v>
      </c>
      <c r="Z9" s="11">
        <f>[5]Setembro!$E$29</f>
        <v>45.708333333333336</v>
      </c>
      <c r="AA9" s="11">
        <f>[5]Setembro!$E$30</f>
        <v>36.083333333333336</v>
      </c>
      <c r="AB9" s="11">
        <f>[5]Setembro!$E$31</f>
        <v>42.166666666666664</v>
      </c>
      <c r="AC9" s="11">
        <f>[5]Setembro!$E$32</f>
        <v>86.5</v>
      </c>
      <c r="AD9" s="11">
        <f>[5]Setembro!$E$33</f>
        <v>60.041666666666664</v>
      </c>
      <c r="AE9" s="94">
        <f>[5]Setembro!$E$34</f>
        <v>42.708333333333336</v>
      </c>
      <c r="AF9" s="97">
        <f>AVERAGE(B9:AE9)</f>
        <v>57.538466183574883</v>
      </c>
    </row>
    <row r="10" spans="1:36" x14ac:dyDescent="0.2">
      <c r="A10" s="78" t="s">
        <v>111</v>
      </c>
      <c r="B10" s="147" t="str">
        <f>[6]Setembro!$E$5</f>
        <v>*</v>
      </c>
      <c r="C10" s="11" t="str">
        <f>[6]Setembro!$E$6</f>
        <v>*</v>
      </c>
      <c r="D10" s="11" t="str">
        <f>[6]Setembro!$E$7</f>
        <v>*</v>
      </c>
      <c r="E10" s="11" t="str">
        <f>[6]Setembro!$E$8</f>
        <v>*</v>
      </c>
      <c r="F10" s="11" t="str">
        <f>[6]Setembro!$E$9</f>
        <v>*</v>
      </c>
      <c r="G10" s="11" t="str">
        <f>[6]Setembro!$E$10</f>
        <v>*</v>
      </c>
      <c r="H10" s="11" t="str">
        <f>[6]Setembro!$E$11</f>
        <v>*</v>
      </c>
      <c r="I10" s="11" t="str">
        <f>[6]Setembro!$E$12</f>
        <v>*</v>
      </c>
      <c r="J10" s="11" t="str">
        <f>[6]Setembro!$E$13</f>
        <v>*</v>
      </c>
      <c r="K10" s="11" t="str">
        <f>[6]Setembro!$E$14</f>
        <v>*</v>
      </c>
      <c r="L10" s="11" t="str">
        <f>[6]Setembro!$E$15</f>
        <v>*</v>
      </c>
      <c r="M10" s="11" t="str">
        <f>[6]Setembro!$E$16</f>
        <v>*</v>
      </c>
      <c r="N10" s="11" t="str">
        <f>[6]Setembro!$E$17</f>
        <v>*</v>
      </c>
      <c r="O10" s="11" t="str">
        <f>[6]Setembro!$E$18</f>
        <v>*</v>
      </c>
      <c r="P10" s="11" t="str">
        <f>[6]Setembro!$E$19</f>
        <v>*</v>
      </c>
      <c r="Q10" s="11" t="str">
        <f>[6]Setembro!$E$20</f>
        <v>*</v>
      </c>
      <c r="R10" s="11" t="str">
        <f>[6]Setembro!$E$21</f>
        <v>*</v>
      </c>
      <c r="S10" s="11" t="str">
        <f>[6]Setembro!$E$22</f>
        <v>*</v>
      </c>
      <c r="T10" s="11" t="str">
        <f>[6]Setembro!$E$23</f>
        <v>*</v>
      </c>
      <c r="U10" s="11" t="str">
        <f>[6]Setembro!$E$24</f>
        <v>*</v>
      </c>
      <c r="V10" s="11" t="str">
        <f>[6]Setembro!$E$25</f>
        <v>*</v>
      </c>
      <c r="W10" s="11" t="str">
        <f>[6]Setembro!$E$26</f>
        <v>*</v>
      </c>
      <c r="X10" s="11" t="str">
        <f>[6]Setembro!$E$27</f>
        <v>*</v>
      </c>
      <c r="Y10" s="11" t="str">
        <f>[6]Setembro!$E$28</f>
        <v>*</v>
      </c>
      <c r="Z10" s="11" t="str">
        <f>[6]Setembro!$E$29</f>
        <v>*</v>
      </c>
      <c r="AA10" s="11" t="str">
        <f>[6]Setembro!$E$30</f>
        <v>*</v>
      </c>
      <c r="AB10" s="11" t="str">
        <f>[6]Setembro!$E$31</f>
        <v>*</v>
      </c>
      <c r="AC10" s="11" t="str">
        <f>[6]Setembro!$E$32</f>
        <v>*</v>
      </c>
      <c r="AD10" s="11" t="str">
        <f>[6]Setembro!$E$33</f>
        <v>*</v>
      </c>
      <c r="AE10" s="94" t="str">
        <f>[6]Setembro!$E$34</f>
        <v>*</v>
      </c>
      <c r="AF10" s="97" t="s">
        <v>226</v>
      </c>
    </row>
    <row r="11" spans="1:36" x14ac:dyDescent="0.2">
      <c r="A11" s="78" t="s">
        <v>64</v>
      </c>
      <c r="B11" s="147" t="str">
        <f>[7]Setembro!$E$5</f>
        <v>*</v>
      </c>
      <c r="C11" s="11" t="str">
        <f>[7]Setembro!$E$6</f>
        <v>*</v>
      </c>
      <c r="D11" s="11" t="str">
        <f>[7]Setembro!$E$7</f>
        <v>*</v>
      </c>
      <c r="E11" s="11" t="str">
        <f>[7]Setembro!$E$8</f>
        <v>*</v>
      </c>
      <c r="F11" s="11" t="str">
        <f>[7]Setembro!$E$9</f>
        <v>*</v>
      </c>
      <c r="G11" s="11" t="str">
        <f>[7]Setembro!$E$10</f>
        <v>*</v>
      </c>
      <c r="H11" s="11" t="str">
        <f>[7]Setembro!$E$11</f>
        <v>*</v>
      </c>
      <c r="I11" s="11" t="str">
        <f>[7]Setembro!$E$12</f>
        <v>*</v>
      </c>
      <c r="J11" s="11" t="str">
        <f>[7]Setembro!$E$13</f>
        <v>*</v>
      </c>
      <c r="K11" s="11" t="str">
        <f>[7]Setembro!$E$14</f>
        <v>*</v>
      </c>
      <c r="L11" s="11" t="str">
        <f>[7]Setembro!$E$15</f>
        <v>*</v>
      </c>
      <c r="M11" s="11" t="str">
        <f>[7]Setembro!$E$16</f>
        <v>*</v>
      </c>
      <c r="N11" s="11" t="str">
        <f>[7]Setembro!$E$17</f>
        <v>*</v>
      </c>
      <c r="O11" s="11" t="str">
        <f>[7]Setembro!$E$18</f>
        <v>*</v>
      </c>
      <c r="P11" s="11" t="str">
        <f>[7]Setembro!$E$19</f>
        <v>*</v>
      </c>
      <c r="Q11" s="11" t="str">
        <f>[7]Setembro!$E$20</f>
        <v>*</v>
      </c>
      <c r="R11" s="11" t="str">
        <f>[7]Setembro!$E$21</f>
        <v>*</v>
      </c>
      <c r="S11" s="11" t="str">
        <f>[7]Setembro!$E$22</f>
        <v>*</v>
      </c>
      <c r="T11" s="11" t="str">
        <f>[7]Setembro!$E$23</f>
        <v>*</v>
      </c>
      <c r="U11" s="11" t="str">
        <f>[7]Setembro!$E$24</f>
        <v>*</v>
      </c>
      <c r="V11" s="11" t="str">
        <f>[7]Setembro!$E$25</f>
        <v>*</v>
      </c>
      <c r="W11" s="11" t="str">
        <f>[7]Setembro!$E$26</f>
        <v>*</v>
      </c>
      <c r="X11" s="11" t="str">
        <f>[7]Setembro!$E$27</f>
        <v>*</v>
      </c>
      <c r="Y11" s="11" t="str">
        <f>[7]Setembro!$E$28</f>
        <v>*</v>
      </c>
      <c r="Z11" s="11" t="str">
        <f>[7]Setembro!$E$29</f>
        <v>*</v>
      </c>
      <c r="AA11" s="11" t="str">
        <f>[7]Setembro!$E$30</f>
        <v>*</v>
      </c>
      <c r="AB11" s="11" t="str">
        <f>[7]Setembro!$E$31</f>
        <v>*</v>
      </c>
      <c r="AC11" s="11" t="str">
        <f>[7]Setembro!$E$32</f>
        <v>*</v>
      </c>
      <c r="AD11" s="11" t="str">
        <f>[7]Setembro!$E$33</f>
        <v>*</v>
      </c>
      <c r="AE11" s="94" t="str">
        <f>[7]Setembro!$E$34</f>
        <v>*</v>
      </c>
      <c r="AF11" s="97" t="s">
        <v>226</v>
      </c>
    </row>
    <row r="12" spans="1:36" x14ac:dyDescent="0.2">
      <c r="A12" s="78" t="s">
        <v>41</v>
      </c>
      <c r="B12" s="147" t="str">
        <f>[8]Setembro!$E$5</f>
        <v>*</v>
      </c>
      <c r="C12" s="11" t="str">
        <f>[8]Setembro!$E$6</f>
        <v>*</v>
      </c>
      <c r="D12" s="11" t="str">
        <f>[8]Setembro!$E$7</f>
        <v>*</v>
      </c>
      <c r="E12" s="11" t="str">
        <f>[8]Setembro!$E$8</f>
        <v>*</v>
      </c>
      <c r="F12" s="11" t="str">
        <f>[8]Setembro!$E$9</f>
        <v>*</v>
      </c>
      <c r="G12" s="11" t="str">
        <f>[8]Setembro!$E$10</f>
        <v>*</v>
      </c>
      <c r="H12" s="11" t="str">
        <f>[8]Setembro!$E$11</f>
        <v>*</v>
      </c>
      <c r="I12" s="11" t="str">
        <f>[8]Setembro!$E$12</f>
        <v>*</v>
      </c>
      <c r="J12" s="11" t="str">
        <f>[8]Setembro!$E$13</f>
        <v>*</v>
      </c>
      <c r="K12" s="11" t="str">
        <f>[8]Setembro!$E$14</f>
        <v>*</v>
      </c>
      <c r="L12" s="11" t="str">
        <f>[8]Setembro!$E$15</f>
        <v>*</v>
      </c>
      <c r="M12" s="11" t="str">
        <f>[8]Setembro!$E$16</f>
        <v>*</v>
      </c>
      <c r="N12" s="11" t="str">
        <f>[8]Setembro!$E$17</f>
        <v>*</v>
      </c>
      <c r="O12" s="11" t="str">
        <f>[8]Setembro!$E$18</f>
        <v>*</v>
      </c>
      <c r="P12" s="11" t="str">
        <f>[8]Setembro!$E$19</f>
        <v>*</v>
      </c>
      <c r="Q12" s="11" t="str">
        <f>[8]Setembro!$E$20</f>
        <v>*</v>
      </c>
      <c r="R12" s="11" t="str">
        <f>[8]Setembro!$E$21</f>
        <v>*</v>
      </c>
      <c r="S12" s="11" t="str">
        <f>[8]Setembro!$E$22</f>
        <v>*</v>
      </c>
      <c r="T12" s="11" t="str">
        <f>[8]Setembro!$E$23</f>
        <v>*</v>
      </c>
      <c r="U12" s="11" t="str">
        <f>[8]Setembro!$E$24</f>
        <v>*</v>
      </c>
      <c r="V12" s="11" t="str">
        <f>[8]Setembro!$E$25</f>
        <v>*</v>
      </c>
      <c r="W12" s="11" t="str">
        <f>[8]Setembro!$E$26</f>
        <v>*</v>
      </c>
      <c r="X12" s="11" t="str">
        <f>[8]Setembro!$E$27</f>
        <v>*</v>
      </c>
      <c r="Y12" s="11" t="str">
        <f>[8]Setembro!$E$28</f>
        <v>*</v>
      </c>
      <c r="Z12" s="11" t="str">
        <f>[8]Setembro!$E$29</f>
        <v>*</v>
      </c>
      <c r="AA12" s="11" t="str">
        <f>[8]Setembro!$E$30</f>
        <v>*</v>
      </c>
      <c r="AB12" s="11" t="str">
        <f>[8]Setembro!$E$31</f>
        <v>*</v>
      </c>
      <c r="AC12" s="11" t="str">
        <f>[8]Setembro!$E$32</f>
        <v>*</v>
      </c>
      <c r="AD12" s="11" t="str">
        <f>[8]Setembro!$E$33</f>
        <v>*</v>
      </c>
      <c r="AE12" s="94" t="str">
        <f>[8]Setembro!$E$34</f>
        <v>*</v>
      </c>
      <c r="AF12" s="97" t="s">
        <v>226</v>
      </c>
    </row>
    <row r="13" spans="1:36" x14ac:dyDescent="0.2">
      <c r="A13" s="78" t="s">
        <v>114</v>
      </c>
      <c r="B13" s="147">
        <f>[9]Setembro!$E$5</f>
        <v>70.375</v>
      </c>
      <c r="C13" s="11">
        <f>[9]Setembro!$E$6</f>
        <v>67</v>
      </c>
      <c r="D13" s="11">
        <f>[9]Setembro!$E$7</f>
        <v>64</v>
      </c>
      <c r="E13" s="11">
        <f>[9]Setembro!$E$8</f>
        <v>65.791666666666671</v>
      </c>
      <c r="F13" s="11">
        <f>[9]Setembro!$E$9</f>
        <v>56.708333333333336</v>
      </c>
      <c r="G13" s="11">
        <f>[9]Setembro!$E$10</f>
        <v>55.125</v>
      </c>
      <c r="H13" s="11">
        <f>[9]Setembro!$E$11</f>
        <v>69.541666666666671</v>
      </c>
      <c r="I13" s="11">
        <f>[9]Setembro!$E$12</f>
        <v>77.75</v>
      </c>
      <c r="J13" s="11">
        <f>[9]Setembro!$E$13</f>
        <v>61.125</v>
      </c>
      <c r="K13" s="11">
        <f>[9]Setembro!$E$14</f>
        <v>47.958333333333336</v>
      </c>
      <c r="L13" s="11">
        <f>[9]Setembro!$E$15</f>
        <v>52.208333333333336</v>
      </c>
      <c r="M13" s="11">
        <f>[9]Setembro!$E$16</f>
        <v>41.75</v>
      </c>
      <c r="N13" s="11">
        <f>[9]Setembro!$E$17</f>
        <v>43.708333333333336</v>
      </c>
      <c r="O13" s="11">
        <f>[9]Setembro!$E$18</f>
        <v>58.875</v>
      </c>
      <c r="P13" s="11">
        <f>[9]Setembro!$E$19</f>
        <v>72.166666666666671</v>
      </c>
      <c r="Q13" s="11">
        <f>[9]Setembro!$E$20</f>
        <v>62.541666666666664</v>
      </c>
      <c r="R13" s="11">
        <f>[9]Setembro!$E$21</f>
        <v>70.25</v>
      </c>
      <c r="S13" s="11">
        <f>[9]Setembro!$E$22</f>
        <v>72.5</v>
      </c>
      <c r="T13" s="11">
        <f>[9]Setembro!$E$23</f>
        <v>74.291666666666671</v>
      </c>
      <c r="U13" s="11">
        <f>[9]Setembro!$E$24</f>
        <v>76.125</v>
      </c>
      <c r="V13" s="11">
        <f>[9]Setembro!$E$25</f>
        <v>82.541666666666671</v>
      </c>
      <c r="W13" s="11">
        <f>[9]Setembro!$E$26</f>
        <v>81.208333333333329</v>
      </c>
      <c r="X13" s="11">
        <f>[9]Setembro!$E$27</f>
        <v>75.708333333333329</v>
      </c>
      <c r="Y13" s="11">
        <f>[9]Setembro!$E$28</f>
        <v>65.041666666666671</v>
      </c>
      <c r="Z13" s="11">
        <f>[9]Setembro!$E$29</f>
        <v>55.958333333333336</v>
      </c>
      <c r="AA13" s="11">
        <f>[9]Setembro!$E$30</f>
        <v>41.791666666666664</v>
      </c>
      <c r="AB13" s="11">
        <f>[9]Setembro!$E$31</f>
        <v>47.583333333333336</v>
      </c>
      <c r="AC13" s="11">
        <f>[9]Setembro!$E$32</f>
        <v>67.333333333333329</v>
      </c>
      <c r="AD13" s="11">
        <f>[9]Setembro!$E$33</f>
        <v>65.875</v>
      </c>
      <c r="AE13" s="94">
        <f>[9]Setembro!$E$34</f>
        <v>49.875</v>
      </c>
      <c r="AF13" s="98">
        <f>AVERAGE(B13:AE13)</f>
        <v>63.090277777777779</v>
      </c>
    </row>
    <row r="14" spans="1:36" x14ac:dyDescent="0.2">
      <c r="A14" s="78" t="s">
        <v>118</v>
      </c>
      <c r="B14" s="147" t="str">
        <f>[10]Setembro!$E$5</f>
        <v>*</v>
      </c>
      <c r="C14" s="11" t="str">
        <f>[10]Setembro!$E$6</f>
        <v>*</v>
      </c>
      <c r="D14" s="11" t="str">
        <f>[10]Setembro!$E$7</f>
        <v>*</v>
      </c>
      <c r="E14" s="11" t="str">
        <f>[10]Setembro!$E$8</f>
        <v>*</v>
      </c>
      <c r="F14" s="11" t="str">
        <f>[10]Setembro!$E$9</f>
        <v>*</v>
      </c>
      <c r="G14" s="11" t="str">
        <f>[10]Setembro!$E$10</f>
        <v>*</v>
      </c>
      <c r="H14" s="11" t="str">
        <f>[10]Setembro!$E$11</f>
        <v>*</v>
      </c>
      <c r="I14" s="11" t="str">
        <f>[10]Setembro!$E$12</f>
        <v>*</v>
      </c>
      <c r="J14" s="11" t="str">
        <f>[10]Setembro!$E$13</f>
        <v>*</v>
      </c>
      <c r="K14" s="11" t="str">
        <f>[10]Setembro!$E$14</f>
        <v>*</v>
      </c>
      <c r="L14" s="11" t="str">
        <f>[10]Setembro!$E$15</f>
        <v>*</v>
      </c>
      <c r="M14" s="11" t="str">
        <f>[10]Setembro!$E$16</f>
        <v>*</v>
      </c>
      <c r="N14" s="11" t="str">
        <f>[10]Setembro!$E$17</f>
        <v>*</v>
      </c>
      <c r="O14" s="11" t="str">
        <f>[10]Setembro!$E$18</f>
        <v>*</v>
      </c>
      <c r="P14" s="11" t="str">
        <f>[10]Setembro!$E$19</f>
        <v>*</v>
      </c>
      <c r="Q14" s="11" t="str">
        <f>[10]Setembro!$E$20</f>
        <v>*</v>
      </c>
      <c r="R14" s="11" t="str">
        <f>[10]Setembro!$E$21</f>
        <v>*</v>
      </c>
      <c r="S14" s="11" t="str">
        <f>[10]Setembro!$E$22</f>
        <v>*</v>
      </c>
      <c r="T14" s="11" t="str">
        <f>[10]Setembro!$E$23</f>
        <v>*</v>
      </c>
      <c r="U14" s="11" t="str">
        <f>[10]Setembro!$E$24</f>
        <v>*</v>
      </c>
      <c r="V14" s="11" t="str">
        <f>[10]Setembro!$E$25</f>
        <v>*</v>
      </c>
      <c r="W14" s="11" t="str">
        <f>[10]Setembro!$E$26</f>
        <v>*</v>
      </c>
      <c r="X14" s="11" t="str">
        <f>[10]Setembro!$E$27</f>
        <v>*</v>
      </c>
      <c r="Y14" s="11" t="str">
        <f>[10]Setembro!$E$28</f>
        <v>*</v>
      </c>
      <c r="Z14" s="11" t="str">
        <f>[10]Setembro!$E$29</f>
        <v>*</v>
      </c>
      <c r="AA14" s="11" t="str">
        <f>[10]Setembro!$E$30</f>
        <v>*</v>
      </c>
      <c r="AB14" s="11" t="str">
        <f>[10]Setembro!$E$31</f>
        <v>*</v>
      </c>
      <c r="AC14" s="11" t="str">
        <f>[10]Setembro!$E$32</f>
        <v>*</v>
      </c>
      <c r="AD14" s="11" t="str">
        <f>[10]Setembro!$E$33</f>
        <v>*</v>
      </c>
      <c r="AE14" s="94" t="str">
        <f>[10]Setembro!$E$34</f>
        <v>*</v>
      </c>
      <c r="AF14" s="97" t="s">
        <v>226</v>
      </c>
      <c r="AJ14" t="s">
        <v>47</v>
      </c>
    </row>
    <row r="15" spans="1:36" x14ac:dyDescent="0.2">
      <c r="A15" s="78" t="s">
        <v>121</v>
      </c>
      <c r="B15" s="147">
        <f>[11]Setembro!$E$5</f>
        <v>65.708333333333329</v>
      </c>
      <c r="C15" s="11">
        <f>[11]Setembro!$E$6</f>
        <v>65.125</v>
      </c>
      <c r="D15" s="11">
        <f>[11]Setembro!$E$7</f>
        <v>73.041666666666671</v>
      </c>
      <c r="E15" s="11">
        <f>[11]Setembro!$E$8</f>
        <v>68.208333333333329</v>
      </c>
      <c r="F15" s="11">
        <f>[11]Setembro!$E$9</f>
        <v>55.625</v>
      </c>
      <c r="G15" s="11">
        <f>[11]Setembro!$E$10</f>
        <v>36.875</v>
      </c>
      <c r="H15" s="11">
        <f>[11]Setembro!$E$11</f>
        <v>60.416666666666664</v>
      </c>
      <c r="I15" s="11">
        <f>[11]Setembro!$E$12</f>
        <v>78.875</v>
      </c>
      <c r="J15" s="11">
        <f>[11]Setembro!$E$13</f>
        <v>61</v>
      </c>
      <c r="K15" s="11">
        <f>[11]Setembro!$E$14</f>
        <v>44.791666666666664</v>
      </c>
      <c r="L15" s="11">
        <f>[11]Setembro!$E$15</f>
        <v>39.541666666666664</v>
      </c>
      <c r="M15" s="11">
        <f>[11]Setembro!$E$16</f>
        <v>31.458333333333332</v>
      </c>
      <c r="N15" s="11">
        <f>[11]Setembro!$E$17</f>
        <v>28.666666666666668</v>
      </c>
      <c r="O15" s="11">
        <f>[11]Setembro!$E$18</f>
        <v>37.458333333333336</v>
      </c>
      <c r="P15" s="11">
        <f>[11]Setembro!$E$19</f>
        <v>72.083333333333329</v>
      </c>
      <c r="Q15" s="11">
        <f>[11]Setembro!$E$20</f>
        <v>54.833333333333336</v>
      </c>
      <c r="R15" s="11">
        <f>[11]Setembro!$E$21</f>
        <v>63.375</v>
      </c>
      <c r="S15" s="11">
        <f>[11]Setembro!$E$22</f>
        <v>69.25</v>
      </c>
      <c r="T15" s="11">
        <f>[11]Setembro!$E$23</f>
        <v>66.333333333333329</v>
      </c>
      <c r="U15" s="11">
        <f>[11]Setembro!$E$24</f>
        <v>73.869565217391298</v>
      </c>
      <c r="V15" s="11">
        <f>[11]Setembro!$E$25</f>
        <v>79.045454545454547</v>
      </c>
      <c r="W15" s="11">
        <f>[11]Setembro!$E$26</f>
        <v>82.80952380952381</v>
      </c>
      <c r="X15" s="11">
        <f>[11]Setembro!$E$27</f>
        <v>74.666666666666671</v>
      </c>
      <c r="Y15" s="11">
        <f>[11]Setembro!$E$28</f>
        <v>64.583333333333329</v>
      </c>
      <c r="Z15" s="11">
        <f>[11]Setembro!$E$29</f>
        <v>47.333333333333336</v>
      </c>
      <c r="AA15" s="11">
        <f>[11]Setembro!$E$30</f>
        <v>39.25</v>
      </c>
      <c r="AB15" s="11">
        <f>[11]Setembro!$E$31</f>
        <v>43.916666666666664</v>
      </c>
      <c r="AC15" s="11">
        <f>[11]Setembro!$E$32</f>
        <v>71.791666666666671</v>
      </c>
      <c r="AD15" s="11">
        <f>[11]Setembro!$E$33</f>
        <v>67.083333333333329</v>
      </c>
      <c r="AE15" s="94">
        <f>[11]Setembro!$E$34</f>
        <v>58</v>
      </c>
      <c r="AF15" s="97">
        <f>AVERAGE(B15:AE15)</f>
        <v>59.167207007967882</v>
      </c>
      <c r="AJ15" t="s">
        <v>47</v>
      </c>
    </row>
    <row r="16" spans="1:36" x14ac:dyDescent="0.2">
      <c r="A16" s="78" t="s">
        <v>168</v>
      </c>
      <c r="B16" s="147" t="str">
        <f>[12]Setembro!$E$5</f>
        <v>*</v>
      </c>
      <c r="C16" s="11" t="str">
        <f>[12]Setembro!$E$6</f>
        <v>*</v>
      </c>
      <c r="D16" s="11" t="str">
        <f>[12]Setembro!$E$7</f>
        <v>*</v>
      </c>
      <c r="E16" s="11" t="str">
        <f>[12]Setembro!$E$8</f>
        <v>*</v>
      </c>
      <c r="F16" s="11" t="str">
        <f>[12]Setembro!$E$9</f>
        <v>*</v>
      </c>
      <c r="G16" s="11" t="str">
        <f>[12]Setembro!$E$10</f>
        <v>*</v>
      </c>
      <c r="H16" s="11" t="str">
        <f>[12]Setembro!$E$11</f>
        <v>*</v>
      </c>
      <c r="I16" s="11" t="str">
        <f>[12]Setembro!$E$12</f>
        <v>*</v>
      </c>
      <c r="J16" s="11" t="str">
        <f>[12]Setembro!$E$13</f>
        <v>*</v>
      </c>
      <c r="K16" s="11" t="str">
        <f>[12]Setembro!$E$14</f>
        <v>*</v>
      </c>
      <c r="L16" s="11" t="str">
        <f>[12]Setembro!$E$15</f>
        <v>*</v>
      </c>
      <c r="M16" s="11" t="str">
        <f>[12]Setembro!$E$16</f>
        <v>*</v>
      </c>
      <c r="N16" s="11" t="str">
        <f>[12]Setembro!$E$17</f>
        <v>*</v>
      </c>
      <c r="O16" s="11" t="str">
        <f>[12]Setembro!$E$18</f>
        <v>*</v>
      </c>
      <c r="P16" s="11" t="str">
        <f>[12]Setembro!$E$19</f>
        <v>*</v>
      </c>
      <c r="Q16" s="11" t="str">
        <f>[12]Setembro!$E$20</f>
        <v>*</v>
      </c>
      <c r="R16" s="11" t="str">
        <f>[12]Setembro!$E$21</f>
        <v>*</v>
      </c>
      <c r="S16" s="11" t="str">
        <f>[12]Setembro!$E$22</f>
        <v>*</v>
      </c>
      <c r="T16" s="11" t="str">
        <f>[12]Setembro!$E$23</f>
        <v>*</v>
      </c>
      <c r="U16" s="11" t="str">
        <f>[12]Setembro!$E$24</f>
        <v>*</v>
      </c>
      <c r="V16" s="11" t="str">
        <f>[12]Setembro!$E$25</f>
        <v>*</v>
      </c>
      <c r="W16" s="11" t="str">
        <f>[12]Setembro!$E$26</f>
        <v>*</v>
      </c>
      <c r="X16" s="11" t="str">
        <f>[12]Setembro!$E$27</f>
        <v>*</v>
      </c>
      <c r="Y16" s="11" t="str">
        <f>[12]Setembro!$E$28</f>
        <v>*</v>
      </c>
      <c r="Z16" s="11" t="str">
        <f>[12]Setembro!$E$29</f>
        <v>*</v>
      </c>
      <c r="AA16" s="11" t="str">
        <f>[12]Setembro!$E$30</f>
        <v>*</v>
      </c>
      <c r="AB16" s="11" t="str">
        <f>[12]Setembro!$E$31</f>
        <v>*</v>
      </c>
      <c r="AC16" s="11" t="str">
        <f>[12]Setembro!$E$32</f>
        <v>*</v>
      </c>
      <c r="AD16" s="11" t="str">
        <f>[12]Setembro!$E$33</f>
        <v>*</v>
      </c>
      <c r="AE16" s="94" t="str">
        <f>[12]Setembro!$E$34</f>
        <v>*</v>
      </c>
      <c r="AF16" s="97" t="s">
        <v>226</v>
      </c>
    </row>
    <row r="17" spans="1:36" x14ac:dyDescent="0.2">
      <c r="A17" s="78" t="s">
        <v>2</v>
      </c>
      <c r="B17" s="147">
        <f>[13]Setembro!$E$5</f>
        <v>32.541666666666664</v>
      </c>
      <c r="C17" s="11">
        <f>[13]Setembro!$E$6</f>
        <v>43.416666666666664</v>
      </c>
      <c r="D17" s="11">
        <f>[13]Setembro!$E$7</f>
        <v>53.541666666666664</v>
      </c>
      <c r="E17" s="11">
        <f>[13]Setembro!$E$8</f>
        <v>49.958333333333336</v>
      </c>
      <c r="F17" s="11">
        <f>[13]Setembro!$E$9</f>
        <v>33.166666666666664</v>
      </c>
      <c r="G17" s="11">
        <f>[13]Setembro!$E$10</f>
        <v>27.208333333333332</v>
      </c>
      <c r="H17" s="11">
        <f>[13]Setembro!$E$11</f>
        <v>30</v>
      </c>
      <c r="I17" s="11">
        <f>[13]Setembro!$E$12</f>
        <v>53.208333333333336</v>
      </c>
      <c r="J17" s="11">
        <f>[13]Setembro!$E$13</f>
        <v>39.458333333333336</v>
      </c>
      <c r="K17" s="11">
        <f>[13]Setembro!$E$14</f>
        <v>28.125</v>
      </c>
      <c r="L17" s="11">
        <f>[13]Setembro!$E$15</f>
        <v>29.291666666666668</v>
      </c>
      <c r="M17" s="11">
        <f>[13]Setembro!$E$16</f>
        <v>18.791666666666668</v>
      </c>
      <c r="N17" s="11">
        <f>[13]Setembro!$E$17</f>
        <v>16.583333333333332</v>
      </c>
      <c r="O17" s="11">
        <f>[13]Setembro!$E$18</f>
        <v>20.833333333333332</v>
      </c>
      <c r="P17" s="11">
        <f>[13]Setembro!$E$19</f>
        <v>39.833333333333336</v>
      </c>
      <c r="Q17" s="11">
        <f>[13]Setembro!$E$20</f>
        <v>30.583333333333332</v>
      </c>
      <c r="R17" s="11">
        <f>[13]Setembro!$E$21</f>
        <v>35.041666666666664</v>
      </c>
      <c r="S17" s="11">
        <f>[13]Setembro!$E$22</f>
        <v>39.791666666666664</v>
      </c>
      <c r="T17" s="11">
        <f>[13]Setembro!$E$23</f>
        <v>46.708333333333336</v>
      </c>
      <c r="U17" s="11">
        <f>[13]Setembro!$E$24</f>
        <v>56.833333333333336</v>
      </c>
      <c r="V17" s="11">
        <f>[13]Setembro!$E$25</f>
        <v>67.875</v>
      </c>
      <c r="W17" s="11">
        <f>[13]Setembro!$E$26</f>
        <v>81.291666666666671</v>
      </c>
      <c r="X17" s="11">
        <f>[13]Setembro!$E$27</f>
        <v>61.333333333333336</v>
      </c>
      <c r="Y17" s="11">
        <f>[13]Setembro!$E$28</f>
        <v>44.208333333333336</v>
      </c>
      <c r="Z17" s="11">
        <f>[13]Setembro!$E$29</f>
        <v>32.625</v>
      </c>
      <c r="AA17" s="11">
        <f>[13]Setembro!$E$30</f>
        <v>25.083333333333332</v>
      </c>
      <c r="AB17" s="11">
        <f>[13]Setembro!$E$31</f>
        <v>36.875</v>
      </c>
      <c r="AC17" s="11">
        <f>[13]Setembro!$E$32</f>
        <v>44.958333333333336</v>
      </c>
      <c r="AD17" s="11">
        <f>[13]Setembro!$E$33</f>
        <v>45.75</v>
      </c>
      <c r="AE17" s="94">
        <f>[13]Setembro!$E$34</f>
        <v>27.958333333333332</v>
      </c>
      <c r="AF17" s="97">
        <f t="shared" ref="AF17:AF48" si="1">AVERAGE(B17:AE17)</f>
        <v>39.762500000000003</v>
      </c>
      <c r="AH17" s="12" t="s">
        <v>47</v>
      </c>
    </row>
    <row r="18" spans="1:36" x14ac:dyDescent="0.2">
      <c r="A18" s="78" t="s">
        <v>3</v>
      </c>
      <c r="B18" s="147">
        <f>[14]Setembro!$E$5</f>
        <v>36.833333333333336</v>
      </c>
      <c r="C18" s="11">
        <f>[14]Setembro!$E$6</f>
        <v>34.958333333333336</v>
      </c>
      <c r="D18" s="11">
        <f>[14]Setembro!$E$7</f>
        <v>33.166666666666664</v>
      </c>
      <c r="E18" s="11">
        <f>[14]Setembro!$E$8</f>
        <v>36.083333333333336</v>
      </c>
      <c r="F18" s="11">
        <f>[14]Setembro!$E$9</f>
        <v>31.75</v>
      </c>
      <c r="G18" s="11">
        <f>[14]Setembro!$E$10</f>
        <v>28</v>
      </c>
      <c r="H18" s="11">
        <f>[14]Setembro!$E$11</f>
        <v>32.375</v>
      </c>
      <c r="I18" s="11">
        <f>[14]Setembro!$E$12</f>
        <v>33.25</v>
      </c>
      <c r="J18" s="11">
        <f>[14]Setembro!$E$13</f>
        <v>31.875</v>
      </c>
      <c r="K18" s="11">
        <f>[14]Setembro!$E$14</f>
        <v>30.25</v>
      </c>
      <c r="L18" s="11">
        <f>[14]Setembro!$E$15</f>
        <v>24.75</v>
      </c>
      <c r="M18" s="11">
        <f>[14]Setembro!$E$16</f>
        <v>25.75</v>
      </c>
      <c r="N18" s="11">
        <f>[14]Setembro!$E$17</f>
        <v>26.791666666666668</v>
      </c>
      <c r="O18" s="11">
        <f>[14]Setembro!$E$18</f>
        <v>31.791666666666668</v>
      </c>
      <c r="P18" s="11">
        <f>[14]Setembro!$E$19</f>
        <v>30</v>
      </c>
      <c r="Q18" s="11">
        <f>[14]Setembro!$E$20</f>
        <v>31.708333333333332</v>
      </c>
      <c r="R18" s="11">
        <f>[14]Setembro!$E$21</f>
        <v>29.375</v>
      </c>
      <c r="S18" s="11">
        <f>[14]Setembro!$E$22</f>
        <v>36.75</v>
      </c>
      <c r="T18" s="11">
        <f>[14]Setembro!$E$23</f>
        <v>48</v>
      </c>
      <c r="U18" s="11">
        <f>[14]Setembro!$E$24</f>
        <v>71.291666666666671</v>
      </c>
      <c r="V18" s="11">
        <f>[14]Setembro!$E$25</f>
        <v>67.952380952380949</v>
      </c>
      <c r="W18" s="11">
        <f>[14]Setembro!$E$26</f>
        <v>77.333333333333329</v>
      </c>
      <c r="X18" s="11" t="str">
        <f>[14]Setembro!$E$27</f>
        <v>*</v>
      </c>
      <c r="Y18" s="11">
        <f>[14]Setembro!$E$28</f>
        <v>88.5</v>
      </c>
      <c r="Z18" s="11">
        <f>[14]Setembro!$E$29</f>
        <v>74.75</v>
      </c>
      <c r="AA18" s="11">
        <f>[14]Setembro!$E$30</f>
        <v>68.5</v>
      </c>
      <c r="AB18" s="11" t="str">
        <f>[14]Setembro!$E$31</f>
        <v>*</v>
      </c>
      <c r="AC18" s="11" t="str">
        <f>[14]Setembro!$E$32</f>
        <v>*</v>
      </c>
      <c r="AD18" s="11">
        <f>[14]Setembro!$E$33</f>
        <v>59</v>
      </c>
      <c r="AE18" s="94">
        <f>[14]Setembro!$E$34</f>
        <v>45</v>
      </c>
      <c r="AF18" s="97">
        <f t="shared" si="1"/>
        <v>43.177248677248677</v>
      </c>
      <c r="AG18" s="12" t="s">
        <v>47</v>
      </c>
      <c r="AH18" s="12" t="s">
        <v>47</v>
      </c>
    </row>
    <row r="19" spans="1:36" x14ac:dyDescent="0.2">
      <c r="A19" s="78" t="s">
        <v>4</v>
      </c>
      <c r="B19" s="147" t="str">
        <f>[15]Setembro!$E$5</f>
        <v>*</v>
      </c>
      <c r="C19" s="11" t="str">
        <f>[15]Setembro!$E$6</f>
        <v>*</v>
      </c>
      <c r="D19" s="11" t="str">
        <f>[15]Setembro!$E$7</f>
        <v>*</v>
      </c>
      <c r="E19" s="11" t="str">
        <f>[15]Setembro!$E$8</f>
        <v>*</v>
      </c>
      <c r="F19" s="11" t="str">
        <f>[15]Setembro!$E$9</f>
        <v>*</v>
      </c>
      <c r="G19" s="11" t="str">
        <f>[15]Setembro!$E$10</f>
        <v>*</v>
      </c>
      <c r="H19" s="11" t="str">
        <f>[15]Setembro!$E$11</f>
        <v>*</v>
      </c>
      <c r="I19" s="11" t="str">
        <f>[15]Setembro!$E$12</f>
        <v>*</v>
      </c>
      <c r="J19" s="11" t="str">
        <f>[15]Setembro!$E$13</f>
        <v>*</v>
      </c>
      <c r="K19" s="11" t="str">
        <f>[15]Setembro!$E$14</f>
        <v>*</v>
      </c>
      <c r="L19" s="11" t="str">
        <f>[15]Setembro!$E$15</f>
        <v>*</v>
      </c>
      <c r="M19" s="11" t="str">
        <f>[15]Setembro!$E$16</f>
        <v>*</v>
      </c>
      <c r="N19" s="11" t="str">
        <f>[15]Setembro!$E$17</f>
        <v>*</v>
      </c>
      <c r="O19" s="11" t="str">
        <f>[15]Setembro!$E$18</f>
        <v>*</v>
      </c>
      <c r="P19" s="11" t="str">
        <f>[15]Setembro!$E$19</f>
        <v>*</v>
      </c>
      <c r="Q19" s="11" t="str">
        <f>[15]Setembro!$E$20</f>
        <v>*</v>
      </c>
      <c r="R19" s="11" t="str">
        <f>[15]Setembro!$E$21</f>
        <v>*</v>
      </c>
      <c r="S19" s="11" t="str">
        <f>[15]Setembro!$E$22</f>
        <v>*</v>
      </c>
      <c r="T19" s="11" t="str">
        <f>[15]Setembro!$E$23</f>
        <v>*</v>
      </c>
      <c r="U19" s="11" t="str">
        <f>[15]Setembro!$E$24</f>
        <v>*</v>
      </c>
      <c r="V19" s="11" t="str">
        <f>[15]Setembro!$E$25</f>
        <v>*</v>
      </c>
      <c r="W19" s="11" t="str">
        <f>[15]Setembro!$E$26</f>
        <v>*</v>
      </c>
      <c r="X19" s="11" t="str">
        <f>[15]Setembro!$E$27</f>
        <v>*</v>
      </c>
      <c r="Y19" s="11" t="str">
        <f>[15]Setembro!$E$28</f>
        <v>*</v>
      </c>
      <c r="Z19" s="11" t="str">
        <f>[15]Setembro!$E$29</f>
        <v>*</v>
      </c>
      <c r="AA19" s="11" t="str">
        <f>[15]Setembro!$E$30</f>
        <v>*</v>
      </c>
      <c r="AB19" s="11" t="str">
        <f>[15]Setembro!$E$31</f>
        <v>*</v>
      </c>
      <c r="AC19" s="11" t="str">
        <f>[15]Setembro!$E$32</f>
        <v>*</v>
      </c>
      <c r="AD19" s="11" t="str">
        <f>[15]Setembro!$E$33</f>
        <v>*</v>
      </c>
      <c r="AE19" s="94" t="str">
        <f>[15]Setembro!$E$34</f>
        <v>*</v>
      </c>
      <c r="AF19" s="97" t="s">
        <v>226</v>
      </c>
      <c r="AH19" t="s">
        <v>47</v>
      </c>
    </row>
    <row r="20" spans="1:36" x14ac:dyDescent="0.2">
      <c r="A20" s="78" t="s">
        <v>5</v>
      </c>
      <c r="B20" s="147">
        <f>[16]Setembro!$E$5</f>
        <v>51.833333333333336</v>
      </c>
      <c r="C20" s="11">
        <f>[16]Setembro!$E$6</f>
        <v>47.375</v>
      </c>
      <c r="D20" s="11">
        <f>[16]Setembro!$E$7</f>
        <v>44.875</v>
      </c>
      <c r="E20" s="11">
        <f>[16]Setembro!$E$8</f>
        <v>51.916666666666664</v>
      </c>
      <c r="F20" s="11">
        <f>[16]Setembro!$E$9</f>
        <v>38.375</v>
      </c>
      <c r="G20" s="11">
        <f>[16]Setembro!$E$10</f>
        <v>31.958333333333332</v>
      </c>
      <c r="H20" s="11">
        <f>[16]Setembro!$E$11</f>
        <v>43.583333333333336</v>
      </c>
      <c r="I20" s="11">
        <f>[16]Setembro!$E$12</f>
        <v>55.875</v>
      </c>
      <c r="J20" s="11">
        <f>[16]Setembro!$E$13</f>
        <v>55</v>
      </c>
      <c r="K20" s="11">
        <f>[16]Setembro!$E$14</f>
        <v>37.708333333333336</v>
      </c>
      <c r="L20" s="11">
        <f>[16]Setembro!$E$15</f>
        <v>31.625</v>
      </c>
      <c r="M20" s="11">
        <f>[16]Setembro!$E$16</f>
        <v>27</v>
      </c>
      <c r="N20" s="11">
        <f>[16]Setembro!$E$17</f>
        <v>24.458333333333332</v>
      </c>
      <c r="O20" s="11">
        <f>[16]Setembro!$E$18</f>
        <v>30.208333333333332</v>
      </c>
      <c r="P20" s="11">
        <f>[16]Setembro!$E$19</f>
        <v>56</v>
      </c>
      <c r="Q20" s="11">
        <f>[16]Setembro!$E$20</f>
        <v>52.416666666666664</v>
      </c>
      <c r="R20" s="11">
        <f>[16]Setembro!$E$21</f>
        <v>37.833333333333336</v>
      </c>
      <c r="S20" s="11">
        <f>[16]Setembro!$E$22</f>
        <v>51.791666666666664</v>
      </c>
      <c r="T20" s="11">
        <f>[16]Setembro!$E$23</f>
        <v>54.541666666666664</v>
      </c>
      <c r="U20" s="11">
        <f>[16]Setembro!$E$24</f>
        <v>58.875</v>
      </c>
      <c r="V20" s="11">
        <f>[16]Setembro!$E$25</f>
        <v>57.833333333333336</v>
      </c>
      <c r="W20" s="11">
        <f>[16]Setembro!$E$26</f>
        <v>85.125</v>
      </c>
      <c r="X20" s="11">
        <f>[16]Setembro!$E$27</f>
        <v>69.458333333333329</v>
      </c>
      <c r="Y20" s="11">
        <f>[16]Setembro!$E$28</f>
        <v>38.875</v>
      </c>
      <c r="Z20" s="11">
        <f>[16]Setembro!$E$29</f>
        <v>31.375</v>
      </c>
      <c r="AA20" s="11">
        <f>[16]Setembro!$E$30</f>
        <v>30.208333333333332</v>
      </c>
      <c r="AB20" s="11">
        <f>[16]Setembro!$E$31</f>
        <v>38.291666666666664</v>
      </c>
      <c r="AC20" s="11">
        <f>[16]Setembro!$E$32</f>
        <v>44.833333333333336</v>
      </c>
      <c r="AD20" s="11">
        <f>[16]Setembro!$E$33</f>
        <v>45.583333333333336</v>
      </c>
      <c r="AE20" s="94">
        <f>[16]Setembro!$E$34</f>
        <v>32.958333333333336</v>
      </c>
      <c r="AF20" s="97">
        <f t="shared" si="1"/>
        <v>45.259722222222216</v>
      </c>
      <c r="AG20" s="12" t="s">
        <v>47</v>
      </c>
    </row>
    <row r="21" spans="1:36" x14ac:dyDescent="0.2">
      <c r="A21" s="78" t="s">
        <v>43</v>
      </c>
      <c r="B21" s="147">
        <f>[17]Setembro!$E$5</f>
        <v>25.208333333333332</v>
      </c>
      <c r="C21" s="11">
        <f>[17]Setembro!$E$6</f>
        <v>28.583333333333332</v>
      </c>
      <c r="D21" s="11">
        <f>[17]Setembro!$E$7</f>
        <v>27.083333333333332</v>
      </c>
      <c r="E21" s="11">
        <f>[17]Setembro!$E$8</f>
        <v>33.625</v>
      </c>
      <c r="F21" s="11">
        <f>[17]Setembro!$E$9</f>
        <v>28.375</v>
      </c>
      <c r="G21" s="11">
        <f>[17]Setembro!$E$10</f>
        <v>23.666666666666668</v>
      </c>
      <c r="H21" s="11">
        <f>[17]Setembro!$E$11</f>
        <v>23.416666666666668</v>
      </c>
      <c r="I21" s="11">
        <f>[17]Setembro!$E$12</f>
        <v>24.208333333333332</v>
      </c>
      <c r="J21" s="11">
        <f>[17]Setembro!$E$13</f>
        <v>25</v>
      </c>
      <c r="K21" s="11">
        <f>[17]Setembro!$E$14</f>
        <v>25.083333333333332</v>
      </c>
      <c r="L21" s="11">
        <f>[17]Setembro!$E$15</f>
        <v>23.625</v>
      </c>
      <c r="M21" s="11">
        <f>[17]Setembro!$E$16</f>
        <v>21.083333333333332</v>
      </c>
      <c r="N21" s="11">
        <f>[17]Setembro!$E$17</f>
        <v>21.916666666666668</v>
      </c>
      <c r="O21" s="11">
        <f>[17]Setembro!$E$18</f>
        <v>23.291666666666668</v>
      </c>
      <c r="P21" s="11">
        <f>[17]Setembro!$E$19</f>
        <v>22.333333333333332</v>
      </c>
      <c r="Q21" s="11">
        <f>[17]Setembro!$E$20</f>
        <v>24.791666666666668</v>
      </c>
      <c r="R21" s="11">
        <f>[17]Setembro!$E$21</f>
        <v>24.416666666666668</v>
      </c>
      <c r="S21" s="11">
        <f>[17]Setembro!$E$22</f>
        <v>41</v>
      </c>
      <c r="T21" s="11">
        <f>[17]Setembro!$E$23</f>
        <v>39.5</v>
      </c>
      <c r="U21" s="11">
        <f>[17]Setembro!$E$24</f>
        <v>65.666666666666671</v>
      </c>
      <c r="V21" s="11">
        <f>[17]Setembro!$E$25</f>
        <v>57.583333333333336</v>
      </c>
      <c r="W21" s="11">
        <f>[17]Setembro!$E$26</f>
        <v>63.833333333333336</v>
      </c>
      <c r="X21" s="11">
        <f>[17]Setembro!$E$27</f>
        <v>63.5</v>
      </c>
      <c r="Y21" s="11">
        <f>[17]Setembro!$E$28</f>
        <v>50.583333333333336</v>
      </c>
      <c r="Z21" s="11">
        <f>[17]Setembro!$E$29</f>
        <v>32.916666666666664</v>
      </c>
      <c r="AA21" s="11">
        <f>[17]Setembro!$E$30</f>
        <v>30.916666666666668</v>
      </c>
      <c r="AB21" s="11">
        <f>[17]Setembro!$E$31</f>
        <v>38.416666666666664</v>
      </c>
      <c r="AC21" s="11">
        <f>[17]Setembro!$E$32</f>
        <v>33.208333333333336</v>
      </c>
      <c r="AD21" s="11">
        <f>[17]Setembro!$E$33</f>
        <v>37.208333333333336</v>
      </c>
      <c r="AE21" s="94">
        <f>[17]Setembro!$E$34</f>
        <v>21.333333333333332</v>
      </c>
      <c r="AF21" s="97">
        <f t="shared" si="1"/>
        <v>33.37916666666667</v>
      </c>
      <c r="AH21" t="s">
        <v>47</v>
      </c>
      <c r="AI21" t="s">
        <v>47</v>
      </c>
      <c r="AJ21" s="12" t="s">
        <v>47</v>
      </c>
    </row>
    <row r="22" spans="1:36" x14ac:dyDescent="0.2">
      <c r="A22" s="78" t="s">
        <v>6</v>
      </c>
      <c r="B22" s="147">
        <f>[18]Setembro!$E$5</f>
        <v>48.916666666666664</v>
      </c>
      <c r="C22" s="11">
        <f>[18]Setembro!$E$6</f>
        <v>48.708333333333336</v>
      </c>
      <c r="D22" s="11">
        <f>[18]Setembro!$E$7</f>
        <v>49.833333333333336</v>
      </c>
      <c r="E22" s="11">
        <f>[18]Setembro!$E$8</f>
        <v>43.75</v>
      </c>
      <c r="F22" s="11">
        <f>[18]Setembro!$E$9</f>
        <v>38</v>
      </c>
      <c r="G22" s="11">
        <f>[18]Setembro!$E$10</f>
        <v>33.125</v>
      </c>
      <c r="H22" s="11">
        <f>[18]Setembro!$E$11</f>
        <v>34</v>
      </c>
      <c r="I22" s="11">
        <f>[18]Setembro!$E$12</f>
        <v>52.208333333333336</v>
      </c>
      <c r="J22" s="11">
        <f>[18]Setembro!$E$13</f>
        <v>43.791666666666664</v>
      </c>
      <c r="K22" s="11">
        <f>[18]Setembro!$E$14</f>
        <v>34.333333333333336</v>
      </c>
      <c r="L22" s="11">
        <f>[18]Setembro!$E$15</f>
        <v>31.375</v>
      </c>
      <c r="M22" s="11">
        <f>[18]Setembro!$E$16</f>
        <v>29.25</v>
      </c>
      <c r="N22" s="11">
        <f>[18]Setembro!$E$17</f>
        <v>28.541666666666668</v>
      </c>
      <c r="O22" s="11">
        <f>[18]Setembro!$E$18</f>
        <v>31.75</v>
      </c>
      <c r="P22" s="11">
        <f>[18]Setembro!$E$19</f>
        <v>35.25</v>
      </c>
      <c r="Q22" s="11">
        <f>[18]Setembro!$E$20</f>
        <v>39.083333333333336</v>
      </c>
      <c r="R22" s="11">
        <f>[18]Setembro!$E$21</f>
        <v>31.875</v>
      </c>
      <c r="S22" s="11">
        <f>[18]Setembro!$E$22</f>
        <v>39.041666666666664</v>
      </c>
      <c r="T22" s="11">
        <f>[18]Setembro!$E$23</f>
        <v>42.291666666666664</v>
      </c>
      <c r="U22" s="11">
        <f>[18]Setembro!$E$24</f>
        <v>48.458333333333336</v>
      </c>
      <c r="V22" s="11">
        <f>[18]Setembro!$E$25</f>
        <v>50.708333333333336</v>
      </c>
      <c r="W22" s="11">
        <f>[18]Setembro!$E$26</f>
        <v>58.291666666666664</v>
      </c>
      <c r="X22" s="11">
        <f>[18]Setembro!$E$27</f>
        <v>55.541666666666664</v>
      </c>
      <c r="Y22" s="11">
        <f>[18]Setembro!$E$28</f>
        <v>39.791666666666664</v>
      </c>
      <c r="Z22" s="11">
        <f>[18]Setembro!$E$29</f>
        <v>31.833333333333332</v>
      </c>
      <c r="AA22" s="11">
        <f>[18]Setembro!$E$30</f>
        <v>31.958333333333332</v>
      </c>
      <c r="AB22" s="11">
        <f>[18]Setembro!$E$31</f>
        <v>35.416666666666664</v>
      </c>
      <c r="AC22" s="11">
        <f>[18]Setembro!$E$32</f>
        <v>41.869565217391305</v>
      </c>
      <c r="AD22" s="11">
        <f>[18]Setembro!$E$33</f>
        <v>40.25</v>
      </c>
      <c r="AE22" s="94">
        <f>[18]Setembro!$E$34</f>
        <v>33.333333333333336</v>
      </c>
      <c r="AF22" s="97">
        <f t="shared" si="1"/>
        <v>40.085929951690815</v>
      </c>
      <c r="AJ22" t="s">
        <v>47</v>
      </c>
    </row>
    <row r="23" spans="1:36" x14ac:dyDescent="0.2">
      <c r="A23" s="78" t="s">
        <v>7</v>
      </c>
      <c r="B23" s="147" t="str">
        <f>[19]Setembro!$E$5</f>
        <v>*</v>
      </c>
      <c r="C23" s="11" t="str">
        <f>[19]Setembro!$E$6</f>
        <v>*</v>
      </c>
      <c r="D23" s="11" t="str">
        <f>[19]Setembro!$E$7</f>
        <v>*</v>
      </c>
      <c r="E23" s="11" t="str">
        <f>[19]Setembro!$E$8</f>
        <v>*</v>
      </c>
      <c r="F23" s="11" t="str">
        <f>[19]Setembro!$E$9</f>
        <v>*</v>
      </c>
      <c r="G23" s="11" t="str">
        <f>[19]Setembro!$E$10</f>
        <v>*</v>
      </c>
      <c r="H23" s="11" t="str">
        <f>[19]Setembro!$E$11</f>
        <v>*</v>
      </c>
      <c r="I23" s="11" t="str">
        <f>[19]Setembro!$E$12</f>
        <v>*</v>
      </c>
      <c r="J23" s="11" t="str">
        <f>[19]Setembro!$E$13</f>
        <v>*</v>
      </c>
      <c r="K23" s="11" t="str">
        <f>[19]Setembro!$E$14</f>
        <v>*</v>
      </c>
      <c r="L23" s="11" t="str">
        <f>[19]Setembro!$E$15</f>
        <v>*</v>
      </c>
      <c r="M23" s="11" t="str">
        <f>[19]Setembro!$E$16</f>
        <v>*</v>
      </c>
      <c r="N23" s="11" t="str">
        <f>[19]Setembro!$E$17</f>
        <v>*</v>
      </c>
      <c r="O23" s="11" t="str">
        <f>[19]Setembro!$E$18</f>
        <v>*</v>
      </c>
      <c r="P23" s="11" t="str">
        <f>[19]Setembro!$E$19</f>
        <v>*</v>
      </c>
      <c r="Q23" s="11" t="str">
        <f>[19]Setembro!$E$20</f>
        <v>*</v>
      </c>
      <c r="R23" s="11" t="str">
        <f>[19]Setembro!$E$21</f>
        <v>*</v>
      </c>
      <c r="S23" s="11" t="str">
        <f>[19]Setembro!$E$22</f>
        <v>*</v>
      </c>
      <c r="T23" s="11" t="str">
        <f>[19]Setembro!$E$23</f>
        <v>*</v>
      </c>
      <c r="U23" s="11" t="str">
        <f>[19]Setembro!$E$24</f>
        <v>*</v>
      </c>
      <c r="V23" s="11" t="str">
        <f>[19]Setembro!$E$25</f>
        <v>*</v>
      </c>
      <c r="W23" s="11" t="str">
        <f>[19]Setembro!$E$26</f>
        <v>*</v>
      </c>
      <c r="X23" s="11" t="str">
        <f>[19]Setembro!$E$27</f>
        <v>*</v>
      </c>
      <c r="Y23" s="11" t="str">
        <f>[19]Setembro!$E$28</f>
        <v>*</v>
      </c>
      <c r="Z23" s="11" t="str">
        <f>[19]Setembro!$E$29</f>
        <v>*</v>
      </c>
      <c r="AA23" s="11" t="str">
        <f>[19]Setembro!$E$30</f>
        <v>*</v>
      </c>
      <c r="AB23" s="11" t="str">
        <f>[19]Setembro!$E$31</f>
        <v>*</v>
      </c>
      <c r="AC23" s="11" t="str">
        <f>[19]Setembro!$E$32</f>
        <v>*</v>
      </c>
      <c r="AD23" s="11" t="str">
        <f>[19]Setembro!$E$33</f>
        <v>*</v>
      </c>
      <c r="AE23" s="94" t="str">
        <f>[19]Setembro!$E$34</f>
        <v>*</v>
      </c>
      <c r="AF23" s="97" t="s">
        <v>226</v>
      </c>
    </row>
    <row r="24" spans="1:36" x14ac:dyDescent="0.2">
      <c r="A24" s="78" t="s">
        <v>169</v>
      </c>
      <c r="B24" s="147" t="str">
        <f>[20]Setembro!$E$5</f>
        <v>*</v>
      </c>
      <c r="C24" s="11" t="str">
        <f>[20]Setembro!$E$6</f>
        <v>*</v>
      </c>
      <c r="D24" s="11" t="str">
        <f>[20]Setembro!$E$7</f>
        <v>*</v>
      </c>
      <c r="E24" s="11" t="str">
        <f>[20]Setembro!$E$8</f>
        <v>*</v>
      </c>
      <c r="F24" s="11" t="str">
        <f>[20]Setembro!$E$9</f>
        <v>*</v>
      </c>
      <c r="G24" s="11" t="str">
        <f>[20]Setembro!$E$10</f>
        <v>*</v>
      </c>
      <c r="H24" s="11" t="str">
        <f>[20]Setembro!$E$11</f>
        <v>*</v>
      </c>
      <c r="I24" s="11" t="str">
        <f>[20]Setembro!$E$12</f>
        <v>*</v>
      </c>
      <c r="J24" s="11" t="str">
        <f>[20]Setembro!$E$13</f>
        <v>*</v>
      </c>
      <c r="K24" s="11" t="str">
        <f>[20]Setembro!$E$14</f>
        <v>*</v>
      </c>
      <c r="L24" s="11" t="str">
        <f>[20]Setembro!$E$15</f>
        <v>*</v>
      </c>
      <c r="M24" s="11" t="str">
        <f>[20]Setembro!$E$16</f>
        <v>*</v>
      </c>
      <c r="N24" s="11" t="str">
        <f>[20]Setembro!$E$17</f>
        <v>*</v>
      </c>
      <c r="O24" s="11" t="str">
        <f>[20]Setembro!$E$18</f>
        <v>*</v>
      </c>
      <c r="P24" s="11" t="str">
        <f>[20]Setembro!$E$19</f>
        <v>*</v>
      </c>
      <c r="Q24" s="11" t="str">
        <f>[20]Setembro!$E$20</f>
        <v>*</v>
      </c>
      <c r="R24" s="11" t="str">
        <f>[20]Setembro!$E$21</f>
        <v>*</v>
      </c>
      <c r="S24" s="11" t="str">
        <f>[20]Setembro!$E$22</f>
        <v>*</v>
      </c>
      <c r="T24" s="11" t="str">
        <f>[20]Setembro!$E$23</f>
        <v>*</v>
      </c>
      <c r="U24" s="11" t="str">
        <f>[20]Setembro!$E$24</f>
        <v>*</v>
      </c>
      <c r="V24" s="11" t="str">
        <f>[20]Setembro!$E$25</f>
        <v>*</v>
      </c>
      <c r="W24" s="11" t="str">
        <f>[20]Setembro!$E$26</f>
        <v>*</v>
      </c>
      <c r="X24" s="11" t="str">
        <f>[20]Setembro!$E$27</f>
        <v>*</v>
      </c>
      <c r="Y24" s="11" t="str">
        <f>[20]Setembro!$E$28</f>
        <v>*</v>
      </c>
      <c r="Z24" s="11" t="str">
        <f>[20]Setembro!$E$29</f>
        <v>*</v>
      </c>
      <c r="AA24" s="11" t="str">
        <f>[20]Setembro!$E$30</f>
        <v>*</v>
      </c>
      <c r="AB24" s="11" t="str">
        <f>[20]Setembro!$E$31</f>
        <v>*</v>
      </c>
      <c r="AC24" s="11" t="str">
        <f>[20]Setembro!$E$32</f>
        <v>*</v>
      </c>
      <c r="AD24" s="11" t="str">
        <f>[20]Setembro!$E$33</f>
        <v>*</v>
      </c>
      <c r="AE24" s="94" t="str">
        <f>[20]Setembro!$E$34</f>
        <v>*</v>
      </c>
      <c r="AF24" s="97" t="s">
        <v>226</v>
      </c>
      <c r="AH24" t="s">
        <v>47</v>
      </c>
      <c r="AJ24" t="s">
        <v>47</v>
      </c>
    </row>
    <row r="25" spans="1:36" x14ac:dyDescent="0.2">
      <c r="A25" s="78" t="s">
        <v>170</v>
      </c>
      <c r="B25" s="147">
        <f>[21]Setembro!$E$5</f>
        <v>61.5</v>
      </c>
      <c r="C25" s="11">
        <f>[21]Setembro!$E$6</f>
        <v>64.875</v>
      </c>
      <c r="D25" s="11">
        <f>[21]Setembro!$E$7</f>
        <v>70.291666666666671</v>
      </c>
      <c r="E25" s="11">
        <f>[21]Setembro!$E$8</f>
        <v>64.333333333333329</v>
      </c>
      <c r="F25" s="11">
        <f>[21]Setembro!$E$9</f>
        <v>59.166666666666664</v>
      </c>
      <c r="G25" s="11">
        <f>[21]Setembro!$E$10</f>
        <v>44.083333333333336</v>
      </c>
      <c r="H25" s="11">
        <f>[21]Setembro!$E$11</f>
        <v>72.416666666666671</v>
      </c>
      <c r="I25" s="11">
        <f>[21]Setembro!$E$12</f>
        <v>80.166666666666671</v>
      </c>
      <c r="J25" s="11">
        <f>[21]Setembro!$E$13</f>
        <v>67.791666666666671</v>
      </c>
      <c r="K25" s="11">
        <f>[21]Setembro!$E$14</f>
        <v>53.541666666666664</v>
      </c>
      <c r="L25" s="11">
        <f>[21]Setembro!$E$15</f>
        <v>51.791666666666664</v>
      </c>
      <c r="M25" s="11">
        <f>[21]Setembro!$E$16</f>
        <v>43.916666666666664</v>
      </c>
      <c r="N25" s="11">
        <f>[21]Setembro!$E$17</f>
        <v>38.458333333333336</v>
      </c>
      <c r="O25" s="11">
        <f>[21]Setembro!$E$18</f>
        <v>54.541666666666664</v>
      </c>
      <c r="P25" s="11">
        <f>[21]Setembro!$E$19</f>
        <v>74.166666666666671</v>
      </c>
      <c r="Q25" s="11">
        <f>[21]Setembro!$E$20</f>
        <v>53.083333333333336</v>
      </c>
      <c r="R25" s="11" t="s">
        <v>226</v>
      </c>
      <c r="S25" s="11">
        <f>[21]Setembro!$E$22</f>
        <v>84.833333333333329</v>
      </c>
      <c r="T25" s="11">
        <f>[21]Setembro!$E$23</f>
        <v>72.875</v>
      </c>
      <c r="U25" s="11">
        <f>[21]Setembro!$E$24</f>
        <v>53.666666666666664</v>
      </c>
      <c r="V25" s="11">
        <f>[21]Setembro!$E$25</f>
        <v>59.75</v>
      </c>
      <c r="W25" s="11">
        <f>[21]Setembro!$E$26</f>
        <v>66.458333333333329</v>
      </c>
      <c r="X25" s="11">
        <f>[21]Setembro!$E$27</f>
        <v>65.458333333333329</v>
      </c>
      <c r="Y25" s="11">
        <f>[21]Setembro!$E$28</f>
        <v>58.782608695652172</v>
      </c>
      <c r="Z25" s="11">
        <f>[21]Setembro!$E$29</f>
        <v>47.5</v>
      </c>
      <c r="AA25" s="11">
        <f>[21]Setembro!$E$30</f>
        <v>43.208333333333336</v>
      </c>
      <c r="AB25" s="11">
        <f>[21]Setembro!$E$31</f>
        <v>45.5</v>
      </c>
      <c r="AC25" s="11">
        <f>[21]Setembro!$E$32</f>
        <v>76.916666666666671</v>
      </c>
      <c r="AD25" s="11">
        <f>[21]Setembro!$E$33</f>
        <v>67</v>
      </c>
      <c r="AE25" s="94">
        <f>[21]Setembro!$E$34</f>
        <v>48.791666666666664</v>
      </c>
      <c r="AF25" s="97">
        <f t="shared" si="1"/>
        <v>60.167791104447772</v>
      </c>
      <c r="AG25" s="12" t="s">
        <v>47</v>
      </c>
      <c r="AJ25" t="s">
        <v>47</v>
      </c>
    </row>
    <row r="26" spans="1:36" x14ac:dyDescent="0.2">
      <c r="A26" s="78" t="s">
        <v>171</v>
      </c>
      <c r="B26" s="147">
        <f>[22]Setembro!$E$5</f>
        <v>54.291666666666664</v>
      </c>
      <c r="C26" s="11">
        <f>[22]Setembro!$E$6</f>
        <v>57.541666666666664</v>
      </c>
      <c r="D26" s="11">
        <f>[22]Setembro!$E$7</f>
        <v>63.083333333333336</v>
      </c>
      <c r="E26" s="11">
        <f>[22]Setembro!$E$8</f>
        <v>60.416666666666664</v>
      </c>
      <c r="F26" s="11">
        <f>[22]Setembro!$E$9</f>
        <v>53.083333333333336</v>
      </c>
      <c r="G26" s="11">
        <f>[22]Setembro!$E$10</f>
        <v>42.041666666666664</v>
      </c>
      <c r="H26" s="11">
        <f>[22]Setembro!$E$11</f>
        <v>48</v>
      </c>
      <c r="I26" s="11">
        <f>[22]Setembro!$E$12</f>
        <v>68.458333333333329</v>
      </c>
      <c r="J26" s="11">
        <f>[22]Setembro!$E$13</f>
        <v>54.791666666666664</v>
      </c>
      <c r="K26" s="11">
        <f>[22]Setembro!$E$14</f>
        <v>42.541666666666664</v>
      </c>
      <c r="L26" s="11">
        <f>[22]Setembro!$E$15</f>
        <v>41.166666666666664</v>
      </c>
      <c r="M26" s="11">
        <f>[22]Setembro!$E$16</f>
        <v>36.708333333333336</v>
      </c>
      <c r="N26" s="11">
        <f>[22]Setembro!$E$17</f>
        <v>31.708333333333332</v>
      </c>
      <c r="O26" s="11">
        <f>[22]Setembro!$E$18</f>
        <v>38.5</v>
      </c>
      <c r="P26" s="11">
        <f>[22]Setembro!$E$19</f>
        <v>59.333333333333336</v>
      </c>
      <c r="Q26" s="11">
        <f>[22]Setembro!$E$20</f>
        <v>47.25</v>
      </c>
      <c r="R26" s="11">
        <f>[22]Setembro!$E$21</f>
        <v>55.041666666666664</v>
      </c>
      <c r="S26" s="11">
        <f>[22]Setembro!$E$22</f>
        <v>68.041666666666671</v>
      </c>
      <c r="T26" s="11">
        <f>[22]Setembro!$E$23</f>
        <v>66.208333333333329</v>
      </c>
      <c r="U26" s="11">
        <f>[22]Setembro!$E$24</f>
        <v>69.833333333333329</v>
      </c>
      <c r="V26" s="11">
        <f>[22]Setembro!$E$25</f>
        <v>76.916666666666671</v>
      </c>
      <c r="W26" s="11">
        <f>[22]Setembro!$E$26</f>
        <v>83.333333333333329</v>
      </c>
      <c r="X26" s="11">
        <f>[22]Setembro!$E$27</f>
        <v>72.875</v>
      </c>
      <c r="Y26" s="11">
        <f>[22]Setembro!$E$28</f>
        <v>61.208333333333336</v>
      </c>
      <c r="Z26" s="11">
        <f>[22]Setembro!$E$29</f>
        <v>50.208333333333336</v>
      </c>
      <c r="AA26" s="11">
        <f>[22]Setembro!$E$30</f>
        <v>41.916666666666664</v>
      </c>
      <c r="AB26" s="11">
        <f>[22]Setembro!$E$31</f>
        <v>48.375</v>
      </c>
      <c r="AC26" s="11">
        <f>[22]Setembro!$E$32</f>
        <v>67.166666666666671</v>
      </c>
      <c r="AD26" s="11">
        <f>[22]Setembro!$E$33</f>
        <v>62.833333333333336</v>
      </c>
      <c r="AE26" s="94">
        <f>[22]Setembro!$E$34</f>
        <v>45.208333333333336</v>
      </c>
      <c r="AF26" s="97">
        <f t="shared" si="1"/>
        <v>55.602777777777774</v>
      </c>
      <c r="AI26" t="s">
        <v>47</v>
      </c>
      <c r="AJ26" t="s">
        <v>47</v>
      </c>
    </row>
    <row r="27" spans="1:36" x14ac:dyDescent="0.2">
      <c r="A27" s="78" t="s">
        <v>8</v>
      </c>
      <c r="B27" s="147">
        <f>[23]Setembro!$E$5</f>
        <v>59.708333333333336</v>
      </c>
      <c r="C27" s="11">
        <f>[23]Setembro!$E$6</f>
        <v>63.583333333333336</v>
      </c>
      <c r="D27" s="11">
        <f>[23]Setembro!$E$7</f>
        <v>69.416666666666671</v>
      </c>
      <c r="E27" s="11">
        <f>[23]Setembro!$E$8</f>
        <v>60.958333333333336</v>
      </c>
      <c r="F27" s="11">
        <f>[23]Setembro!$E$9</f>
        <v>54.75</v>
      </c>
      <c r="G27" s="11">
        <f>[23]Setembro!$E$10</f>
        <v>39.583333333333336</v>
      </c>
      <c r="H27" s="11">
        <f>[23]Setembro!$E$11</f>
        <v>65.791666666666671</v>
      </c>
      <c r="I27" s="11">
        <f>[23]Setembro!$E$12</f>
        <v>78.708333333333329</v>
      </c>
      <c r="J27" s="11">
        <f>[23]Setembro!$E$13</f>
        <v>65.333333333333329</v>
      </c>
      <c r="K27" s="11">
        <f>[23]Setembro!$E$14</f>
        <v>50.125</v>
      </c>
      <c r="L27" s="11">
        <f>[23]Setembro!$E$15</f>
        <v>42.75</v>
      </c>
      <c r="M27" s="11">
        <f>[23]Setembro!$E$16</f>
        <v>36.541666666666664</v>
      </c>
      <c r="N27" s="11">
        <f>[23]Setembro!$E$17</f>
        <v>31.916666666666668</v>
      </c>
      <c r="O27" s="11">
        <f>[23]Setembro!$E$18</f>
        <v>40.666666666666664</v>
      </c>
      <c r="P27" s="11">
        <f>[23]Setembro!$E$19</f>
        <v>73.833333333333329</v>
      </c>
      <c r="Q27" s="11">
        <f>[23]Setembro!$E$20</f>
        <v>54.458333333333336</v>
      </c>
      <c r="R27" s="11">
        <f>[23]Setembro!$E$21</f>
        <v>68.75</v>
      </c>
      <c r="S27" s="11">
        <f>[23]Setembro!$E$22</f>
        <v>74.083333333333329</v>
      </c>
      <c r="T27" s="11">
        <f>[23]Setembro!$E$23</f>
        <v>69.458333333333329</v>
      </c>
      <c r="U27" s="11">
        <f>[23]Setembro!$E$24</f>
        <v>52.458333333333336</v>
      </c>
      <c r="V27" s="11">
        <f>[23]Setembro!$E$25</f>
        <v>70.833333333333329</v>
      </c>
      <c r="W27" s="11">
        <f>[23]Setembro!$E$26</f>
        <v>75.10526315789474</v>
      </c>
      <c r="X27" s="11">
        <f>[23]Setembro!$E$27</f>
        <v>66.791666666666671</v>
      </c>
      <c r="Y27" s="11">
        <f>[23]Setembro!$E$28</f>
        <v>58.791666666666664</v>
      </c>
      <c r="Z27" s="11">
        <f>[23]Setembro!$E$29</f>
        <v>48.458333333333336</v>
      </c>
      <c r="AA27" s="11">
        <f>[23]Setembro!$E$30</f>
        <v>40.541666666666664</v>
      </c>
      <c r="AB27" s="11">
        <f>[23]Setembro!$E$31</f>
        <v>39.208333333333336</v>
      </c>
      <c r="AC27" s="11">
        <f>[23]Setembro!$E$32</f>
        <v>76.833333333333329</v>
      </c>
      <c r="AD27" s="11">
        <f>[23]Setembro!$E$33</f>
        <v>62.85</v>
      </c>
      <c r="AE27" s="94">
        <f>[23]Setembro!$E$34</f>
        <v>45.625</v>
      </c>
      <c r="AF27" s="97">
        <f t="shared" si="1"/>
        <v>57.930453216374261</v>
      </c>
    </row>
    <row r="28" spans="1:36" x14ac:dyDescent="0.2">
      <c r="A28" s="78" t="s">
        <v>9</v>
      </c>
      <c r="B28" s="147">
        <f>[24]Setembro!$E$5</f>
        <v>54.666666666666664</v>
      </c>
      <c r="C28" s="11">
        <f>[24]Setembro!$E$6</f>
        <v>56</v>
      </c>
      <c r="D28" s="11">
        <f>[24]Setembro!$E$7</f>
        <v>53.458333333333336</v>
      </c>
      <c r="E28" s="11">
        <f>[24]Setembro!$E$8</f>
        <v>58.916666666666664</v>
      </c>
      <c r="F28" s="11">
        <f>[24]Setembro!$E$9</f>
        <v>45.791666666666664</v>
      </c>
      <c r="G28" s="11">
        <f>[24]Setembro!$E$10</f>
        <v>31.875</v>
      </c>
      <c r="H28" s="11">
        <f>[24]Setembro!$E$11</f>
        <v>36.75</v>
      </c>
      <c r="I28" s="11">
        <f>[24]Setembro!$E$12</f>
        <v>65.208333333333329</v>
      </c>
      <c r="J28" s="11">
        <f>[24]Setembro!$E$13</f>
        <v>52.916666666666664</v>
      </c>
      <c r="K28" s="11">
        <f>[24]Setembro!$E$14</f>
        <v>36.583333333333336</v>
      </c>
      <c r="L28" s="11">
        <f>[24]Setembro!$E$15</f>
        <v>31.708333333333332</v>
      </c>
      <c r="M28" s="11">
        <f>[24]Setembro!$E$16</f>
        <v>25.875</v>
      </c>
      <c r="N28" s="11">
        <f>[24]Setembro!$E$17</f>
        <v>25.25</v>
      </c>
      <c r="O28" s="11">
        <f>[24]Setembro!$E$18</f>
        <v>30.208333333333332</v>
      </c>
      <c r="P28" s="11">
        <f>[24]Setembro!$E$19</f>
        <v>55.833333333333336</v>
      </c>
      <c r="Q28" s="11">
        <f>[24]Setembro!$E$20</f>
        <v>48.083333333333336</v>
      </c>
      <c r="R28" s="11">
        <f>[24]Setembro!$E$21</f>
        <v>43.5</v>
      </c>
      <c r="S28" s="11">
        <f>[24]Setembro!$E$22</f>
        <v>64.875</v>
      </c>
      <c r="T28" s="11">
        <f>[24]Setembro!$E$23</f>
        <v>51.8</v>
      </c>
      <c r="U28" s="11">
        <f>[24]Setembro!$E$24</f>
        <v>59.666666666666664</v>
      </c>
      <c r="V28" s="11">
        <f>[24]Setembro!$E$25</f>
        <v>74.857142857142861</v>
      </c>
      <c r="W28" s="11">
        <f>[24]Setembro!$E$26</f>
        <v>73.454545454545453</v>
      </c>
      <c r="X28" s="11">
        <f>[24]Setembro!$E$27</f>
        <v>64.117647058823536</v>
      </c>
      <c r="Y28" s="11">
        <f>[24]Setembro!$E$28</f>
        <v>61.521739130434781</v>
      </c>
      <c r="Z28" s="11">
        <f>[24]Setembro!$E$29</f>
        <v>42.958333333333336</v>
      </c>
      <c r="AA28" s="11">
        <f>[24]Setembro!$E$30</f>
        <v>35.863636363636367</v>
      </c>
      <c r="AB28" s="11">
        <f>[24]Setembro!$E$31</f>
        <v>39.173913043478258</v>
      </c>
      <c r="AC28" s="11">
        <f>[24]Setembro!$E$32</f>
        <v>60.666666666666664</v>
      </c>
      <c r="AD28" s="11">
        <f>[24]Setembro!$E$33</f>
        <v>57.75</v>
      </c>
      <c r="AE28" s="94">
        <f>[24]Setembro!$E$34</f>
        <v>40.416666666666664</v>
      </c>
      <c r="AF28" s="97">
        <f t="shared" si="1"/>
        <v>49.32489857471316</v>
      </c>
      <c r="AI28" t="s">
        <v>47</v>
      </c>
    </row>
    <row r="29" spans="1:36" x14ac:dyDescent="0.2">
      <c r="A29" s="78" t="s">
        <v>42</v>
      </c>
      <c r="B29" s="147">
        <f>[25]Setembro!$E$5</f>
        <v>55.555555555555557</v>
      </c>
      <c r="C29" s="11">
        <f>[25]Setembro!$E$6</f>
        <v>53.111111111111114</v>
      </c>
      <c r="D29" s="11">
        <f>[25]Setembro!$E$7</f>
        <v>51</v>
      </c>
      <c r="E29" s="11">
        <f>[25]Setembro!$E$8</f>
        <v>51.888888888888886</v>
      </c>
      <c r="F29" s="11">
        <f>[25]Setembro!$E$9</f>
        <v>36.5</v>
      </c>
      <c r="G29" s="11">
        <f>[25]Setembro!$E$10</f>
        <v>43.888888888888886</v>
      </c>
      <c r="H29" s="11">
        <f>[25]Setembro!$E$11</f>
        <v>60</v>
      </c>
      <c r="I29" s="11">
        <f>[25]Setembro!$E$12</f>
        <v>60.375</v>
      </c>
      <c r="J29" s="11">
        <f>[25]Setembro!$E$13</f>
        <v>41.444444444444443</v>
      </c>
      <c r="K29" s="11">
        <f>[25]Setembro!$E$14</f>
        <v>39.6</v>
      </c>
      <c r="L29" s="11">
        <f>[25]Setembro!$E$15</f>
        <v>37.444444444444443</v>
      </c>
      <c r="M29" s="11">
        <f>[25]Setembro!$E$16</f>
        <v>26.5</v>
      </c>
      <c r="N29" s="11">
        <f>[25]Setembro!$E$17</f>
        <v>29.888888888888889</v>
      </c>
      <c r="O29" s="11">
        <f>[25]Setembro!$E$18</f>
        <v>42.333333333333336</v>
      </c>
      <c r="P29" s="11">
        <f>[25]Setembro!$E$19</f>
        <v>56.25</v>
      </c>
      <c r="Q29" s="11">
        <f>[25]Setembro!$E$20</f>
        <v>42.222222222222221</v>
      </c>
      <c r="R29" s="11">
        <f>[25]Setembro!$E$21</f>
        <v>56.666666666666664</v>
      </c>
      <c r="S29" s="11">
        <f>[25]Setembro!$E$22</f>
        <v>59.571428571428569</v>
      </c>
      <c r="T29" s="11">
        <f>[25]Setembro!$E$23</f>
        <v>58.428571428571431</v>
      </c>
      <c r="U29" s="11">
        <f>[25]Setembro!$E$24</f>
        <v>67</v>
      </c>
      <c r="V29" s="11">
        <f>[25]Setembro!$E$25</f>
        <v>79.666666666666671</v>
      </c>
      <c r="W29" s="11">
        <f>[25]Setembro!$E$26</f>
        <v>71.555555555555557</v>
      </c>
      <c r="X29" s="11">
        <f>[25]Setembro!$E$27</f>
        <v>56.2</v>
      </c>
      <c r="Y29" s="11">
        <f>[25]Setembro!$E$28</f>
        <v>44.18181818181818</v>
      </c>
      <c r="Z29" s="11">
        <f>[25]Setembro!$E$29</f>
        <v>32.909090909090907</v>
      </c>
      <c r="AA29" s="11">
        <f>[25]Setembro!$E$30</f>
        <v>31</v>
      </c>
      <c r="AB29" s="11">
        <f>[25]Setembro!$E$31</f>
        <v>45.272727272727273</v>
      </c>
      <c r="AC29" s="11">
        <f>[25]Setembro!$E$32</f>
        <v>62.7</v>
      </c>
      <c r="AD29" s="11">
        <f>[25]Setembro!$E$33</f>
        <v>48.6</v>
      </c>
      <c r="AE29" s="94">
        <f>[25]Setembro!$E$34</f>
        <v>39.6</v>
      </c>
      <c r="AF29" s="97">
        <f t="shared" si="1"/>
        <v>49.378510101010107</v>
      </c>
      <c r="AJ29" t="s">
        <v>47</v>
      </c>
    </row>
    <row r="30" spans="1:36" x14ac:dyDescent="0.2">
      <c r="A30" s="78" t="s">
        <v>10</v>
      </c>
      <c r="B30" s="147" t="str">
        <f>[26]Setembro!$E$5</f>
        <v>*</v>
      </c>
      <c r="C30" s="11" t="str">
        <f>[26]Setembro!$E$6</f>
        <v>*</v>
      </c>
      <c r="D30" s="11" t="str">
        <f>[26]Setembro!$E$7</f>
        <v>*</v>
      </c>
      <c r="E30" s="11" t="str">
        <f>[26]Setembro!$E$8</f>
        <v>*</v>
      </c>
      <c r="F30" s="11" t="str">
        <f>[26]Setembro!$E$9</f>
        <v>*</v>
      </c>
      <c r="G30" s="11" t="str">
        <f>[26]Setembro!$E$10</f>
        <v>*</v>
      </c>
      <c r="H30" s="11" t="str">
        <f>[26]Setembro!$E$11</f>
        <v>*</v>
      </c>
      <c r="I30" s="11" t="str">
        <f>[26]Setembro!$E$12</f>
        <v>*</v>
      </c>
      <c r="J30" s="11" t="str">
        <f>[26]Setembro!$E$13</f>
        <v>*</v>
      </c>
      <c r="K30" s="11" t="str">
        <f>[26]Setembro!$E$14</f>
        <v>*</v>
      </c>
      <c r="L30" s="11" t="str">
        <f>[26]Setembro!$E$15</f>
        <v>*</v>
      </c>
      <c r="M30" s="11" t="str">
        <f>[26]Setembro!$E$16</f>
        <v>*</v>
      </c>
      <c r="N30" s="11" t="str">
        <f>[26]Setembro!$E$17</f>
        <v>*</v>
      </c>
      <c r="O30" s="11" t="str">
        <f>[26]Setembro!$E$18</f>
        <v>*</v>
      </c>
      <c r="P30" s="11" t="str">
        <f>[26]Setembro!$E$19</f>
        <v>*</v>
      </c>
      <c r="Q30" s="11" t="str">
        <f>[26]Setembro!$E$20</f>
        <v>*</v>
      </c>
      <c r="R30" s="11" t="str">
        <f>[26]Setembro!$E$21</f>
        <v>*</v>
      </c>
      <c r="S30" s="11" t="str">
        <f>[26]Setembro!$E$22</f>
        <v>*</v>
      </c>
      <c r="T30" s="11" t="str">
        <f>[26]Setembro!$E$23</f>
        <v>*</v>
      </c>
      <c r="U30" s="11" t="str">
        <f>[26]Setembro!$E$24</f>
        <v>*</v>
      </c>
      <c r="V30" s="11" t="str">
        <f>[26]Setembro!$E$25</f>
        <v>*</v>
      </c>
      <c r="W30" s="11" t="str">
        <f>[26]Setembro!$E$26</f>
        <v>*</v>
      </c>
      <c r="X30" s="11" t="str">
        <f>[26]Setembro!$E$27</f>
        <v>*</v>
      </c>
      <c r="Y30" s="11" t="str">
        <f>[26]Setembro!$E$28</f>
        <v>*</v>
      </c>
      <c r="Z30" s="11" t="str">
        <f>[26]Setembro!$E$29</f>
        <v>*</v>
      </c>
      <c r="AA30" s="11" t="str">
        <f>[26]Setembro!$E$30</f>
        <v>*</v>
      </c>
      <c r="AB30" s="11" t="str">
        <f>[26]Setembro!$E$31</f>
        <v>*</v>
      </c>
      <c r="AC30" s="11" t="str">
        <f>[26]Setembro!$E$32</f>
        <v>*</v>
      </c>
      <c r="AD30" s="11" t="str">
        <f>[26]Setembro!$E$33</f>
        <v>*</v>
      </c>
      <c r="AE30" s="94" t="str">
        <f>[26]Setembro!$E$34</f>
        <v>*</v>
      </c>
      <c r="AF30" s="97" t="s">
        <v>226</v>
      </c>
      <c r="AI30" t="s">
        <v>47</v>
      </c>
      <c r="AJ30" t="s">
        <v>47</v>
      </c>
    </row>
    <row r="31" spans="1:36" x14ac:dyDescent="0.2">
      <c r="A31" s="78" t="s">
        <v>172</v>
      </c>
      <c r="B31" s="147">
        <f>[27]Setembro!$E$5</f>
        <v>52.4</v>
      </c>
      <c r="C31" s="11">
        <f>[27]Setembro!$E$6</f>
        <v>54.785714285714285</v>
      </c>
      <c r="D31" s="11">
        <f>[27]Setembro!$E$7</f>
        <v>56.571428571428569</v>
      </c>
      <c r="E31" s="11">
        <f>[27]Setembro!$E$8</f>
        <v>53.6</v>
      </c>
      <c r="F31" s="11">
        <f>[27]Setembro!$E$9</f>
        <v>39.93333333333333</v>
      </c>
      <c r="G31" s="11">
        <f>[27]Setembro!$E$10</f>
        <v>35.866666666666667</v>
      </c>
      <c r="H31" s="11">
        <f>[27]Setembro!$E$11</f>
        <v>57.4</v>
      </c>
      <c r="I31" s="11">
        <f>[27]Setembro!$E$12</f>
        <v>65.533333333333331</v>
      </c>
      <c r="J31" s="11">
        <f>[27]Setembro!$E$13</f>
        <v>42.06666666666667</v>
      </c>
      <c r="K31" s="11">
        <f>[27]Setembro!$E$14</f>
        <v>31.857142857142858</v>
      </c>
      <c r="L31" s="11">
        <f>[27]Setembro!$E$15</f>
        <v>27.272727272727273</v>
      </c>
      <c r="M31" s="11">
        <f>[27]Setembro!$E$16</f>
        <v>33.357142857142854</v>
      </c>
      <c r="N31" s="11">
        <f>[27]Setembro!$E$17</f>
        <v>28.133333333333333</v>
      </c>
      <c r="O31" s="11">
        <f>[27]Setembro!$E$18</f>
        <v>48.357142857142854</v>
      </c>
      <c r="P31" s="11">
        <f>[27]Setembro!$E$19</f>
        <v>55.785714285714285</v>
      </c>
      <c r="Q31" s="11">
        <f>[27]Setembro!$E$20</f>
        <v>38.928571428571431</v>
      </c>
      <c r="R31" s="11">
        <f>[27]Setembro!$E$21</f>
        <v>59.25</v>
      </c>
      <c r="S31" s="11">
        <f>[27]Setembro!$E$22</f>
        <v>55.93333333333333</v>
      </c>
      <c r="T31" s="11">
        <f>[27]Setembro!$E$23</f>
        <v>62</v>
      </c>
      <c r="U31" s="11">
        <f>[27]Setembro!$E$24</f>
        <v>59.285714285714285</v>
      </c>
      <c r="V31" s="11">
        <f>[27]Setembro!$E$25</f>
        <v>84.307692307692307</v>
      </c>
      <c r="W31" s="11">
        <f>[27]Setembro!$E$26</f>
        <v>73.214285714285708</v>
      </c>
      <c r="X31" s="11">
        <f>[27]Setembro!$E$27</f>
        <v>67.25</v>
      </c>
      <c r="Y31" s="11">
        <f>[27]Setembro!$E$28</f>
        <v>55.6875</v>
      </c>
      <c r="Z31" s="11">
        <f>[27]Setembro!$E$29</f>
        <v>41.125</v>
      </c>
      <c r="AA31" s="11">
        <f>[27]Setembro!$E$30</f>
        <v>34.625</v>
      </c>
      <c r="AB31" s="11">
        <f>[27]Setembro!$E$31</f>
        <v>47.571428571428569</v>
      </c>
      <c r="AC31" s="11">
        <f>[27]Setembro!$E$32</f>
        <v>69.84615384615384</v>
      </c>
      <c r="AD31" s="11">
        <f>[27]Setembro!$E$33</f>
        <v>54.5</v>
      </c>
      <c r="AE31" s="94">
        <f>[27]Setembro!$E$34</f>
        <v>37.615384615384613</v>
      </c>
      <c r="AF31" s="97">
        <f t="shared" si="1"/>
        <v>50.802013680763686</v>
      </c>
      <c r="AG31" s="12" t="s">
        <v>47</v>
      </c>
      <c r="AI31" t="s">
        <v>47</v>
      </c>
    </row>
    <row r="32" spans="1:36" x14ac:dyDescent="0.2">
      <c r="A32" s="78" t="s">
        <v>11</v>
      </c>
      <c r="B32" s="147" t="str">
        <f>[28]Setembro!$E$5</f>
        <v>*</v>
      </c>
      <c r="C32" s="11" t="str">
        <f>[28]Setembro!$E$6</f>
        <v>*</v>
      </c>
      <c r="D32" s="11" t="str">
        <f>[28]Setembro!$E$7</f>
        <v>*</v>
      </c>
      <c r="E32" s="11" t="str">
        <f>[28]Setembro!$E$8</f>
        <v>*</v>
      </c>
      <c r="F32" s="11" t="str">
        <f>[28]Setembro!$E$9</f>
        <v>*</v>
      </c>
      <c r="G32" s="11" t="str">
        <f>[28]Setembro!$E$10</f>
        <v>*</v>
      </c>
      <c r="H32" s="11" t="str">
        <f>[28]Setembro!$E$11</f>
        <v>*</v>
      </c>
      <c r="I32" s="11" t="str">
        <f>[28]Setembro!$E$12</f>
        <v>*</v>
      </c>
      <c r="J32" s="11" t="str">
        <f>[28]Setembro!$E$13</f>
        <v>*</v>
      </c>
      <c r="K32" s="11" t="str">
        <f>[28]Setembro!$E$14</f>
        <v>*</v>
      </c>
      <c r="L32" s="11" t="str">
        <f>[28]Setembro!$E$15</f>
        <v>*</v>
      </c>
      <c r="M32" s="11" t="str">
        <f>[28]Setembro!$E$16</f>
        <v>*</v>
      </c>
      <c r="N32" s="11" t="str">
        <f>[28]Setembro!$E$17</f>
        <v>*</v>
      </c>
      <c r="O32" s="11" t="str">
        <f>[28]Setembro!$E$18</f>
        <v>*</v>
      </c>
      <c r="P32" s="11" t="str">
        <f>[28]Setembro!$E$19</f>
        <v>*</v>
      </c>
      <c r="Q32" s="11" t="str">
        <f>[28]Setembro!$E$20</f>
        <v>*</v>
      </c>
      <c r="R32" s="11" t="str">
        <f>[28]Setembro!$E$21</f>
        <v>*</v>
      </c>
      <c r="S32" s="11" t="str">
        <f>[28]Setembro!$E$22</f>
        <v>*</v>
      </c>
      <c r="T32" s="11" t="str">
        <f>[28]Setembro!$E$23</f>
        <v>*</v>
      </c>
      <c r="U32" s="11" t="str">
        <f>[28]Setembro!$E$24</f>
        <v>*</v>
      </c>
      <c r="V32" s="11" t="str">
        <f>[28]Setembro!$E$25</f>
        <v>*</v>
      </c>
      <c r="W32" s="11" t="str">
        <f>[28]Setembro!$E$26</f>
        <v>*</v>
      </c>
      <c r="X32" s="11" t="str">
        <f>[28]Setembro!$E$27</f>
        <v>*</v>
      </c>
      <c r="Y32" s="11" t="str">
        <f>[28]Setembro!$E$28</f>
        <v>*</v>
      </c>
      <c r="Z32" s="11" t="str">
        <f>[28]Setembro!$E$29</f>
        <v>*</v>
      </c>
      <c r="AA32" s="11" t="str">
        <f>[28]Setembro!$E$30</f>
        <v>*</v>
      </c>
      <c r="AB32" s="11" t="str">
        <f>[28]Setembro!$E$31</f>
        <v>*</v>
      </c>
      <c r="AC32" s="11" t="str">
        <f>[28]Setembro!$E$32</f>
        <v>*</v>
      </c>
      <c r="AD32" s="11" t="str">
        <f>[28]Setembro!$E$33</f>
        <v>*</v>
      </c>
      <c r="AE32" s="94" t="str">
        <f>[28]Setembro!$E$34</f>
        <v>*</v>
      </c>
      <c r="AF32" s="97" t="s">
        <v>226</v>
      </c>
      <c r="AJ32" t="s">
        <v>47</v>
      </c>
    </row>
    <row r="33" spans="1:38" s="5" customFormat="1" x14ac:dyDescent="0.2">
      <c r="A33" s="78" t="s">
        <v>12</v>
      </c>
      <c r="B33" s="147" t="str">
        <f>[29]Setembro!$E$5</f>
        <v>*</v>
      </c>
      <c r="C33" s="11">
        <f>[29]Setembro!$E$6</f>
        <v>44.166666666666664</v>
      </c>
      <c r="D33" s="11">
        <f>[29]Setembro!$E$7</f>
        <v>54.916666666666664</v>
      </c>
      <c r="E33" s="11">
        <f>[29]Setembro!$E$8</f>
        <v>58</v>
      </c>
      <c r="F33" s="11">
        <f>[29]Setembro!$E$9</f>
        <v>53.666666666666664</v>
      </c>
      <c r="G33" s="11">
        <f>[29]Setembro!$E$10</f>
        <v>52.708333333333336</v>
      </c>
      <c r="H33" s="11">
        <f>[29]Setembro!$E$11</f>
        <v>62</v>
      </c>
      <c r="I33" s="11" t="str">
        <f>[29]Setembro!$E$12</f>
        <v>*</v>
      </c>
      <c r="J33" s="11" t="str">
        <f>[29]Setembro!$E$13</f>
        <v>*</v>
      </c>
      <c r="K33" s="11" t="str">
        <f>[29]Setembro!$E$14</f>
        <v>*</v>
      </c>
      <c r="L33" s="11" t="str">
        <f>[29]Setembro!$E$15</f>
        <v>*</v>
      </c>
      <c r="M33" s="11" t="str">
        <f>[29]Setembro!$E$16</f>
        <v>*</v>
      </c>
      <c r="N33" s="11" t="str">
        <f>[29]Setembro!$E$17</f>
        <v>*</v>
      </c>
      <c r="O33" s="11" t="str">
        <f>[29]Setembro!$E$18</f>
        <v>*</v>
      </c>
      <c r="P33" s="11" t="str">
        <f>[29]Setembro!$E$19</f>
        <v>*</v>
      </c>
      <c r="Q33" s="11" t="str">
        <f>[29]Setembro!$E$20</f>
        <v>*</v>
      </c>
      <c r="R33" s="11" t="str">
        <f>[29]Setembro!$E$21</f>
        <v>*</v>
      </c>
      <c r="S33" s="11">
        <f>[29]Setembro!$E$22</f>
        <v>41.666666666666664</v>
      </c>
      <c r="T33" s="11">
        <f>[29]Setembro!$E$23</f>
        <v>58.541666666666664</v>
      </c>
      <c r="U33" s="11">
        <f>[29]Setembro!$E$24</f>
        <v>60.625</v>
      </c>
      <c r="V33" s="11">
        <f>[29]Setembro!$E$25</f>
        <v>68.916666666666671</v>
      </c>
      <c r="W33" s="11">
        <f>[29]Setembro!$E$26</f>
        <v>73.916666666666671</v>
      </c>
      <c r="X33" s="11">
        <f>[29]Setembro!$E$27</f>
        <v>65.833333333333329</v>
      </c>
      <c r="Y33" s="11">
        <f>[29]Setembro!$E$28</f>
        <v>59</v>
      </c>
      <c r="Z33" s="11" t="str">
        <f>[29]Setembro!$E$29</f>
        <v>*</v>
      </c>
      <c r="AA33" s="11" t="str">
        <f>[29]Setembro!$E$30</f>
        <v>*</v>
      </c>
      <c r="AB33" s="11" t="str">
        <f>[29]Setembro!$E$31</f>
        <v>*</v>
      </c>
      <c r="AC33" s="11" t="str">
        <f>[29]Setembro!$E$32</f>
        <v>*</v>
      </c>
      <c r="AD33" s="11" t="str">
        <f>[29]Setembro!$E$33</f>
        <v>*</v>
      </c>
      <c r="AE33" s="94" t="str">
        <f>[29]Setembro!$E$34</f>
        <v>*</v>
      </c>
      <c r="AF33" s="97">
        <f t="shared" si="1"/>
        <v>57.996794871794876</v>
      </c>
    </row>
    <row r="34" spans="1:38" x14ac:dyDescent="0.2">
      <c r="A34" s="78" t="s">
        <v>13</v>
      </c>
      <c r="B34" s="147" t="str">
        <f>[30]Setembro!$E$5</f>
        <v>*</v>
      </c>
      <c r="C34" s="11" t="str">
        <f>[30]Setembro!$E$6</f>
        <v>*</v>
      </c>
      <c r="D34" s="11" t="str">
        <f>[30]Setembro!$E$7</f>
        <v>*</v>
      </c>
      <c r="E34" s="11" t="str">
        <f>[30]Setembro!$E$8</f>
        <v>*</v>
      </c>
      <c r="F34" s="11" t="str">
        <f>[30]Setembro!$E$9</f>
        <v>*</v>
      </c>
      <c r="G34" s="11" t="str">
        <f>[30]Setembro!$E$10</f>
        <v>*</v>
      </c>
      <c r="H34" s="11" t="str">
        <f>[30]Setembro!$E$11</f>
        <v>*</v>
      </c>
      <c r="I34" s="11" t="str">
        <f>[30]Setembro!$E$12</f>
        <v>*</v>
      </c>
      <c r="J34" s="11" t="str">
        <f>[30]Setembro!$E$13</f>
        <v>*</v>
      </c>
      <c r="K34" s="11" t="str">
        <f>[30]Setembro!$E$14</f>
        <v>*</v>
      </c>
      <c r="L34" s="11" t="str">
        <f>[30]Setembro!$E$15</f>
        <v>*</v>
      </c>
      <c r="M34" s="11" t="str">
        <f>[30]Setembro!$E$16</f>
        <v>*</v>
      </c>
      <c r="N34" s="11" t="str">
        <f>[30]Setembro!$E$17</f>
        <v>*</v>
      </c>
      <c r="O34" s="11" t="str">
        <f>[30]Setembro!$E$18</f>
        <v>*</v>
      </c>
      <c r="P34" s="11" t="str">
        <f>[30]Setembro!$E$19</f>
        <v>*</v>
      </c>
      <c r="Q34" s="11" t="str">
        <f>[30]Setembro!$E$20</f>
        <v>*</v>
      </c>
      <c r="R34" s="11" t="str">
        <f>[30]Setembro!$E$21</f>
        <v>*</v>
      </c>
      <c r="S34" s="11" t="str">
        <f>[30]Setembro!$E$22</f>
        <v>*</v>
      </c>
      <c r="T34" s="11" t="str">
        <f>[30]Setembro!$E$23</f>
        <v>*</v>
      </c>
      <c r="U34" s="11" t="str">
        <f>[30]Setembro!$E$24</f>
        <v>*</v>
      </c>
      <c r="V34" s="11" t="str">
        <f>[30]Setembro!$E$25</f>
        <v>*</v>
      </c>
      <c r="W34" s="11" t="str">
        <f>[30]Setembro!$E$26</f>
        <v>*</v>
      </c>
      <c r="X34" s="11" t="str">
        <f>[30]Setembro!$E$27</f>
        <v>*</v>
      </c>
      <c r="Y34" s="11" t="str">
        <f>[30]Setembro!$E$28</f>
        <v>*</v>
      </c>
      <c r="Z34" s="11" t="str">
        <f>[30]Setembro!$E$29</f>
        <v>*</v>
      </c>
      <c r="AA34" s="11" t="str">
        <f>[30]Setembro!$E$30</f>
        <v>*</v>
      </c>
      <c r="AB34" s="11" t="str">
        <f>[30]Setembro!$E$31</f>
        <v>*</v>
      </c>
      <c r="AC34" s="11" t="str">
        <f>[30]Setembro!$E$32</f>
        <v>*</v>
      </c>
      <c r="AD34" s="11" t="str">
        <f>[30]Setembro!$E$33</f>
        <v>*</v>
      </c>
      <c r="AE34" s="94" t="str">
        <f>[30]Setembro!$E$34</f>
        <v>*</v>
      </c>
      <c r="AF34" s="97" t="s">
        <v>226</v>
      </c>
      <c r="AI34" t="s">
        <v>47</v>
      </c>
      <c r="AK34" s="12" t="s">
        <v>47</v>
      </c>
    </row>
    <row r="35" spans="1:38" x14ac:dyDescent="0.2">
      <c r="A35" s="78" t="s">
        <v>173</v>
      </c>
      <c r="B35" s="147">
        <f>[31]Setembro!$E$5</f>
        <v>43.791666666666664</v>
      </c>
      <c r="C35" s="11">
        <f>[31]Setembro!$E$6</f>
        <v>52.708333333333336</v>
      </c>
      <c r="D35" s="11">
        <f>[31]Setembro!$E$7</f>
        <v>63.125</v>
      </c>
      <c r="E35" s="11">
        <f>[31]Setembro!$E$8</f>
        <v>62.458333333333336</v>
      </c>
      <c r="F35" s="11">
        <f>[31]Setembro!$E$9</f>
        <v>52.875</v>
      </c>
      <c r="G35" s="11">
        <f>[31]Setembro!$E$10</f>
        <v>37.166666666666664</v>
      </c>
      <c r="H35" s="11">
        <f>[31]Setembro!$E$11</f>
        <v>43.375</v>
      </c>
      <c r="I35" s="11">
        <f>[31]Setembro!$E$12</f>
        <v>62.666666666666664</v>
      </c>
      <c r="J35" s="11">
        <f>[31]Setembro!$E$13</f>
        <v>53.916666666666664</v>
      </c>
      <c r="K35" s="11">
        <f>[31]Setembro!$E$14</f>
        <v>41.791666666666664</v>
      </c>
      <c r="L35" s="11">
        <f>[31]Setembro!$E$15</f>
        <v>41.583333333333336</v>
      </c>
      <c r="M35" s="11">
        <f>[31]Setembro!$E$16</f>
        <v>31.083333333333332</v>
      </c>
      <c r="N35" s="11">
        <f>[31]Setembro!$E$17</f>
        <v>27.083333333333332</v>
      </c>
      <c r="O35" s="11">
        <f>[31]Setembro!$E$18</f>
        <v>29.125</v>
      </c>
      <c r="P35" s="11">
        <f>[31]Setembro!$E$19</f>
        <v>52.375</v>
      </c>
      <c r="Q35" s="11">
        <f>[31]Setembro!$E$20</f>
        <v>41.125</v>
      </c>
      <c r="R35" s="11">
        <f>[31]Setembro!$E$21</f>
        <v>47.625</v>
      </c>
      <c r="S35" s="11">
        <f>[31]Setembro!$E$22</f>
        <v>58.416666666666664</v>
      </c>
      <c r="T35" s="11">
        <f>[31]Setembro!$E$23</f>
        <v>60.708333333333336</v>
      </c>
      <c r="U35" s="11">
        <f>[31]Setembro!$E$24</f>
        <v>71.291666666666671</v>
      </c>
      <c r="V35" s="11">
        <f>[31]Setembro!$E$25</f>
        <v>78.5</v>
      </c>
      <c r="W35" s="11">
        <f>[31]Setembro!$E$26</f>
        <v>84.708333333333329</v>
      </c>
      <c r="X35" s="11">
        <f>[31]Setembro!$E$27</f>
        <v>75.75</v>
      </c>
      <c r="Y35" s="11">
        <f>[31]Setembro!$E$28</f>
        <v>62.541666666666664</v>
      </c>
      <c r="Z35" s="11">
        <f>[31]Setembro!$E$29</f>
        <v>47.041666666666664</v>
      </c>
      <c r="AA35" s="11">
        <f>[31]Setembro!$E$30</f>
        <v>37.18181818181818</v>
      </c>
      <c r="AB35" s="11">
        <f>[31]Setembro!$E$31</f>
        <v>42.875</v>
      </c>
      <c r="AC35" s="11">
        <f>[31]Setembro!$E$32</f>
        <v>59.375</v>
      </c>
      <c r="AD35" s="11">
        <f>[31]Setembro!$E$33</f>
        <v>62.458333333333336</v>
      </c>
      <c r="AE35" s="94">
        <f>[31]Setembro!$E$34</f>
        <v>50.5</v>
      </c>
      <c r="AF35" s="97">
        <f t="shared" si="1"/>
        <v>52.507449494949505</v>
      </c>
      <c r="AJ35" t="s">
        <v>47</v>
      </c>
    </row>
    <row r="36" spans="1:38" x14ac:dyDescent="0.2">
      <c r="A36" s="78" t="s">
        <v>144</v>
      </c>
      <c r="B36" s="147" t="str">
        <f>[32]Setembro!$E$5</f>
        <v>*</v>
      </c>
      <c r="C36" s="11" t="str">
        <f>[32]Setembro!$E$6</f>
        <v>*</v>
      </c>
      <c r="D36" s="11" t="str">
        <f>[32]Setembro!$E$7</f>
        <v>*</v>
      </c>
      <c r="E36" s="11" t="str">
        <f>[32]Setembro!$E$8</f>
        <v>*</v>
      </c>
      <c r="F36" s="11" t="str">
        <f>[32]Setembro!$E$9</f>
        <v>*</v>
      </c>
      <c r="G36" s="11" t="str">
        <f>[32]Setembro!$E$10</f>
        <v>*</v>
      </c>
      <c r="H36" s="11" t="str">
        <f>[32]Setembro!$E$11</f>
        <v>*</v>
      </c>
      <c r="I36" s="11" t="str">
        <f>[32]Setembro!$E$12</f>
        <v>*</v>
      </c>
      <c r="J36" s="11" t="str">
        <f>[32]Setembro!$E$13</f>
        <v>*</v>
      </c>
      <c r="K36" s="11" t="str">
        <f>[32]Setembro!$E$14</f>
        <v>*</v>
      </c>
      <c r="L36" s="11" t="str">
        <f>[32]Setembro!$E$15</f>
        <v>*</v>
      </c>
      <c r="M36" s="11" t="str">
        <f>[32]Setembro!$E$16</f>
        <v>*</v>
      </c>
      <c r="N36" s="11" t="str">
        <f>[32]Setembro!$E$17</f>
        <v>*</v>
      </c>
      <c r="O36" s="11" t="str">
        <f>[32]Setembro!$E$18</f>
        <v>*</v>
      </c>
      <c r="P36" s="11" t="str">
        <f>[32]Setembro!$E$19</f>
        <v>*</v>
      </c>
      <c r="Q36" s="11" t="str">
        <f>[32]Setembro!$E$20</f>
        <v>*</v>
      </c>
      <c r="R36" s="11" t="str">
        <f>[32]Setembro!$E$21</f>
        <v>*</v>
      </c>
      <c r="S36" s="11" t="str">
        <f>[32]Setembro!$E$22</f>
        <v>*</v>
      </c>
      <c r="T36" s="11" t="str">
        <f>[32]Setembro!$E$23</f>
        <v>*</v>
      </c>
      <c r="U36" s="11" t="str">
        <f>[32]Setembro!$E$24</f>
        <v>*</v>
      </c>
      <c r="V36" s="11" t="str">
        <f>[32]Setembro!$E$25</f>
        <v>*</v>
      </c>
      <c r="W36" s="11" t="str">
        <f>[32]Setembro!$E$26</f>
        <v>*</v>
      </c>
      <c r="X36" s="11" t="str">
        <f>[32]Setembro!$E$27</f>
        <v>*</v>
      </c>
      <c r="Y36" s="11" t="str">
        <f>[32]Setembro!$E$28</f>
        <v>*</v>
      </c>
      <c r="Z36" s="11" t="str">
        <f>[32]Setembro!$E$29</f>
        <v>*</v>
      </c>
      <c r="AA36" s="11" t="str">
        <f>[32]Setembro!$E$30</f>
        <v>*</v>
      </c>
      <c r="AB36" s="11" t="str">
        <f>[32]Setembro!$E$31</f>
        <v>*</v>
      </c>
      <c r="AC36" s="11" t="str">
        <f>[32]Setembro!$E$32</f>
        <v>*</v>
      </c>
      <c r="AD36" s="11" t="str">
        <f>[32]Setembro!$E$33</f>
        <v>*</v>
      </c>
      <c r="AE36" s="94" t="str">
        <f>[32]Setembro!$E$34</f>
        <v>*</v>
      </c>
      <c r="AF36" s="97" t="s">
        <v>226</v>
      </c>
      <c r="AJ36" t="s">
        <v>47</v>
      </c>
    </row>
    <row r="37" spans="1:38" x14ac:dyDescent="0.2">
      <c r="A37" s="78" t="s">
        <v>14</v>
      </c>
      <c r="B37" s="147" t="str">
        <f>[33]Setembro!$E$5</f>
        <v>*</v>
      </c>
      <c r="C37" s="11" t="str">
        <f>[33]Setembro!$E$6</f>
        <v>*</v>
      </c>
      <c r="D37" s="11" t="str">
        <f>[33]Setembro!$E$7</f>
        <v>*</v>
      </c>
      <c r="E37" s="11" t="str">
        <f>[33]Setembro!$E$8</f>
        <v>*</v>
      </c>
      <c r="F37" s="11" t="str">
        <f>[33]Setembro!$E$9</f>
        <v>*</v>
      </c>
      <c r="G37" s="11" t="str">
        <f>[33]Setembro!$E$10</f>
        <v>*</v>
      </c>
      <c r="H37" s="11" t="str">
        <f>[33]Setembro!$E$11</f>
        <v>*</v>
      </c>
      <c r="I37" s="11" t="str">
        <f>[33]Setembro!$E$12</f>
        <v>*</v>
      </c>
      <c r="J37" s="11" t="str">
        <f>[33]Setembro!$E$13</f>
        <v>*</v>
      </c>
      <c r="K37" s="11" t="str">
        <f>[33]Setembro!$E$14</f>
        <v>*</v>
      </c>
      <c r="L37" s="11" t="str">
        <f>[33]Setembro!$E$15</f>
        <v>*</v>
      </c>
      <c r="M37" s="11" t="str">
        <f>[33]Setembro!$E$16</f>
        <v>*</v>
      </c>
      <c r="N37" s="11" t="str">
        <f>[33]Setembro!$E$17</f>
        <v>*</v>
      </c>
      <c r="O37" s="11" t="str">
        <f>[33]Setembro!$E$18</f>
        <v>*</v>
      </c>
      <c r="P37" s="11" t="str">
        <f>[33]Setembro!$E$19</f>
        <v>*</v>
      </c>
      <c r="Q37" s="11" t="str">
        <f>[33]Setembro!$E$20</f>
        <v>*</v>
      </c>
      <c r="R37" s="11" t="str">
        <f>[33]Setembro!$E$21</f>
        <v>*</v>
      </c>
      <c r="S37" s="11" t="str">
        <f>[33]Setembro!$E$22</f>
        <v>*</v>
      </c>
      <c r="T37" s="11" t="str">
        <f>[33]Setembro!$E$23</f>
        <v>*</v>
      </c>
      <c r="U37" s="11" t="str">
        <f>[33]Setembro!$E$24</f>
        <v>*</v>
      </c>
      <c r="V37" s="11" t="str">
        <f>[33]Setembro!$E$25</f>
        <v>*</v>
      </c>
      <c r="W37" s="11" t="str">
        <f>[33]Setembro!$E$26</f>
        <v>*</v>
      </c>
      <c r="X37" s="11" t="str">
        <f>[33]Setembro!$E$27</f>
        <v>*</v>
      </c>
      <c r="Y37" s="11" t="str">
        <f>[33]Setembro!$E$28</f>
        <v>*</v>
      </c>
      <c r="Z37" s="11" t="str">
        <f>[33]Setembro!$E$29</f>
        <v>*</v>
      </c>
      <c r="AA37" s="11" t="str">
        <f>[33]Setembro!$E$30</f>
        <v>*</v>
      </c>
      <c r="AB37" s="11" t="str">
        <f>[33]Setembro!$E$31</f>
        <v>*</v>
      </c>
      <c r="AC37" s="11" t="str">
        <f>[33]Setembro!$E$32</f>
        <v>*</v>
      </c>
      <c r="AD37" s="11" t="str">
        <f>[33]Setembro!$E$33</f>
        <v>*</v>
      </c>
      <c r="AE37" s="94" t="str">
        <f>[33]Setembro!$E$34</f>
        <v>*</v>
      </c>
      <c r="AF37" s="97" t="s">
        <v>226</v>
      </c>
      <c r="AH37" t="s">
        <v>47</v>
      </c>
      <c r="AJ37" t="s">
        <v>47</v>
      </c>
      <c r="AL37" s="12" t="s">
        <v>47</v>
      </c>
    </row>
    <row r="38" spans="1:38" x14ac:dyDescent="0.2">
      <c r="A38" s="78" t="s">
        <v>174</v>
      </c>
      <c r="B38" s="147">
        <f>[34]Setembro!$E$5</f>
        <v>65.538461538461533</v>
      </c>
      <c r="C38" s="11">
        <f>[34]Setembro!$E$6</f>
        <v>64.285714285714292</v>
      </c>
      <c r="D38" s="11">
        <f>[34]Setembro!$E$7</f>
        <v>66.230769230769226</v>
      </c>
      <c r="E38" s="11">
        <f>[34]Setembro!$E$8</f>
        <v>68.615384615384613</v>
      </c>
      <c r="F38" s="11">
        <f>[34]Setembro!$E$9</f>
        <v>65.15384615384616</v>
      </c>
      <c r="G38" s="11">
        <f>[34]Setembro!$E$10</f>
        <v>62.416666666666664</v>
      </c>
      <c r="H38" s="11">
        <f>[34]Setembro!$E$11</f>
        <v>61.333333333333336</v>
      </c>
      <c r="I38" s="11">
        <f>[34]Setembro!$E$12</f>
        <v>64.92307692307692</v>
      </c>
      <c r="J38" s="11">
        <f>[34]Setembro!$E$13</f>
        <v>69.833333333333329</v>
      </c>
      <c r="K38" s="11">
        <f>[34]Setembro!$E$14</f>
        <v>61.615384615384613</v>
      </c>
      <c r="L38" s="11">
        <f>[34]Setembro!$E$15</f>
        <v>62.5</v>
      </c>
      <c r="M38" s="11">
        <f>[34]Setembro!$E$16</f>
        <v>51.06666666666667</v>
      </c>
      <c r="N38" s="11">
        <f>[34]Setembro!$E$17</f>
        <v>57.07692307692308</v>
      </c>
      <c r="O38" s="11">
        <f>[34]Setembro!$E$18</f>
        <v>56.53846153846154</v>
      </c>
      <c r="P38" s="11">
        <f>[34]Setembro!$E$19</f>
        <v>49.46153846153846</v>
      </c>
      <c r="Q38" s="11">
        <f>[34]Setembro!$E$20</f>
        <v>65.769230769230774</v>
      </c>
      <c r="R38" s="11">
        <f>[34]Setembro!$E$21</f>
        <v>54.18181818181818</v>
      </c>
      <c r="S38" s="11">
        <f>[34]Setembro!$E$22</f>
        <v>51.727272727272727</v>
      </c>
      <c r="T38" s="11">
        <f>[34]Setembro!$E$23</f>
        <v>65.36363636363636</v>
      </c>
      <c r="U38" s="11">
        <f>[34]Setembro!$E$24</f>
        <v>57.4375</v>
      </c>
      <c r="V38" s="11">
        <f>[34]Setembro!$E$25</f>
        <v>74.857142857142861</v>
      </c>
      <c r="W38" s="11">
        <f>[34]Setembro!$E$26</f>
        <v>62.285714285714285</v>
      </c>
      <c r="X38" s="11">
        <f>[34]Setembro!$E$27</f>
        <v>65.615384615384613</v>
      </c>
      <c r="Y38" s="11">
        <f>[34]Setembro!$E$28</f>
        <v>56.3</v>
      </c>
      <c r="Z38" s="11">
        <f>[34]Setembro!$E$29</f>
        <v>59.333333333333336</v>
      </c>
      <c r="AA38" s="11">
        <f>[34]Setembro!$E$30</f>
        <v>56</v>
      </c>
      <c r="AB38" s="11">
        <f>[34]Setembro!$E$31</f>
        <v>65.555555555555557</v>
      </c>
      <c r="AC38" s="11">
        <f>[34]Setembro!$E$32</f>
        <v>65.727272727272734</v>
      </c>
      <c r="AD38" s="11">
        <f>[34]Setembro!$E$33</f>
        <v>67.400000000000006</v>
      </c>
      <c r="AE38" s="94">
        <f>[34]Setembro!$E$34</f>
        <v>57.416666666666664</v>
      </c>
      <c r="AF38" s="97">
        <f t="shared" si="1"/>
        <v>61.718669617419629</v>
      </c>
      <c r="AH38" t="s">
        <v>47</v>
      </c>
      <c r="AI38" t="s">
        <v>47</v>
      </c>
    </row>
    <row r="39" spans="1:38" x14ac:dyDescent="0.2">
      <c r="A39" s="78" t="s">
        <v>15</v>
      </c>
      <c r="B39" s="147">
        <f>[35]Setembro!$E$5</f>
        <v>63.125</v>
      </c>
      <c r="C39" s="11">
        <f>[35]Setembro!$E$6</f>
        <v>68.75</v>
      </c>
      <c r="D39" s="11">
        <f>[35]Setembro!$E$7</f>
        <v>68.666666666666671</v>
      </c>
      <c r="E39" s="11">
        <f>[35]Setembro!$E$8</f>
        <v>60.875</v>
      </c>
      <c r="F39" s="11">
        <f>[35]Setembro!$E$9</f>
        <v>47.291666666666664</v>
      </c>
      <c r="G39" s="11">
        <f>[35]Setembro!$E$10</f>
        <v>34.875</v>
      </c>
      <c r="H39" s="11">
        <f>[35]Setembro!$E$11</f>
        <v>72.916666666666671</v>
      </c>
      <c r="I39" s="11">
        <f>[35]Setembro!$E$12</f>
        <v>81.541666666666671</v>
      </c>
      <c r="J39" s="11">
        <f>[35]Setembro!$E$13</f>
        <v>55.458333333333336</v>
      </c>
      <c r="K39" s="11">
        <f>[35]Setembro!$E$14</f>
        <v>27.291666666666668</v>
      </c>
      <c r="L39" s="11">
        <f>[35]Setembro!$E$15</f>
        <v>34.791666666666664</v>
      </c>
      <c r="M39" s="11">
        <f>[35]Setembro!$E$16</f>
        <v>25.75</v>
      </c>
      <c r="N39" s="11">
        <f>[35]Setembro!$E$17</f>
        <v>25.375</v>
      </c>
      <c r="O39" s="11">
        <f>[35]Setembro!$E$18</f>
        <v>43.708333333333336</v>
      </c>
      <c r="P39" s="11">
        <f>[35]Setembro!$E$19</f>
        <v>73.75</v>
      </c>
      <c r="Q39" s="11">
        <f>[35]Setembro!$E$20</f>
        <v>53.083333333333336</v>
      </c>
      <c r="R39" s="11">
        <f>[35]Setembro!$E$21</f>
        <v>69.083333333333329</v>
      </c>
      <c r="S39" s="11">
        <f>[35]Setembro!$E$22</f>
        <v>64.541666666666671</v>
      </c>
      <c r="T39" s="11">
        <f>[35]Setembro!$E$23</f>
        <v>60.541666666666664</v>
      </c>
      <c r="U39" s="11">
        <f>[35]Setembro!$E$24</f>
        <v>68.833333333333329</v>
      </c>
      <c r="V39" s="11">
        <f>[35]Setembro!$E$25</f>
        <v>73.125</v>
      </c>
      <c r="W39" s="11">
        <f>[35]Setembro!$E$26</f>
        <v>67.791666666666671</v>
      </c>
      <c r="X39" s="11">
        <f>[35]Setembro!$E$27</f>
        <v>73.583333333333329</v>
      </c>
      <c r="Y39" s="11">
        <f>[35]Setembro!$E$28</f>
        <v>62.041666666666664</v>
      </c>
      <c r="Z39" s="11">
        <f>[35]Setembro!$E$29</f>
        <v>48.875</v>
      </c>
      <c r="AA39" s="11">
        <f>[35]Setembro!$E$30</f>
        <v>38.125</v>
      </c>
      <c r="AB39" s="11">
        <f>[35]Setembro!$E$31</f>
        <v>42.541666666666664</v>
      </c>
      <c r="AC39" s="11">
        <f>[35]Setembro!$E$32</f>
        <v>82</v>
      </c>
      <c r="AD39" s="11">
        <f>[35]Setembro!$E$33</f>
        <v>64.291666666666671</v>
      </c>
      <c r="AE39" s="94">
        <f>[35]Setembro!$E$34</f>
        <v>41.75</v>
      </c>
      <c r="AF39" s="97">
        <f t="shared" si="1"/>
        <v>56.479166666666671</v>
      </c>
      <c r="AG39" s="12" t="s">
        <v>47</v>
      </c>
      <c r="AH39" t="s">
        <v>47</v>
      </c>
      <c r="AJ39" t="s">
        <v>47</v>
      </c>
    </row>
    <row r="40" spans="1:38" x14ac:dyDescent="0.2">
      <c r="A40" s="78" t="s">
        <v>16</v>
      </c>
      <c r="B40" s="147">
        <f>[36]Setembro!$E$5</f>
        <v>77</v>
      </c>
      <c r="C40" s="11">
        <f>[36]Setembro!$E$6</f>
        <v>48.3</v>
      </c>
      <c r="D40" s="11">
        <f>[36]Setembro!$E$7</f>
        <v>59.041666666666664</v>
      </c>
      <c r="E40" s="11">
        <f>[36]Setembro!$E$8</f>
        <v>59.166666666666664</v>
      </c>
      <c r="F40" s="11">
        <f>[36]Setembro!$E$9</f>
        <v>72.857142857142861</v>
      </c>
      <c r="G40" s="11" t="str">
        <f>[36]Setembro!$E$10</f>
        <v>*</v>
      </c>
      <c r="H40" s="11" t="str">
        <f>[36]Setembro!$E$11</f>
        <v>*</v>
      </c>
      <c r="I40" s="11">
        <f>[36]Setembro!$E$12</f>
        <v>61.166666666666664</v>
      </c>
      <c r="J40" s="11">
        <f>[36]Setembro!$E$13</f>
        <v>62.75</v>
      </c>
      <c r="K40" s="11">
        <f>[36]Setembro!$E$14</f>
        <v>50.708333333333336</v>
      </c>
      <c r="L40" s="11">
        <f>[36]Setembro!$E$15</f>
        <v>56.571428571428569</v>
      </c>
      <c r="M40" s="11" t="str">
        <f>[36]Setembro!$E$16</f>
        <v>*</v>
      </c>
      <c r="N40" s="11" t="str">
        <f>[36]Setembro!$E$17</f>
        <v>*</v>
      </c>
      <c r="O40" s="11" t="str">
        <f>[36]Setembro!$E$18</f>
        <v>*</v>
      </c>
      <c r="P40" s="11">
        <f>[36]Setembro!$E$19</f>
        <v>58.583333333333336</v>
      </c>
      <c r="Q40" s="11">
        <f>[36]Setembro!$E$20</f>
        <v>65.541666666666671</v>
      </c>
      <c r="R40" s="11">
        <f>[36]Setembro!$E$21</f>
        <v>73.608695652173907</v>
      </c>
      <c r="S40" s="11" t="str">
        <f>[36]Setembro!$E$22</f>
        <v>*</v>
      </c>
      <c r="T40" s="11" t="str">
        <f>[36]Setembro!$E$23</f>
        <v>*</v>
      </c>
      <c r="U40" s="11" t="str">
        <f>[36]Setembro!$E$24</f>
        <v>*</v>
      </c>
      <c r="V40" s="11">
        <f>[36]Setembro!$E$25</f>
        <v>86.545454545454547</v>
      </c>
      <c r="W40" s="11">
        <f>[36]Setembro!$E$26</f>
        <v>72.75</v>
      </c>
      <c r="X40" s="11">
        <f>[36]Setembro!$E$27</f>
        <v>69.333333333333329</v>
      </c>
      <c r="Y40" s="11">
        <f>[36]Setembro!$E$28</f>
        <v>82.857142857142861</v>
      </c>
      <c r="Z40" s="11" t="str">
        <f>[36]Setembro!$E$29</f>
        <v>*</v>
      </c>
      <c r="AA40" s="11" t="str">
        <f>[36]Setembro!$E$30</f>
        <v>*</v>
      </c>
      <c r="AB40" s="11" t="str">
        <f>[36]Setembro!$E$31</f>
        <v>*</v>
      </c>
      <c r="AC40" s="11">
        <f>[36]Setembro!$E$32</f>
        <v>52.4</v>
      </c>
      <c r="AD40" s="11">
        <f>[36]Setembro!$E$33</f>
        <v>58.458333333333336</v>
      </c>
      <c r="AE40" s="94">
        <f>[36]Setembro!$E$34</f>
        <v>43.363636363636367</v>
      </c>
      <c r="AF40" s="97">
        <f t="shared" si="1"/>
        <v>63.737026360367317</v>
      </c>
      <c r="AI40" t="s">
        <v>47</v>
      </c>
      <c r="AJ40" t="s">
        <v>47</v>
      </c>
    </row>
    <row r="41" spans="1:38" x14ac:dyDescent="0.2">
      <c r="A41" s="78" t="s">
        <v>175</v>
      </c>
      <c r="B41" s="147">
        <f>[37]Setembro!$E$5</f>
        <v>39.75</v>
      </c>
      <c r="C41" s="11">
        <f>[37]Setembro!$E$6</f>
        <v>43.583333333333336</v>
      </c>
      <c r="D41" s="11">
        <f>[37]Setembro!$E$7</f>
        <v>46.208333333333336</v>
      </c>
      <c r="E41" s="11">
        <f>[37]Setembro!$E$8</f>
        <v>49.125</v>
      </c>
      <c r="F41" s="11">
        <f>[37]Setembro!$E$9</f>
        <v>41.333333333333336</v>
      </c>
      <c r="G41" s="11">
        <f>[37]Setembro!$E$10</f>
        <v>29.291666666666668</v>
      </c>
      <c r="H41" s="11">
        <f>[37]Setembro!$E$11</f>
        <v>36.75</v>
      </c>
      <c r="I41" s="11">
        <f>[37]Setembro!$E$12</f>
        <v>51.708333333333336</v>
      </c>
      <c r="J41" s="11">
        <f>[37]Setembro!$E$13</f>
        <v>39.916666666666664</v>
      </c>
      <c r="K41" s="11">
        <f>[37]Setembro!$E$14</f>
        <v>33.083333333333336</v>
      </c>
      <c r="L41" s="11">
        <f>[37]Setembro!$E$15</f>
        <v>34.166666666666664</v>
      </c>
      <c r="M41" s="11">
        <f>[37]Setembro!$E$16</f>
        <v>24.25</v>
      </c>
      <c r="N41" s="11">
        <f>[37]Setembro!$E$17</f>
        <v>23.916666666666668</v>
      </c>
      <c r="O41" s="11">
        <f>[37]Setembro!$E$18</f>
        <v>28.458333333333332</v>
      </c>
      <c r="P41" s="11">
        <f>[37]Setembro!$E$19</f>
        <v>37.375</v>
      </c>
      <c r="Q41" s="11">
        <f>[37]Setembro!$E$20</f>
        <v>30</v>
      </c>
      <c r="R41" s="11">
        <f>[37]Setembro!$E$21</f>
        <v>36.958333333333336</v>
      </c>
      <c r="S41" s="11">
        <f>[37]Setembro!$E$22</f>
        <v>47.875</v>
      </c>
      <c r="T41" s="11">
        <f>[37]Setembro!$E$23</f>
        <v>59.291666666666664</v>
      </c>
      <c r="U41" s="11">
        <f>[37]Setembro!$E$24</f>
        <v>64.416666666666671</v>
      </c>
      <c r="V41" s="11">
        <f>[37]Setembro!$E$25</f>
        <v>71.333333333333329</v>
      </c>
      <c r="W41" s="11">
        <f>[37]Setembro!$E$26</f>
        <v>84.875</v>
      </c>
      <c r="X41" s="11">
        <f>[37]Setembro!$E$27</f>
        <v>70</v>
      </c>
      <c r="Y41" s="11">
        <f>[37]Setembro!$E$28</f>
        <v>57.708333333333336</v>
      </c>
      <c r="Z41" s="11">
        <f>[37]Setembro!$E$29</f>
        <v>41.875</v>
      </c>
      <c r="AA41" s="11">
        <f>[37]Setembro!$E$30</f>
        <v>34.958333333333336</v>
      </c>
      <c r="AB41" s="11">
        <f>[37]Setembro!$E$31</f>
        <v>42.166666666666664</v>
      </c>
      <c r="AC41" s="11">
        <f>[37]Setembro!$E$32</f>
        <v>60.291666666666664</v>
      </c>
      <c r="AD41" s="11">
        <f>[37]Setembro!$E$33</f>
        <v>62.166666666666664</v>
      </c>
      <c r="AE41" s="94">
        <f>[37]Setembro!$E$34</f>
        <v>42.333333333333336</v>
      </c>
      <c r="AF41" s="97">
        <f t="shared" si="1"/>
        <v>45.50555555555556</v>
      </c>
      <c r="AH41" t="s">
        <v>47</v>
      </c>
      <c r="AI41" t="s">
        <v>47</v>
      </c>
    </row>
    <row r="42" spans="1:38" x14ac:dyDescent="0.2">
      <c r="A42" s="78" t="s">
        <v>17</v>
      </c>
      <c r="B42" s="147">
        <f>[38]Setembro!$E$5</f>
        <v>54.791666666666664</v>
      </c>
      <c r="C42" s="11">
        <f>[38]Setembro!$E$6</f>
        <v>61.333333333333336</v>
      </c>
      <c r="D42" s="11">
        <f>[38]Setembro!$E$7</f>
        <v>69.708333333333329</v>
      </c>
      <c r="E42" s="11">
        <f>[38]Setembro!$E$8</f>
        <v>66.75</v>
      </c>
      <c r="F42" s="11">
        <f>[38]Setembro!$E$9</f>
        <v>63.125</v>
      </c>
      <c r="G42" s="11">
        <f>[38]Setembro!$E$10</f>
        <v>50.375</v>
      </c>
      <c r="H42" s="11">
        <f>[38]Setembro!$E$11</f>
        <v>52.791666666666664</v>
      </c>
      <c r="I42" s="11">
        <f>[38]Setembro!$E$12</f>
        <v>70.958333333333329</v>
      </c>
      <c r="J42" s="11">
        <f>[38]Setembro!$E$13</f>
        <v>58.208333333333336</v>
      </c>
      <c r="K42" s="11">
        <f>[38]Setembro!$E$14</f>
        <v>50.666666666666664</v>
      </c>
      <c r="L42" s="11">
        <f>[38]Setembro!$E$15</f>
        <v>46.375</v>
      </c>
      <c r="M42" s="11">
        <f>[38]Setembro!$E$16</f>
        <v>43.166666666666664</v>
      </c>
      <c r="N42" s="11">
        <f>[38]Setembro!$E$17</f>
        <v>44.125</v>
      </c>
      <c r="O42" s="11">
        <f>[38]Setembro!$E$18</f>
        <v>44.958333333333336</v>
      </c>
      <c r="P42" s="11">
        <f>[38]Setembro!$E$19</f>
        <v>59.666666666666664</v>
      </c>
      <c r="Q42" s="11">
        <f>[38]Setembro!$E$20</f>
        <v>47.458333333333336</v>
      </c>
      <c r="R42" s="11">
        <f>[38]Setembro!$E$21</f>
        <v>58.041666666666664</v>
      </c>
      <c r="S42" s="11">
        <f>[38]Setembro!$E$22</f>
        <v>70.416666666666671</v>
      </c>
      <c r="T42" s="11">
        <f>[38]Setembro!$E$23</f>
        <v>76.75</v>
      </c>
      <c r="U42" s="11">
        <f>[38]Setembro!$E$24</f>
        <v>75.958333333333329</v>
      </c>
      <c r="V42" s="11">
        <f>[38]Setembro!$E$25</f>
        <v>82.583333333333329</v>
      </c>
      <c r="W42" s="11">
        <f>[38]Setembro!$E$26</f>
        <v>88.75</v>
      </c>
      <c r="X42" s="11">
        <f>[38]Setembro!$E$27</f>
        <v>75.583333333333329</v>
      </c>
      <c r="Y42" s="11">
        <f>[38]Setembro!$E$28</f>
        <v>66.083333333333329</v>
      </c>
      <c r="Z42" s="11">
        <f>[38]Setembro!$E$29</f>
        <v>50.75</v>
      </c>
      <c r="AA42" s="11">
        <f>[38]Setembro!$E$30</f>
        <v>39.791666666666664</v>
      </c>
      <c r="AB42" s="11">
        <f>[38]Setembro!$E$31</f>
        <v>47.916666666666664</v>
      </c>
      <c r="AC42" s="11">
        <f>[38]Setembro!$E$32</f>
        <v>66.791666666666671</v>
      </c>
      <c r="AD42" s="11">
        <f>[38]Setembro!$E$33</f>
        <v>65</v>
      </c>
      <c r="AE42" s="94">
        <f>[38]Setembro!$E$34</f>
        <v>54.791666666666664</v>
      </c>
      <c r="AF42" s="97">
        <f t="shared" si="1"/>
        <v>60.12222222222222</v>
      </c>
      <c r="AI42" t="s">
        <v>47</v>
      </c>
      <c r="AJ42" t="s">
        <v>47</v>
      </c>
    </row>
    <row r="43" spans="1:38" x14ac:dyDescent="0.2">
      <c r="A43" s="78" t="s">
        <v>157</v>
      </c>
      <c r="B43" s="147">
        <f>[39]Setembro!$E$5</f>
        <v>54.625</v>
      </c>
      <c r="C43" s="11">
        <f>[39]Setembro!$E$6</f>
        <v>55.5</v>
      </c>
      <c r="D43" s="11">
        <f>[39]Setembro!$E$7</f>
        <v>43.75</v>
      </c>
      <c r="E43" s="11">
        <f>[39]Setembro!$E$8</f>
        <v>56.458333333333336</v>
      </c>
      <c r="F43" s="11">
        <f>[39]Setembro!$E$9</f>
        <v>49.5</v>
      </c>
      <c r="G43" s="11">
        <f>[39]Setembro!$E$10</f>
        <v>29.333333333333332</v>
      </c>
      <c r="H43" s="11">
        <f>[39]Setembro!$E$11</f>
        <v>42.25</v>
      </c>
      <c r="I43" s="11">
        <f>[39]Setembro!$E$12</f>
        <v>55.458333333333336</v>
      </c>
      <c r="J43" s="11">
        <f>[39]Setembro!$E$13</f>
        <v>37.083333333333336</v>
      </c>
      <c r="K43" s="11">
        <f>[39]Setembro!$E$14</f>
        <v>40.541666666666664</v>
      </c>
      <c r="L43" s="11">
        <f>[39]Setembro!$E$15</f>
        <v>35.25</v>
      </c>
      <c r="M43" s="11">
        <f>[39]Setembro!$E$16</f>
        <v>30.75</v>
      </c>
      <c r="N43" s="11">
        <f>[39]Setembro!$E$17</f>
        <v>25.041666666666668</v>
      </c>
      <c r="O43" s="11">
        <f>[39]Setembro!$E$18</f>
        <v>30.333333333333332</v>
      </c>
      <c r="P43" s="11">
        <f>[39]Setembro!$E$19</f>
        <v>45.583333333333336</v>
      </c>
      <c r="Q43" s="11">
        <f>[39]Setembro!$E$20</f>
        <v>41.541666666666664</v>
      </c>
      <c r="R43" s="11">
        <f>[39]Setembro!$E$21</f>
        <v>41</v>
      </c>
      <c r="S43" s="11">
        <f>[39]Setembro!$E$22</f>
        <v>56.25</v>
      </c>
      <c r="T43" s="11">
        <f>[39]Setembro!$E$23</f>
        <v>63.708333333333336</v>
      </c>
      <c r="U43" s="11">
        <f>[39]Setembro!$E$24</f>
        <v>70.125</v>
      </c>
      <c r="V43" s="11">
        <f>[39]Setembro!$E$25</f>
        <v>84.708333333333329</v>
      </c>
      <c r="W43" s="11">
        <f>[39]Setembro!$E$26</f>
        <v>90.625</v>
      </c>
      <c r="X43" s="11">
        <f>[39]Setembro!$E$27</f>
        <v>70.75</v>
      </c>
      <c r="Y43" s="11">
        <f>[39]Setembro!$E$28</f>
        <v>62.916666666666664</v>
      </c>
      <c r="Z43" s="11">
        <f>[39]Setembro!$E$29</f>
        <v>45.125</v>
      </c>
      <c r="AA43" s="11">
        <f>[39]Setembro!$E$30</f>
        <v>36.625</v>
      </c>
      <c r="AB43" s="11">
        <f>[39]Setembro!$E$31</f>
        <v>47.625</v>
      </c>
      <c r="AC43" s="11">
        <f>[39]Setembro!$E$32</f>
        <v>70.041666666666671</v>
      </c>
      <c r="AD43" s="11">
        <f>[39]Setembro!$E$33</f>
        <v>60.125</v>
      </c>
      <c r="AE43" s="94">
        <f>[39]Setembro!$E$34</f>
        <v>39.666666666666664</v>
      </c>
      <c r="AF43" s="97">
        <f t="shared" si="1"/>
        <v>50.409722222222236</v>
      </c>
      <c r="AJ43" t="s">
        <v>47</v>
      </c>
    </row>
    <row r="44" spans="1:38" x14ac:dyDescent="0.2">
      <c r="A44" s="78" t="s">
        <v>18</v>
      </c>
      <c r="B44" s="147">
        <f>[40]Setembro!$E$5</f>
        <v>37.333333333333336</v>
      </c>
      <c r="C44" s="11">
        <f>[40]Setembro!$E$6</f>
        <v>42.458333333333336</v>
      </c>
      <c r="D44" s="11">
        <f>[40]Setembro!$E$7</f>
        <v>53.625</v>
      </c>
      <c r="E44" s="11">
        <f>[40]Setembro!$E$8</f>
        <v>51.166666666666664</v>
      </c>
      <c r="F44" s="11">
        <f>[40]Setembro!$E$9</f>
        <v>32.5</v>
      </c>
      <c r="G44" s="11">
        <f>[40]Setembro!$E$10</f>
        <v>28.791666666666668</v>
      </c>
      <c r="H44" s="11">
        <f>[40]Setembro!$E$11</f>
        <v>29.25</v>
      </c>
      <c r="I44" s="11">
        <f>[40]Setembro!$E$12</f>
        <v>47.541666666666664</v>
      </c>
      <c r="J44" s="11">
        <f>[40]Setembro!$E$13</f>
        <v>38.458333333333336</v>
      </c>
      <c r="K44" s="11">
        <f>[40]Setembro!$E$14</f>
        <v>29.583333333333332</v>
      </c>
      <c r="L44" s="11">
        <f>[40]Setembro!$E$15</f>
        <v>30.166666666666668</v>
      </c>
      <c r="M44" s="11">
        <f>[40]Setembro!$E$16</f>
        <v>19.458333333333332</v>
      </c>
      <c r="N44" s="11">
        <f>[40]Setembro!$E$17</f>
        <v>20.208333333333332</v>
      </c>
      <c r="O44" s="11">
        <f>[40]Setembro!$E$18</f>
        <v>24.291666666666668</v>
      </c>
      <c r="P44" s="11">
        <f>[40]Setembro!$E$19</f>
        <v>30.833333333333332</v>
      </c>
      <c r="Q44" s="11">
        <f>[40]Setembro!$E$20</f>
        <v>37.625</v>
      </c>
      <c r="R44" s="11">
        <f>[40]Setembro!$E$21</f>
        <v>32.75</v>
      </c>
      <c r="S44" s="11">
        <f>[40]Setembro!$E$22</f>
        <v>43</v>
      </c>
      <c r="T44" s="11">
        <f>[40]Setembro!$E$23</f>
        <v>46.041666666666664</v>
      </c>
      <c r="U44" s="11">
        <f>[40]Setembro!$E$24</f>
        <v>53.75</v>
      </c>
      <c r="V44" s="11">
        <f>[40]Setembro!$E$25</f>
        <v>56.208333333333336</v>
      </c>
      <c r="W44" s="11">
        <f>[40]Setembro!$E$26</f>
        <v>78.291666666666671</v>
      </c>
      <c r="X44" s="11">
        <f>[40]Setembro!$E$27</f>
        <v>64.833333333333329</v>
      </c>
      <c r="Y44" s="11">
        <f>[40]Setembro!$E$28</f>
        <v>48.291666666666664</v>
      </c>
      <c r="Z44" s="11">
        <f>[40]Setembro!$E$29</f>
        <v>31.75</v>
      </c>
      <c r="AA44" s="11">
        <f>[40]Setembro!$E$30</f>
        <v>29</v>
      </c>
      <c r="AB44" s="11">
        <f>[40]Setembro!$E$31</f>
        <v>42.458333333333336</v>
      </c>
      <c r="AC44" s="11">
        <f>[40]Setembro!$E$32</f>
        <v>44.541666666666664</v>
      </c>
      <c r="AD44" s="11">
        <f>[40]Setembro!$E$33</f>
        <v>46.833333333333336</v>
      </c>
      <c r="AE44" s="94">
        <f>[40]Setembro!$E$34</f>
        <v>28.583333333333332</v>
      </c>
      <c r="AF44" s="97">
        <f t="shared" si="1"/>
        <v>39.98749999999999</v>
      </c>
      <c r="AH44" s="12" t="s">
        <v>47</v>
      </c>
      <c r="AJ44" t="s">
        <v>47</v>
      </c>
    </row>
    <row r="45" spans="1:38" x14ac:dyDescent="0.2">
      <c r="A45" s="78" t="s">
        <v>162</v>
      </c>
      <c r="B45" s="147" t="str">
        <f>[41]Setembro!$E$5</f>
        <v>*</v>
      </c>
      <c r="C45" s="11" t="str">
        <f>[41]Setembro!$E$6</f>
        <v>*</v>
      </c>
      <c r="D45" s="11" t="str">
        <f>[41]Setembro!$E$7</f>
        <v>*</v>
      </c>
      <c r="E45" s="11" t="str">
        <f>[41]Setembro!$E$8</f>
        <v>*</v>
      </c>
      <c r="F45" s="11" t="str">
        <f>[41]Setembro!$E$9</f>
        <v>*</v>
      </c>
      <c r="G45" s="11" t="str">
        <f>[41]Setembro!$E$10</f>
        <v>*</v>
      </c>
      <c r="H45" s="11" t="str">
        <f>[41]Setembro!$E$11</f>
        <v>*</v>
      </c>
      <c r="I45" s="11" t="str">
        <f>[41]Setembro!$E$12</f>
        <v>*</v>
      </c>
      <c r="J45" s="11" t="str">
        <f>[41]Setembro!$E$13</f>
        <v>*</v>
      </c>
      <c r="K45" s="11" t="str">
        <f>[41]Setembro!$E$14</f>
        <v>*</v>
      </c>
      <c r="L45" s="11" t="str">
        <f>[41]Setembro!$E$15</f>
        <v>*</v>
      </c>
      <c r="M45" s="11" t="str">
        <f>[41]Setembro!$E$16</f>
        <v>*</v>
      </c>
      <c r="N45" s="11" t="str">
        <f>[41]Setembro!$E$17</f>
        <v>*</v>
      </c>
      <c r="O45" s="11" t="str">
        <f>[41]Setembro!$E$18</f>
        <v>*</v>
      </c>
      <c r="P45" s="11" t="str">
        <f>[41]Setembro!$E$19</f>
        <v>*</v>
      </c>
      <c r="Q45" s="11" t="str">
        <f>[41]Setembro!$E$20</f>
        <v>*</v>
      </c>
      <c r="R45" s="11" t="str">
        <f>[41]Setembro!$E$21</f>
        <v>*</v>
      </c>
      <c r="S45" s="11" t="str">
        <f>[41]Setembro!$E$22</f>
        <v>*</v>
      </c>
      <c r="T45" s="11" t="str">
        <f>[41]Setembro!$E$23</f>
        <v>*</v>
      </c>
      <c r="U45" s="11" t="str">
        <f>[41]Setembro!$E$24</f>
        <v>*</v>
      </c>
      <c r="V45" s="11" t="str">
        <f>[41]Setembro!$E$25</f>
        <v>*</v>
      </c>
      <c r="W45" s="11" t="str">
        <f>[41]Setembro!$E$26</f>
        <v>*</v>
      </c>
      <c r="X45" s="11" t="str">
        <f>[41]Setembro!$E$27</f>
        <v>*</v>
      </c>
      <c r="Y45" s="11" t="str">
        <f>[41]Setembro!$E$28</f>
        <v>*</v>
      </c>
      <c r="Z45" s="11" t="str">
        <f>[41]Setembro!$E$29</f>
        <v>*</v>
      </c>
      <c r="AA45" s="11" t="str">
        <f>[41]Setembro!$E$30</f>
        <v>*</v>
      </c>
      <c r="AB45" s="11" t="str">
        <f>[41]Setembro!$E$31</f>
        <v>*</v>
      </c>
      <c r="AC45" s="11" t="str">
        <f>[41]Setembro!$E$32</f>
        <v>*</v>
      </c>
      <c r="AD45" s="11" t="str">
        <f>[41]Setembro!$E$33</f>
        <v>*</v>
      </c>
      <c r="AE45" s="94" t="str">
        <f>[41]Setembro!$E$34</f>
        <v>*</v>
      </c>
      <c r="AF45" s="97" t="s">
        <v>226</v>
      </c>
      <c r="AI45" t="s">
        <v>47</v>
      </c>
      <c r="AJ45" t="s">
        <v>47</v>
      </c>
    </row>
    <row r="46" spans="1:38" x14ac:dyDescent="0.2">
      <c r="A46" s="78" t="s">
        <v>19</v>
      </c>
      <c r="B46" s="147">
        <f>[42]Setembro!$E$5</f>
        <v>66.541666666666671</v>
      </c>
      <c r="C46" s="11">
        <f>[42]Setembro!$E$6</f>
        <v>67.913043478260875</v>
      </c>
      <c r="D46" s="11">
        <f>[42]Setembro!$E$7</f>
        <v>70.565217391304344</v>
      </c>
      <c r="E46" s="11">
        <f>[42]Setembro!$E$8</f>
        <v>63.5</v>
      </c>
      <c r="F46" s="11">
        <f>[42]Setembro!$E$9</f>
        <v>49.217391304347828</v>
      </c>
      <c r="G46" s="11">
        <f>[42]Setembro!$E$10</f>
        <v>41.041666666666664</v>
      </c>
      <c r="H46" s="11">
        <f>[42]Setembro!$E$11</f>
        <v>72.791666666666671</v>
      </c>
      <c r="I46" s="11">
        <f>[42]Setembro!$E$12</f>
        <v>82.434782608695656</v>
      </c>
      <c r="J46" s="11">
        <f>[42]Setembro!$E$13</f>
        <v>62.81818181818182</v>
      </c>
      <c r="K46" s="11">
        <f>[42]Setembro!$E$14</f>
        <v>44.708333333333336</v>
      </c>
      <c r="L46" s="11">
        <f>[42]Setembro!$E$15</f>
        <v>43.583333333333336</v>
      </c>
      <c r="M46" s="11">
        <f>[42]Setembro!$E$16</f>
        <v>40.521739130434781</v>
      </c>
      <c r="N46" s="11">
        <f>[42]Setembro!$E$17</f>
        <v>32.304347826086953</v>
      </c>
      <c r="O46" s="11">
        <f>[42]Setembro!$E$18</f>
        <v>47.958333333333336</v>
      </c>
      <c r="P46" s="11">
        <f>[42]Setembro!$E$19</f>
        <v>74.260869565217391</v>
      </c>
      <c r="Q46" s="11">
        <f>[42]Setembro!$E$20</f>
        <v>53.7</v>
      </c>
      <c r="R46" s="11">
        <f>[42]Setembro!$E$21</f>
        <v>68.400000000000006</v>
      </c>
      <c r="S46" s="11">
        <f>[42]Setembro!$E$22</f>
        <v>65.5</v>
      </c>
      <c r="T46" s="11">
        <f>[42]Setembro!$E$23</f>
        <v>41.666666666666664</v>
      </c>
      <c r="U46" s="11">
        <f>[42]Setembro!$E$24</f>
        <v>39.272727272727273</v>
      </c>
      <c r="V46" s="11">
        <f>[42]Setembro!$E$25</f>
        <v>45.272727272727273</v>
      </c>
      <c r="W46" s="11">
        <f>[42]Setembro!$E$26</f>
        <v>60.769230769230766</v>
      </c>
      <c r="X46" s="11">
        <f>[42]Setembro!$E$27</f>
        <v>44.5</v>
      </c>
      <c r="Y46" s="11">
        <f>[42]Setembro!$E$28</f>
        <v>38.727272727272727</v>
      </c>
      <c r="Z46" s="11">
        <f>[42]Setembro!$E$29</f>
        <v>31.545454545454547</v>
      </c>
      <c r="AA46" s="11">
        <f>[42]Setembro!$E$30</f>
        <v>24.777777777777779</v>
      </c>
      <c r="AB46" s="11">
        <f>[42]Setembro!$E$31</f>
        <v>32.5</v>
      </c>
      <c r="AC46" s="11">
        <f>[42]Setembro!$E$32</f>
        <v>59</v>
      </c>
      <c r="AD46" s="11">
        <f>[42]Setembro!$E$33</f>
        <v>45</v>
      </c>
      <c r="AE46" s="94">
        <f>[42]Setembro!$E$34</f>
        <v>32.714285714285715</v>
      </c>
      <c r="AF46" s="97">
        <f t="shared" si="1"/>
        <v>51.450223862289093</v>
      </c>
      <c r="AG46" s="12" t="s">
        <v>47</v>
      </c>
      <c r="AI46" t="s">
        <v>47</v>
      </c>
      <c r="AJ46" t="s">
        <v>47</v>
      </c>
      <c r="AK46" t="s">
        <v>47</v>
      </c>
    </row>
    <row r="47" spans="1:38" x14ac:dyDescent="0.2">
      <c r="A47" s="78" t="s">
        <v>31</v>
      </c>
      <c r="B47" s="147">
        <f>[43]Setembro!$E$5</f>
        <v>43.666666666666664</v>
      </c>
      <c r="C47" s="11">
        <f>[43]Setembro!$E$6</f>
        <v>52.666666666666664</v>
      </c>
      <c r="D47" s="11">
        <f>[43]Setembro!$E$7</f>
        <v>60.666666666666664</v>
      </c>
      <c r="E47" s="11">
        <f>[43]Setembro!$E$8</f>
        <v>59.875</v>
      </c>
      <c r="F47" s="11">
        <f>[43]Setembro!$E$9</f>
        <v>50.625</v>
      </c>
      <c r="G47" s="11">
        <f>[43]Setembro!$E$10</f>
        <v>47.458333333333336</v>
      </c>
      <c r="H47" s="11">
        <f>[43]Setembro!$E$11</f>
        <v>45.416666666666664</v>
      </c>
      <c r="I47" s="11">
        <f>[43]Setembro!$E$12</f>
        <v>63.625</v>
      </c>
      <c r="J47" s="11">
        <f>[43]Setembro!$E$13</f>
        <v>57.166666666666664</v>
      </c>
      <c r="K47" s="11">
        <f>[43]Setembro!$E$14</f>
        <v>46.708333333333336</v>
      </c>
      <c r="L47" s="11">
        <f>[43]Setembro!$E$15</f>
        <v>45.208333333333336</v>
      </c>
      <c r="M47" s="11">
        <f>[43]Setembro!$E$16</f>
        <v>35.291666666666664</v>
      </c>
      <c r="N47" s="11">
        <f>[43]Setembro!$E$17</f>
        <v>39.125</v>
      </c>
      <c r="O47" s="11">
        <f>[43]Setembro!$E$18</f>
        <v>39.333333333333336</v>
      </c>
      <c r="P47" s="11">
        <f>[43]Setembro!$E$19</f>
        <v>57.791666666666664</v>
      </c>
      <c r="Q47" s="11">
        <f>[43]Setembro!$E$20</f>
        <v>47.333333333333336</v>
      </c>
      <c r="R47" s="11">
        <f>[43]Setembro!$E$21</f>
        <v>50.916666666666664</v>
      </c>
      <c r="S47" s="11">
        <f>[43]Setembro!$E$22</f>
        <v>55.708333333333336</v>
      </c>
      <c r="T47" s="11">
        <f>[43]Setembro!$E$23</f>
        <v>62.083333333333336</v>
      </c>
      <c r="U47" s="11">
        <f>[43]Setembro!$E$24</f>
        <v>64.458333333333329</v>
      </c>
      <c r="V47" s="11">
        <f>[43]Setembro!$E$25</f>
        <v>69</v>
      </c>
      <c r="W47" s="11">
        <f>[43]Setembro!$E$26</f>
        <v>78.541666666666671</v>
      </c>
      <c r="X47" s="11">
        <f>[43]Setembro!$E$27</f>
        <v>71.541666666666671</v>
      </c>
      <c r="Y47" s="11">
        <f>[43]Setembro!$E$28</f>
        <v>61.875</v>
      </c>
      <c r="Z47" s="11">
        <f>[43]Setembro!$E$29</f>
        <v>49.833333333333336</v>
      </c>
      <c r="AA47" s="11">
        <f>[43]Setembro!$E$30</f>
        <v>44.416666666666664</v>
      </c>
      <c r="AB47" s="11">
        <f>[43]Setembro!$E$31</f>
        <v>52.083333333333336</v>
      </c>
      <c r="AC47" s="11">
        <f>[43]Setembro!$E$32</f>
        <v>61.166666666666664</v>
      </c>
      <c r="AD47" s="11">
        <f>[43]Setembro!$E$33</f>
        <v>62</v>
      </c>
      <c r="AE47" s="94">
        <f>[43]Setembro!$E$34</f>
        <v>52.458333333333336</v>
      </c>
      <c r="AF47" s="97">
        <f t="shared" si="1"/>
        <v>54.268055555555556</v>
      </c>
      <c r="AJ47" t="s">
        <v>47</v>
      </c>
    </row>
    <row r="48" spans="1:38" x14ac:dyDescent="0.2">
      <c r="A48" s="78" t="s">
        <v>44</v>
      </c>
      <c r="B48" s="147">
        <f>[44]Setembro!$E$5</f>
        <v>52.708333333333336</v>
      </c>
      <c r="C48" s="11">
        <f>[44]Setembro!$E$6</f>
        <v>46.916666666666664</v>
      </c>
      <c r="D48" s="11">
        <f>[44]Setembro!$E$7</f>
        <v>45.875</v>
      </c>
      <c r="E48" s="11">
        <f>[44]Setembro!$E$8</f>
        <v>34.083333333333336</v>
      </c>
      <c r="F48" s="11">
        <f>[44]Setembro!$E$9</f>
        <v>25.083333333333332</v>
      </c>
      <c r="G48" s="11">
        <f>[44]Setembro!$E$10</f>
        <v>24.791666666666668</v>
      </c>
      <c r="H48" s="11">
        <f>[44]Setembro!$E$11</f>
        <v>21.75</v>
      </c>
      <c r="I48" s="11">
        <f>[44]Setembro!$E$12</f>
        <v>53.875</v>
      </c>
      <c r="J48" s="11">
        <f>[44]Setembro!$E$13</f>
        <v>35.541666666666664</v>
      </c>
      <c r="K48" s="11">
        <f>[44]Setembro!$E$14</f>
        <v>23.583333333333332</v>
      </c>
      <c r="L48" s="11">
        <f>[44]Setembro!$E$15</f>
        <v>20.583333333333332</v>
      </c>
      <c r="M48" s="11">
        <f>[44]Setembro!$E$16</f>
        <v>18.833333333333332</v>
      </c>
      <c r="N48" s="11">
        <f>[44]Setembro!$E$17</f>
        <v>18.833333333333332</v>
      </c>
      <c r="O48" s="11">
        <f>[44]Setembro!$E$18</f>
        <v>22.375</v>
      </c>
      <c r="P48" s="11">
        <f>[44]Setembro!$E$19</f>
        <v>36.75</v>
      </c>
      <c r="Q48" s="11">
        <f>[44]Setembro!$E$20</f>
        <v>32.708333333333336</v>
      </c>
      <c r="R48" s="11">
        <f>[44]Setembro!$E$21</f>
        <v>24.333333333333332</v>
      </c>
      <c r="S48" s="11">
        <f>[44]Setembro!$E$22</f>
        <v>36.541666666666664</v>
      </c>
      <c r="T48" s="11">
        <f>[44]Setembro!$E$23</f>
        <v>30.666666666666668</v>
      </c>
      <c r="U48" s="11">
        <f>[44]Setembro!$E$24</f>
        <v>52.541666666666664</v>
      </c>
      <c r="V48" s="11">
        <f>[44]Setembro!$E$25</f>
        <v>51.208333333333336</v>
      </c>
      <c r="W48" s="11">
        <f>[44]Setembro!$E$26</f>
        <v>56.166666666666664</v>
      </c>
      <c r="X48" s="11">
        <f>[44]Setembro!$E$27</f>
        <v>57.833333333333336</v>
      </c>
      <c r="Y48" s="11">
        <f>[44]Setembro!$E$28</f>
        <v>43.291666666666664</v>
      </c>
      <c r="Z48" s="11">
        <f>[44]Setembro!$E$29</f>
        <v>24.083333333333332</v>
      </c>
      <c r="AA48" s="11">
        <f>[44]Setembro!$E$30</f>
        <v>30.208333333333332</v>
      </c>
      <c r="AB48" s="11">
        <f>[44]Setembro!$E$31</f>
        <v>38.916666666666664</v>
      </c>
      <c r="AC48" s="11">
        <f>[44]Setembro!$E$32</f>
        <v>40.958333333333336</v>
      </c>
      <c r="AD48" s="11">
        <f>[44]Setembro!$E$33</f>
        <v>39.291666666666664</v>
      </c>
      <c r="AE48" s="94">
        <f>[44]Setembro!$E$34</f>
        <v>19</v>
      </c>
      <c r="AF48" s="97">
        <f t="shared" si="1"/>
        <v>35.31111111111111</v>
      </c>
      <c r="AG48" s="12" t="s">
        <v>47</v>
      </c>
      <c r="AI48" t="s">
        <v>47</v>
      </c>
      <c r="AJ48" t="s">
        <v>47</v>
      </c>
    </row>
    <row r="49" spans="1:36" ht="13.5" thickBot="1" x14ac:dyDescent="0.25">
      <c r="A49" s="79" t="s">
        <v>20</v>
      </c>
      <c r="B49" s="148" t="str">
        <f>[45]Setembro!$E$5</f>
        <v>*</v>
      </c>
      <c r="C49" s="106" t="str">
        <f>[45]Setembro!$E$6</f>
        <v>*</v>
      </c>
      <c r="D49" s="106" t="str">
        <f>[45]Setembro!$E$7</f>
        <v>*</v>
      </c>
      <c r="E49" s="106" t="str">
        <f>[45]Setembro!$E$8</f>
        <v>*</v>
      </c>
      <c r="F49" s="106" t="str">
        <f>[45]Setembro!$E$9</f>
        <v>*</v>
      </c>
      <c r="G49" s="106" t="str">
        <f>[45]Setembro!$E$10</f>
        <v>*</v>
      </c>
      <c r="H49" s="106" t="str">
        <f>[45]Setembro!$E$11</f>
        <v>*</v>
      </c>
      <c r="I49" s="106" t="str">
        <f>[45]Setembro!$E$12</f>
        <v>*</v>
      </c>
      <c r="J49" s="106" t="str">
        <f>[45]Setembro!$E$13</f>
        <v>*</v>
      </c>
      <c r="K49" s="106" t="str">
        <f>[45]Setembro!$E$14</f>
        <v>*</v>
      </c>
      <c r="L49" s="106" t="str">
        <f>[45]Setembro!$E$15</f>
        <v>*</v>
      </c>
      <c r="M49" s="106" t="str">
        <f>[45]Setembro!$E$16</f>
        <v>*</v>
      </c>
      <c r="N49" s="106" t="str">
        <f>[45]Setembro!$E$17</f>
        <v>*</v>
      </c>
      <c r="O49" s="106" t="str">
        <f>[45]Setembro!$E$18</f>
        <v>*</v>
      </c>
      <c r="P49" s="106" t="str">
        <f>[45]Setembro!$E$19</f>
        <v>*</v>
      </c>
      <c r="Q49" s="106" t="str">
        <f>[45]Setembro!$E$20</f>
        <v>*</v>
      </c>
      <c r="R49" s="106" t="str">
        <f>[45]Setembro!$E$21</f>
        <v>*</v>
      </c>
      <c r="S49" s="106" t="str">
        <f>[45]Setembro!$E$22</f>
        <v>*</v>
      </c>
      <c r="T49" s="106" t="str">
        <f>[45]Setembro!$E$23</f>
        <v>*</v>
      </c>
      <c r="U49" s="106" t="str">
        <f>[45]Setembro!$E$24</f>
        <v>*</v>
      </c>
      <c r="V49" s="106" t="str">
        <f>[45]Setembro!$E$25</f>
        <v>*</v>
      </c>
      <c r="W49" s="106" t="str">
        <f>[45]Setembro!$E$26</f>
        <v>*</v>
      </c>
      <c r="X49" s="106" t="str">
        <f>[45]Setembro!$E$27</f>
        <v>*</v>
      </c>
      <c r="Y49" s="106" t="str">
        <f>[45]Setembro!$E$28</f>
        <v>*</v>
      </c>
      <c r="Z49" s="106" t="str">
        <f>[45]Setembro!$E$29</f>
        <v>*</v>
      </c>
      <c r="AA49" s="106" t="str">
        <f>[45]Setembro!$E$30</f>
        <v>*</v>
      </c>
      <c r="AB49" s="106" t="str">
        <f>[45]Setembro!$E$31</f>
        <v>*</v>
      </c>
      <c r="AC49" s="106" t="str">
        <f>[45]Setembro!$E$32</f>
        <v>*</v>
      </c>
      <c r="AD49" s="106" t="str">
        <f>[45]Setembro!$E$33</f>
        <v>*</v>
      </c>
      <c r="AE49" s="107" t="str">
        <f>[45]Setembro!$E$34</f>
        <v>*</v>
      </c>
      <c r="AF49" s="108" t="s">
        <v>226</v>
      </c>
      <c r="AH49" t="s">
        <v>47</v>
      </c>
      <c r="AI49" t="s">
        <v>47</v>
      </c>
      <c r="AJ49" t="s">
        <v>47</v>
      </c>
    </row>
    <row r="50" spans="1:36" s="5" customFormat="1" ht="17.100000000000001" customHeight="1" thickBot="1" x14ac:dyDescent="0.25">
      <c r="A50" s="80" t="s">
        <v>227</v>
      </c>
      <c r="B50" s="170">
        <f t="shared" ref="B50:AE50" si="2">AVERAGE(B5:B49)</f>
        <v>53.513179181929175</v>
      </c>
      <c r="C50" s="82">
        <f t="shared" si="2"/>
        <v>54.227721258418413</v>
      </c>
      <c r="D50" s="82">
        <f t="shared" si="2"/>
        <v>56.657784431959854</v>
      </c>
      <c r="E50" s="82">
        <f t="shared" si="2"/>
        <v>55.793825523135865</v>
      </c>
      <c r="F50" s="82">
        <f t="shared" si="2"/>
        <v>47.065921160298956</v>
      </c>
      <c r="G50" s="82">
        <f t="shared" si="2"/>
        <v>37.890079365079366</v>
      </c>
      <c r="H50" s="82">
        <f t="shared" si="2"/>
        <v>50.182440476190486</v>
      </c>
      <c r="I50" s="82">
        <f t="shared" si="2"/>
        <v>62.683614030896649</v>
      </c>
      <c r="J50" s="82">
        <f t="shared" si="2"/>
        <v>50.75580808080808</v>
      </c>
      <c r="K50" s="82">
        <f t="shared" si="2"/>
        <v>39.661816457352167</v>
      </c>
      <c r="L50" s="82">
        <f t="shared" si="2"/>
        <v>38.169080445089762</v>
      </c>
      <c r="M50" s="82">
        <f t="shared" si="2"/>
        <v>31.187798098305347</v>
      </c>
      <c r="N50" s="82">
        <f t="shared" si="2"/>
        <v>29.926981226860455</v>
      </c>
      <c r="O50" s="82">
        <f t="shared" si="2"/>
        <v>37.851071767738446</v>
      </c>
      <c r="P50" s="82">
        <f t="shared" si="2"/>
        <v>54.085703277232518</v>
      </c>
      <c r="Q50" s="82">
        <f t="shared" si="2"/>
        <v>46.361897393793946</v>
      </c>
      <c r="R50" s="82">
        <f t="shared" si="2"/>
        <v>50.895196922642576</v>
      </c>
      <c r="S50" s="82">
        <f t="shared" si="2"/>
        <v>57.387311539035693</v>
      </c>
      <c r="T50" s="82">
        <f t="shared" si="2"/>
        <v>58.510363487087631</v>
      </c>
      <c r="U50" s="82">
        <f t="shared" si="2"/>
        <v>62.145494289613076</v>
      </c>
      <c r="V50" s="82">
        <f t="shared" si="2"/>
        <v>70.336367655333163</v>
      </c>
      <c r="W50" s="82">
        <f t="shared" si="2"/>
        <v>75.430544324600589</v>
      </c>
      <c r="X50" s="82">
        <f t="shared" si="2"/>
        <v>67.011001131221704</v>
      </c>
      <c r="Y50" s="82">
        <f t="shared" si="2"/>
        <v>57.592520054907617</v>
      </c>
      <c r="Z50" s="82">
        <f t="shared" si="2"/>
        <v>43.95510662177329</v>
      </c>
      <c r="AA50" s="82">
        <f t="shared" si="2"/>
        <v>37.916292555181442</v>
      </c>
      <c r="AB50" s="82">
        <f t="shared" si="2"/>
        <v>43.307318888840619</v>
      </c>
      <c r="AC50" s="82">
        <f t="shared" si="2"/>
        <v>61.555604634227834</v>
      </c>
      <c r="AD50" s="82">
        <f t="shared" si="2"/>
        <v>56.868154761904769</v>
      </c>
      <c r="AE50" s="83">
        <f t="shared" si="2"/>
        <v>41.632499048570473</v>
      </c>
      <c r="AF50" s="171">
        <f>AVERAGE(AF5:AF49)</f>
        <v>51.434172966825685</v>
      </c>
      <c r="AH50" s="5" t="s">
        <v>47</v>
      </c>
    </row>
    <row r="51" spans="1:36" x14ac:dyDescent="0.2">
      <c r="A51" s="42"/>
      <c r="B51" s="43"/>
      <c r="C51" s="43"/>
      <c r="D51" s="43" t="s">
        <v>101</v>
      </c>
      <c r="E51" s="43"/>
      <c r="F51" s="43"/>
      <c r="G51" s="43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0"/>
      <c r="AE51" s="53" t="s">
        <v>47</v>
      </c>
      <c r="AF51" s="74"/>
    </row>
    <row r="52" spans="1:36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93" t="s">
        <v>97</v>
      </c>
      <c r="U52" s="193"/>
      <c r="V52" s="193"/>
      <c r="W52" s="193"/>
      <c r="X52" s="193"/>
      <c r="Y52" s="90"/>
      <c r="Z52" s="90"/>
      <c r="AA52" s="90"/>
      <c r="AB52" s="90"/>
      <c r="AC52" s="90"/>
      <c r="AD52" s="90"/>
      <c r="AE52" s="90"/>
      <c r="AF52" s="74"/>
      <c r="AJ52" t="s">
        <v>47</v>
      </c>
    </row>
    <row r="53" spans="1:36" x14ac:dyDescent="0.2">
      <c r="A53" s="45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94" t="s">
        <v>98</v>
      </c>
      <c r="U53" s="194"/>
      <c r="V53" s="194"/>
      <c r="W53" s="194"/>
      <c r="X53" s="194"/>
      <c r="Y53" s="90"/>
      <c r="Z53" s="90"/>
      <c r="AA53" s="90"/>
      <c r="AB53" s="90"/>
      <c r="AC53" s="90"/>
      <c r="AD53" s="50"/>
      <c r="AE53" s="50"/>
      <c r="AF53" s="74"/>
    </row>
    <row r="54" spans="1:36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0"/>
      <c r="AE54" s="50"/>
      <c r="AF54" s="74"/>
    </row>
    <row r="55" spans="1:36" x14ac:dyDescent="0.2">
      <c r="A55" s="45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0"/>
      <c r="AF55" s="74"/>
    </row>
    <row r="56" spans="1:36" x14ac:dyDescent="0.2">
      <c r="A56" s="45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1"/>
      <c r="AF56" s="74"/>
    </row>
    <row r="57" spans="1:36" ht="13.5" thickBot="1" x14ac:dyDescent="0.25">
      <c r="A57" s="54"/>
      <c r="B57" s="55"/>
      <c r="C57" s="55"/>
      <c r="D57" s="55"/>
      <c r="E57" s="55"/>
      <c r="F57" s="55"/>
      <c r="G57" s="55" t="s">
        <v>47</v>
      </c>
      <c r="H57" s="55"/>
      <c r="I57" s="55"/>
      <c r="J57" s="55"/>
      <c r="K57" s="55"/>
      <c r="L57" s="55" t="s">
        <v>47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75"/>
      <c r="AH57" t="s">
        <v>47</v>
      </c>
    </row>
    <row r="59" spans="1:36" x14ac:dyDescent="0.2">
      <c r="AH59" t="s">
        <v>47</v>
      </c>
    </row>
    <row r="60" spans="1:36" x14ac:dyDescent="0.2">
      <c r="K60" s="2" t="s">
        <v>47</v>
      </c>
      <c r="AE60" s="2" t="s">
        <v>47</v>
      </c>
    </row>
    <row r="62" spans="1:36" x14ac:dyDescent="0.2">
      <c r="M62" s="2" t="s">
        <v>47</v>
      </c>
      <c r="T62" s="2" t="s">
        <v>47</v>
      </c>
    </row>
    <row r="63" spans="1:36" x14ac:dyDescent="0.2">
      <c r="AB63" s="2" t="s">
        <v>47</v>
      </c>
      <c r="AC63" s="2" t="s">
        <v>47</v>
      </c>
      <c r="AF63" s="7" t="s">
        <v>47</v>
      </c>
    </row>
    <row r="64" spans="1:36" x14ac:dyDescent="0.2">
      <c r="P64" s="2" t="s">
        <v>47</v>
      </c>
      <c r="R64" s="2" t="s">
        <v>47</v>
      </c>
    </row>
    <row r="66" spans="11:33" x14ac:dyDescent="0.2">
      <c r="AG66" t="s">
        <v>47</v>
      </c>
    </row>
    <row r="69" spans="11:33" x14ac:dyDescent="0.2">
      <c r="T69" s="2" t="s">
        <v>47</v>
      </c>
    </row>
    <row r="72" spans="11:33" x14ac:dyDescent="0.2">
      <c r="K72" s="2" t="s">
        <v>47</v>
      </c>
    </row>
  </sheetData>
  <sheetProtection password="C6EC" sheet="1" objects="1" scenarios="1"/>
  <mergeCells count="36"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zoomScale="90" zoomScaleNormal="90" workbookViewId="0">
      <selection activeCell="AJ64" sqref="AJ64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thickBot="1" x14ac:dyDescent="0.25">
      <c r="A1" s="181" t="s">
        <v>26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3"/>
    </row>
    <row r="2" spans="1:35" s="4" customFormat="1" ht="20.100000000000001" customHeight="1" thickBot="1" x14ac:dyDescent="0.25">
      <c r="A2" s="213" t="s">
        <v>21</v>
      </c>
      <c r="B2" s="199" t="s">
        <v>230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1"/>
    </row>
    <row r="3" spans="1:35" s="5" customFormat="1" ht="20.100000000000001" customHeight="1" x14ac:dyDescent="0.2">
      <c r="A3" s="214"/>
      <c r="B3" s="219">
        <v>1</v>
      </c>
      <c r="C3" s="215">
        <f>SUM(B3+1)</f>
        <v>2</v>
      </c>
      <c r="D3" s="215">
        <f t="shared" ref="D3:AD3" si="0">SUM(C3+1)</f>
        <v>3</v>
      </c>
      <c r="E3" s="215">
        <f t="shared" si="0"/>
        <v>4</v>
      </c>
      <c r="F3" s="215">
        <f t="shared" si="0"/>
        <v>5</v>
      </c>
      <c r="G3" s="215">
        <f t="shared" si="0"/>
        <v>6</v>
      </c>
      <c r="H3" s="215">
        <f t="shared" si="0"/>
        <v>7</v>
      </c>
      <c r="I3" s="215">
        <f t="shared" si="0"/>
        <v>8</v>
      </c>
      <c r="J3" s="215">
        <f t="shared" si="0"/>
        <v>9</v>
      </c>
      <c r="K3" s="215">
        <f t="shared" si="0"/>
        <v>10</v>
      </c>
      <c r="L3" s="215">
        <f t="shared" si="0"/>
        <v>11</v>
      </c>
      <c r="M3" s="215">
        <f t="shared" si="0"/>
        <v>12</v>
      </c>
      <c r="N3" s="215">
        <f t="shared" si="0"/>
        <v>13</v>
      </c>
      <c r="O3" s="215">
        <f t="shared" si="0"/>
        <v>14</v>
      </c>
      <c r="P3" s="215">
        <f t="shared" si="0"/>
        <v>15</v>
      </c>
      <c r="Q3" s="215">
        <f t="shared" si="0"/>
        <v>16</v>
      </c>
      <c r="R3" s="215">
        <f t="shared" si="0"/>
        <v>17</v>
      </c>
      <c r="S3" s="215">
        <f t="shared" si="0"/>
        <v>18</v>
      </c>
      <c r="T3" s="215">
        <f t="shared" si="0"/>
        <v>19</v>
      </c>
      <c r="U3" s="215">
        <f t="shared" si="0"/>
        <v>20</v>
      </c>
      <c r="V3" s="215">
        <f t="shared" si="0"/>
        <v>21</v>
      </c>
      <c r="W3" s="215">
        <f t="shared" si="0"/>
        <v>22</v>
      </c>
      <c r="X3" s="215">
        <f t="shared" si="0"/>
        <v>23</v>
      </c>
      <c r="Y3" s="215">
        <f t="shared" si="0"/>
        <v>24</v>
      </c>
      <c r="Z3" s="215">
        <f t="shared" si="0"/>
        <v>25</v>
      </c>
      <c r="AA3" s="215">
        <f t="shared" si="0"/>
        <v>26</v>
      </c>
      <c r="AB3" s="215">
        <f t="shared" si="0"/>
        <v>27</v>
      </c>
      <c r="AC3" s="215">
        <f t="shared" si="0"/>
        <v>28</v>
      </c>
      <c r="AD3" s="215">
        <f t="shared" si="0"/>
        <v>29</v>
      </c>
      <c r="AE3" s="217">
        <v>30</v>
      </c>
      <c r="AF3" s="168" t="s">
        <v>37</v>
      </c>
      <c r="AG3" s="165" t="s">
        <v>36</v>
      </c>
    </row>
    <row r="4" spans="1:35" s="5" customFormat="1" ht="20.100000000000001" customHeight="1" thickBot="1" x14ac:dyDescent="0.25">
      <c r="A4" s="214"/>
      <c r="B4" s="220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8"/>
      <c r="AF4" s="169" t="s">
        <v>35</v>
      </c>
      <c r="AG4" s="166" t="s">
        <v>35</v>
      </c>
    </row>
    <row r="5" spans="1:35" s="5" customFormat="1" x14ac:dyDescent="0.2">
      <c r="A5" s="78" t="s">
        <v>40</v>
      </c>
      <c r="B5" s="146">
        <f>[1]Setembro!$F$5</f>
        <v>72</v>
      </c>
      <c r="C5" s="117">
        <f>[1]Setembro!$F$6</f>
        <v>81</v>
      </c>
      <c r="D5" s="117">
        <f>[1]Setembro!$F$7</f>
        <v>82</v>
      </c>
      <c r="E5" s="117">
        <f>[1]Setembro!$F$8</f>
        <v>81</v>
      </c>
      <c r="F5" s="117">
        <f>[1]Setembro!$F$9</f>
        <v>84</v>
      </c>
      <c r="G5" s="117">
        <f>[1]Setembro!$F$10</f>
        <v>68</v>
      </c>
      <c r="H5" s="117">
        <f>[1]Setembro!$F$11</f>
        <v>82</v>
      </c>
      <c r="I5" s="117">
        <f>[1]Setembro!$F$12</f>
        <v>85</v>
      </c>
      <c r="J5" s="117">
        <f>[1]Setembro!$F$13</f>
        <v>76</v>
      </c>
      <c r="K5" s="117">
        <f>[1]Setembro!$F$14</f>
        <v>75</v>
      </c>
      <c r="L5" s="117">
        <f>[1]Setembro!$F$15</f>
        <v>77</v>
      </c>
      <c r="M5" s="117">
        <f>[1]Setembro!$F$16</f>
        <v>70</v>
      </c>
      <c r="N5" s="117">
        <f>[1]Setembro!$F$17</f>
        <v>66</v>
      </c>
      <c r="O5" s="117">
        <f>[1]Setembro!$F$18</f>
        <v>75</v>
      </c>
      <c r="P5" s="117">
        <f>[1]Setembro!$F$19</f>
        <v>79</v>
      </c>
      <c r="Q5" s="117">
        <f>[1]Setembro!$F$20</f>
        <v>64</v>
      </c>
      <c r="R5" s="117">
        <f>[1]Setembro!$F$21</f>
        <v>73</v>
      </c>
      <c r="S5" s="117">
        <f>[1]Setembro!$F$22</f>
        <v>72</v>
      </c>
      <c r="T5" s="117">
        <f>[1]Setembro!$F$23</f>
        <v>85</v>
      </c>
      <c r="U5" s="117">
        <f>[1]Setembro!$F$24</f>
        <v>77</v>
      </c>
      <c r="V5" s="117">
        <f>[1]Setembro!$F$25</f>
        <v>92</v>
      </c>
      <c r="W5" s="117">
        <f>[1]Setembro!$F$26</f>
        <v>99</v>
      </c>
      <c r="X5" s="117">
        <f>[1]Setembro!$F$27</f>
        <v>90</v>
      </c>
      <c r="Y5" s="117">
        <f>[1]Setembro!$F$28</f>
        <v>92</v>
      </c>
      <c r="Z5" s="117">
        <f>[1]Setembro!$F$29</f>
        <v>86</v>
      </c>
      <c r="AA5" s="117">
        <f>[1]Setembro!$F$30</f>
        <v>85</v>
      </c>
      <c r="AB5" s="117">
        <f>[1]Setembro!$F$31</f>
        <v>70</v>
      </c>
      <c r="AC5" s="117">
        <f>[1]Setembro!$F$32</f>
        <v>87</v>
      </c>
      <c r="AD5" s="117">
        <f>[1]Setembro!$F$33</f>
        <v>95</v>
      </c>
      <c r="AE5" s="118">
        <f>[1]Setembro!$F$34</f>
        <v>86</v>
      </c>
      <c r="AF5" s="125">
        <f>MAX(B5:AE5)</f>
        <v>99</v>
      </c>
      <c r="AG5" s="163">
        <f>AVERAGE(B5:AE5)</f>
        <v>80.2</v>
      </c>
    </row>
    <row r="6" spans="1:35" x14ac:dyDescent="0.2">
      <c r="A6" s="78" t="s">
        <v>0</v>
      </c>
      <c r="B6" s="147">
        <f>[2]Setembro!$F$5</f>
        <v>95</v>
      </c>
      <c r="C6" s="11">
        <f>[2]Setembro!$F$6</f>
        <v>91</v>
      </c>
      <c r="D6" s="11">
        <f>[2]Setembro!$F$7</f>
        <v>89</v>
      </c>
      <c r="E6" s="11">
        <f>[2]Setembro!$F$8</f>
        <v>90</v>
      </c>
      <c r="F6" s="11">
        <f>[2]Setembro!$F$9</f>
        <v>90</v>
      </c>
      <c r="G6" s="11">
        <f>[2]Setembro!$F$10</f>
        <v>82</v>
      </c>
      <c r="H6" s="11">
        <f>[2]Setembro!$F$11</f>
        <v>90</v>
      </c>
      <c r="I6" s="11">
        <f>[2]Setembro!$F$12</f>
        <v>93</v>
      </c>
      <c r="J6" s="11">
        <f>[2]Setembro!$F$13</f>
        <v>100</v>
      </c>
      <c r="K6" s="11">
        <f>[2]Setembro!$F$14</f>
        <v>84</v>
      </c>
      <c r="L6" s="11">
        <f>[2]Setembro!$F$15</f>
        <v>89</v>
      </c>
      <c r="M6" s="11">
        <f>[2]Setembro!$F$16</f>
        <v>79</v>
      </c>
      <c r="N6" s="11">
        <f>[2]Setembro!$F$17</f>
        <v>79</v>
      </c>
      <c r="O6" s="11">
        <f>[2]Setembro!$F$18</f>
        <v>81</v>
      </c>
      <c r="P6" s="11">
        <f>[2]Setembro!$F$19</f>
        <v>93</v>
      </c>
      <c r="Q6" s="11">
        <f>[2]Setembro!$F$20</f>
        <v>91</v>
      </c>
      <c r="R6" s="11">
        <f>[2]Setembro!$F$21</f>
        <v>91</v>
      </c>
      <c r="S6" s="11">
        <f>[2]Setembro!$F$22</f>
        <v>100</v>
      </c>
      <c r="T6" s="11">
        <f>[2]Setembro!$F$23</f>
        <v>92</v>
      </c>
      <c r="U6" s="11">
        <f>[2]Setembro!$F$24</f>
        <v>91</v>
      </c>
      <c r="V6" s="11">
        <f>[2]Setembro!$F$25</f>
        <v>93</v>
      </c>
      <c r="W6" s="11">
        <f>[2]Setembro!$F$26</f>
        <v>94</v>
      </c>
      <c r="X6" s="11">
        <f>[2]Setembro!$F$27</f>
        <v>100</v>
      </c>
      <c r="Y6" s="11">
        <f>[2]Setembro!$F$28</f>
        <v>97</v>
      </c>
      <c r="Z6" s="11">
        <f>[2]Setembro!$F$29</f>
        <v>89</v>
      </c>
      <c r="AA6" s="11">
        <f>[2]Setembro!$F$30</f>
        <v>68</v>
      </c>
      <c r="AB6" s="11">
        <f>[2]Setembro!$F$31</f>
        <v>64</v>
      </c>
      <c r="AC6" s="11">
        <f>[2]Setembro!$F$32</f>
        <v>99</v>
      </c>
      <c r="AD6" s="11">
        <f>[2]Setembro!$F$33</f>
        <v>93</v>
      </c>
      <c r="AE6" s="94">
        <f>[2]Setembro!$F$34</f>
        <v>83</v>
      </c>
      <c r="AF6" s="97">
        <f>MAX(B6:AE6)</f>
        <v>100</v>
      </c>
      <c r="AG6" s="95">
        <f>AVERAGE(B6:AE6)</f>
        <v>89</v>
      </c>
    </row>
    <row r="7" spans="1:35" x14ac:dyDescent="0.2">
      <c r="A7" s="78" t="s">
        <v>104</v>
      </c>
      <c r="B7" s="147">
        <f>[3]Setembro!$F$5</f>
        <v>82</v>
      </c>
      <c r="C7" s="11">
        <f>[3]Setembro!$F$6</f>
        <v>81</v>
      </c>
      <c r="D7" s="11">
        <f>[3]Setembro!$F$7</f>
        <v>83</v>
      </c>
      <c r="E7" s="11">
        <f>[3]Setembro!$F$8</f>
        <v>80</v>
      </c>
      <c r="F7" s="11">
        <f>[3]Setembro!$F$9</f>
        <v>77</v>
      </c>
      <c r="G7" s="11">
        <f>[3]Setembro!$F$10</f>
        <v>62</v>
      </c>
      <c r="H7" s="11">
        <f>[3]Setembro!$F$11</f>
        <v>71</v>
      </c>
      <c r="I7" s="11">
        <f>[3]Setembro!$F$12</f>
        <v>95</v>
      </c>
      <c r="J7" s="11">
        <f>[3]Setembro!$F$13</f>
        <v>95</v>
      </c>
      <c r="K7" s="11">
        <f>[3]Setembro!$F$14</f>
        <v>69</v>
      </c>
      <c r="L7" s="11">
        <f>[3]Setembro!$F$15</f>
        <v>58</v>
      </c>
      <c r="M7" s="11">
        <f>[3]Setembro!$F$16</f>
        <v>53</v>
      </c>
      <c r="N7" s="11">
        <f>[3]Setembro!$F$17</f>
        <v>50</v>
      </c>
      <c r="O7" s="11">
        <f>[3]Setembro!$F$18</f>
        <v>60</v>
      </c>
      <c r="P7" s="11">
        <f>[3]Setembro!$F$19</f>
        <v>90</v>
      </c>
      <c r="Q7" s="11">
        <f>[3]Setembro!$F$20</f>
        <v>81</v>
      </c>
      <c r="R7" s="11">
        <f>[3]Setembro!$F$21</f>
        <v>72</v>
      </c>
      <c r="S7" s="11">
        <f>[3]Setembro!$F$22</f>
        <v>84</v>
      </c>
      <c r="T7" s="11">
        <f>[3]Setembro!$F$23</f>
        <v>87</v>
      </c>
      <c r="U7" s="11">
        <f>[3]Setembro!$F$24</f>
        <v>92</v>
      </c>
      <c r="V7" s="11">
        <f>[3]Setembro!$F$25</f>
        <v>97</v>
      </c>
      <c r="W7" s="11">
        <f>[3]Setembro!$F$26</f>
        <v>99</v>
      </c>
      <c r="X7" s="11">
        <f>[3]Setembro!$F$27</f>
        <v>90</v>
      </c>
      <c r="Y7" s="11">
        <f>[3]Setembro!$F$28</f>
        <v>86</v>
      </c>
      <c r="Z7" s="11">
        <f>[3]Setembro!$F$29</f>
        <v>74</v>
      </c>
      <c r="AA7" s="11">
        <f>[3]Setembro!$F$30</f>
        <v>74</v>
      </c>
      <c r="AB7" s="11">
        <f>[3]Setembro!$F$31</f>
        <v>61</v>
      </c>
      <c r="AC7" s="11">
        <f>[3]Setembro!$F$32</f>
        <v>82</v>
      </c>
      <c r="AD7" s="11">
        <f>[3]Setembro!$F$33</f>
        <v>95</v>
      </c>
      <c r="AE7" s="94">
        <f>[3]Setembro!$F$34</f>
        <v>66</v>
      </c>
      <c r="AF7" s="97">
        <f>MAX(B7:AE7)</f>
        <v>99</v>
      </c>
      <c r="AG7" s="167">
        <f>AVERAGE(B7:AE7)</f>
        <v>78.2</v>
      </c>
    </row>
    <row r="8" spans="1:35" x14ac:dyDescent="0.2">
      <c r="A8" s="78" t="s">
        <v>1</v>
      </c>
      <c r="B8" s="147" t="str">
        <f>[4]Setembro!$F$5</f>
        <v>*</v>
      </c>
      <c r="C8" s="11" t="str">
        <f>[4]Setembro!$F$6</f>
        <v>*</v>
      </c>
      <c r="D8" s="11" t="str">
        <f>[4]Setembro!$F$7</f>
        <v>*</v>
      </c>
      <c r="E8" s="11" t="str">
        <f>[4]Setembro!$F$8</f>
        <v>*</v>
      </c>
      <c r="F8" s="11" t="str">
        <f>[4]Setembro!$F$9</f>
        <v>*</v>
      </c>
      <c r="G8" s="11" t="str">
        <f>[4]Setembro!$F$10</f>
        <v>*</v>
      </c>
      <c r="H8" s="11" t="str">
        <f>[4]Setembro!$F$11</f>
        <v>*</v>
      </c>
      <c r="I8" s="11" t="str">
        <f>[4]Setembro!$F$12</f>
        <v>*</v>
      </c>
      <c r="J8" s="11" t="str">
        <f>[4]Setembro!$F$13</f>
        <v>*</v>
      </c>
      <c r="K8" s="11" t="str">
        <f>[4]Setembro!$F$14</f>
        <v>*</v>
      </c>
      <c r="L8" s="11" t="str">
        <f>[4]Setembro!$F$15</f>
        <v>*</v>
      </c>
      <c r="M8" s="11" t="str">
        <f>[4]Setembro!$F$16</f>
        <v>*</v>
      </c>
      <c r="N8" s="11" t="str">
        <f>[4]Setembro!$F$17</f>
        <v>*</v>
      </c>
      <c r="O8" s="11" t="str">
        <f>[4]Setembro!$F$18</f>
        <v>*</v>
      </c>
      <c r="P8" s="11">
        <f>[4]Setembro!$F$19</f>
        <v>74</v>
      </c>
      <c r="Q8" s="11">
        <f>[4]Setembro!$F$20</f>
        <v>92</v>
      </c>
      <c r="R8" s="11">
        <f>[4]Setembro!$F$21</f>
        <v>82</v>
      </c>
      <c r="S8" s="11">
        <f>[4]Setembro!$F$22</f>
        <v>78</v>
      </c>
      <c r="T8" s="11">
        <f>[4]Setembro!$F$23</f>
        <v>77</v>
      </c>
      <c r="U8" s="11" t="str">
        <f>[4]Setembro!$F$24</f>
        <v>*</v>
      </c>
      <c r="V8" s="11" t="str">
        <f>[4]Setembro!$F$25</f>
        <v>*</v>
      </c>
      <c r="W8" s="11" t="str">
        <f>[4]Setembro!$F$26</f>
        <v>*</v>
      </c>
      <c r="X8" s="11" t="str">
        <f>[4]Setembro!$F$27</f>
        <v>*</v>
      </c>
      <c r="Y8" s="11" t="str">
        <f>[4]Setembro!$F$28</f>
        <v>*</v>
      </c>
      <c r="Z8" s="11" t="str">
        <f>[4]Setembro!$F$29</f>
        <v>*</v>
      </c>
      <c r="AA8" s="11" t="str">
        <f>[4]Setembro!$F$30</f>
        <v>*</v>
      </c>
      <c r="AB8" s="11" t="str">
        <f>[4]Setembro!$F$31</f>
        <v>*</v>
      </c>
      <c r="AC8" s="11" t="str">
        <f>[4]Setembro!$F$32</f>
        <v>*</v>
      </c>
      <c r="AD8" s="11" t="str">
        <f>[4]Setembro!$F$33</f>
        <v>*</v>
      </c>
      <c r="AE8" s="94" t="str">
        <f>[4]Setembro!$F$34</f>
        <v>*</v>
      </c>
      <c r="AF8" s="97" t="s">
        <v>226</v>
      </c>
      <c r="AG8" s="95" t="s">
        <v>226</v>
      </c>
    </row>
    <row r="9" spans="1:35" x14ac:dyDescent="0.2">
      <c r="A9" s="78" t="s">
        <v>167</v>
      </c>
      <c r="B9" s="147">
        <f>[5]Setembro!$F$5</f>
        <v>87</v>
      </c>
      <c r="C9" s="11">
        <f>[5]Setembro!$F$6</f>
        <v>88</v>
      </c>
      <c r="D9" s="11">
        <f>[5]Setembro!$F$7</f>
        <v>94</v>
      </c>
      <c r="E9" s="11">
        <f>[5]Setembro!$F$8</f>
        <v>81</v>
      </c>
      <c r="F9" s="11">
        <f>[5]Setembro!$F$9</f>
        <v>67</v>
      </c>
      <c r="G9" s="11">
        <f>[5]Setembro!$F$10</f>
        <v>54</v>
      </c>
      <c r="H9" s="11">
        <f>[5]Setembro!$F$11</f>
        <v>99</v>
      </c>
      <c r="I9" s="11">
        <f>[5]Setembro!$F$12</f>
        <v>99</v>
      </c>
      <c r="J9" s="11">
        <f>[5]Setembro!$F$13</f>
        <v>83</v>
      </c>
      <c r="K9" s="11">
        <f>[5]Setembro!$F$14</f>
        <v>45</v>
      </c>
      <c r="L9" s="11">
        <f>[5]Setembro!$F$15</f>
        <v>52</v>
      </c>
      <c r="M9" s="11">
        <f>[5]Setembro!$F$16</f>
        <v>39</v>
      </c>
      <c r="N9" s="11">
        <f>[5]Setembro!$F$17</f>
        <v>37</v>
      </c>
      <c r="O9" s="11">
        <f>[5]Setembro!$F$18</f>
        <v>78</v>
      </c>
      <c r="P9" s="11">
        <f>[5]Setembro!$F$19</f>
        <v>99</v>
      </c>
      <c r="Q9" s="11">
        <f>[5]Setembro!$F$20</f>
        <v>81</v>
      </c>
      <c r="R9" s="11">
        <f>[5]Setembro!$F$21</f>
        <v>95</v>
      </c>
      <c r="S9" s="11">
        <f>[5]Setembro!$F$22</f>
        <v>99</v>
      </c>
      <c r="T9" s="11">
        <f>[5]Setembro!$F$23</f>
        <v>83</v>
      </c>
      <c r="U9" s="11">
        <f>[5]Setembro!$F$24</f>
        <v>90</v>
      </c>
      <c r="V9" s="11">
        <f>[5]Setembro!$F$25</f>
        <v>94</v>
      </c>
      <c r="W9" s="11">
        <f>[5]Setembro!$F$26</f>
        <v>91</v>
      </c>
      <c r="X9" s="11">
        <f>[5]Setembro!$F$27</f>
        <v>97</v>
      </c>
      <c r="Y9" s="11">
        <f>[5]Setembro!$F$28</f>
        <v>80</v>
      </c>
      <c r="Z9" s="11">
        <f>[5]Setembro!$F$29</f>
        <v>70</v>
      </c>
      <c r="AA9" s="11">
        <f>[5]Setembro!$F$30</f>
        <v>54</v>
      </c>
      <c r="AB9" s="11">
        <f>[5]Setembro!$F$31</f>
        <v>53</v>
      </c>
      <c r="AC9" s="11">
        <f>[5]Setembro!$F$32</f>
        <v>99</v>
      </c>
      <c r="AD9" s="11">
        <f>[5]Setembro!$F$33</f>
        <v>89</v>
      </c>
      <c r="AE9" s="94">
        <f>[5]Setembro!$F$34</f>
        <v>63</v>
      </c>
      <c r="AF9" s="97">
        <f>MAX(B9:AE9)</f>
        <v>99</v>
      </c>
      <c r="AG9" s="95">
        <f>AVERAGE(B9:AE9)</f>
        <v>78</v>
      </c>
    </row>
    <row r="10" spans="1:35" x14ac:dyDescent="0.2">
      <c r="A10" s="78" t="s">
        <v>111</v>
      </c>
      <c r="B10" s="147" t="str">
        <f>[6]Setembro!$F$5</f>
        <v>*</v>
      </c>
      <c r="C10" s="11" t="str">
        <f>[6]Setembro!$F$6</f>
        <v>*</v>
      </c>
      <c r="D10" s="11" t="str">
        <f>[6]Setembro!$F$7</f>
        <v>*</v>
      </c>
      <c r="E10" s="11" t="str">
        <f>[6]Setembro!$F$8</f>
        <v>*</v>
      </c>
      <c r="F10" s="11" t="str">
        <f>[6]Setembro!$F$9</f>
        <v>*</v>
      </c>
      <c r="G10" s="11" t="str">
        <f>[6]Setembro!$F$10</f>
        <v>*</v>
      </c>
      <c r="H10" s="11" t="str">
        <f>[6]Setembro!$F$11</f>
        <v>*</v>
      </c>
      <c r="I10" s="11" t="str">
        <f>[6]Setembro!$F$12</f>
        <v>*</v>
      </c>
      <c r="J10" s="11" t="str">
        <f>[6]Setembro!$F$13</f>
        <v>*</v>
      </c>
      <c r="K10" s="11" t="str">
        <f>[6]Setembro!$F$14</f>
        <v>*</v>
      </c>
      <c r="L10" s="11" t="str">
        <f>[6]Setembro!$F$15</f>
        <v>*</v>
      </c>
      <c r="M10" s="11" t="str">
        <f>[6]Setembro!$F$16</f>
        <v>*</v>
      </c>
      <c r="N10" s="11" t="str">
        <f>[6]Setembro!$F$17</f>
        <v>*</v>
      </c>
      <c r="O10" s="11" t="str">
        <f>[6]Setembro!$F$18</f>
        <v>*</v>
      </c>
      <c r="P10" s="11" t="str">
        <f>[6]Setembro!$F$19</f>
        <v>*</v>
      </c>
      <c r="Q10" s="11" t="str">
        <f>[6]Setembro!$F$20</f>
        <v>*</v>
      </c>
      <c r="R10" s="11" t="str">
        <f>[6]Setembro!$F$21</f>
        <v>*</v>
      </c>
      <c r="S10" s="11" t="str">
        <f>[6]Setembro!$F$22</f>
        <v>*</v>
      </c>
      <c r="T10" s="11" t="str">
        <f>[6]Setembro!$F$23</f>
        <v>*</v>
      </c>
      <c r="U10" s="11" t="str">
        <f>[6]Setembro!$F$24</f>
        <v>*</v>
      </c>
      <c r="V10" s="11" t="str">
        <f>[6]Setembro!$F$25</f>
        <v>*</v>
      </c>
      <c r="W10" s="11" t="str">
        <f>[6]Setembro!$F$26</f>
        <v>*</v>
      </c>
      <c r="X10" s="11" t="str">
        <f>[6]Setembro!$F$27</f>
        <v>*</v>
      </c>
      <c r="Y10" s="11" t="str">
        <f>[6]Setembro!$F$28</f>
        <v>*</v>
      </c>
      <c r="Z10" s="11" t="str">
        <f>[6]Setembro!$F$29</f>
        <v>*</v>
      </c>
      <c r="AA10" s="11" t="str">
        <f>[6]Setembro!$F$30</f>
        <v>*</v>
      </c>
      <c r="AB10" s="11" t="str">
        <f>[6]Setembro!$F$31</f>
        <v>*</v>
      </c>
      <c r="AC10" s="11" t="str">
        <f>[6]Setembro!$F$32</f>
        <v>*</v>
      </c>
      <c r="AD10" s="11" t="str">
        <f>[6]Setembro!$F$33</f>
        <v>*</v>
      </c>
      <c r="AE10" s="94" t="str">
        <f>[6]Setembro!$F$34</f>
        <v>*</v>
      </c>
      <c r="AF10" s="97" t="s">
        <v>226</v>
      </c>
      <c r="AG10" s="95" t="s">
        <v>226</v>
      </c>
    </row>
    <row r="11" spans="1:35" x14ac:dyDescent="0.2">
      <c r="A11" s="78" t="s">
        <v>64</v>
      </c>
      <c r="B11" s="147" t="str">
        <f>[7]Setembro!$F$5</f>
        <v>*</v>
      </c>
      <c r="C11" s="11" t="str">
        <f>[7]Setembro!$F$6</f>
        <v>*</v>
      </c>
      <c r="D11" s="11" t="str">
        <f>[7]Setembro!$F$7</f>
        <v>*</v>
      </c>
      <c r="E11" s="11" t="str">
        <f>[7]Setembro!$F$8</f>
        <v>*</v>
      </c>
      <c r="F11" s="11" t="str">
        <f>[7]Setembro!$F$9</f>
        <v>*</v>
      </c>
      <c r="G11" s="11" t="str">
        <f>[7]Setembro!$F$10</f>
        <v>*</v>
      </c>
      <c r="H11" s="11" t="str">
        <f>[7]Setembro!$F$11</f>
        <v>*</v>
      </c>
      <c r="I11" s="11" t="str">
        <f>[7]Setembro!$F$12</f>
        <v>*</v>
      </c>
      <c r="J11" s="11" t="str">
        <f>[7]Setembro!$F$13</f>
        <v>*</v>
      </c>
      <c r="K11" s="11" t="str">
        <f>[7]Setembro!$F$14</f>
        <v>*</v>
      </c>
      <c r="L11" s="11" t="str">
        <f>[7]Setembro!$F$15</f>
        <v>*</v>
      </c>
      <c r="M11" s="11" t="str">
        <f>[7]Setembro!$F$16</f>
        <v>*</v>
      </c>
      <c r="N11" s="11" t="str">
        <f>[7]Setembro!$F$17</f>
        <v>*</v>
      </c>
      <c r="O11" s="11" t="str">
        <f>[7]Setembro!$F$18</f>
        <v>*</v>
      </c>
      <c r="P11" s="11" t="str">
        <f>[7]Setembro!$F$19</f>
        <v>*</v>
      </c>
      <c r="Q11" s="11" t="str">
        <f>[7]Setembro!$F$20</f>
        <v>*</v>
      </c>
      <c r="R11" s="11" t="str">
        <f>[7]Setembro!$F$21</f>
        <v>*</v>
      </c>
      <c r="S11" s="11" t="str">
        <f>[7]Setembro!$F$22</f>
        <v>*</v>
      </c>
      <c r="T11" s="11" t="str">
        <f>[7]Setembro!$F$23</f>
        <v>*</v>
      </c>
      <c r="U11" s="11" t="str">
        <f>[7]Setembro!$F$24</f>
        <v>*</v>
      </c>
      <c r="V11" s="11" t="str">
        <f>[7]Setembro!$F$25</f>
        <v>*</v>
      </c>
      <c r="W11" s="11" t="str">
        <f>[7]Setembro!$F$26</f>
        <v>*</v>
      </c>
      <c r="X11" s="11" t="str">
        <f>[7]Setembro!$F$27</f>
        <v>*</v>
      </c>
      <c r="Y11" s="11" t="str">
        <f>[7]Setembro!$F$28</f>
        <v>*</v>
      </c>
      <c r="Z11" s="11" t="str">
        <f>[7]Setembro!$F$29</f>
        <v>*</v>
      </c>
      <c r="AA11" s="11" t="str">
        <f>[7]Setembro!$F$30</f>
        <v>*</v>
      </c>
      <c r="AB11" s="11" t="str">
        <f>[7]Setembro!$F$31</f>
        <v>*</v>
      </c>
      <c r="AC11" s="11" t="str">
        <f>[7]Setembro!$F$32</f>
        <v>*</v>
      </c>
      <c r="AD11" s="11" t="str">
        <f>[7]Setembro!$F$33</f>
        <v>*</v>
      </c>
      <c r="AE11" s="94" t="str">
        <f>[7]Setembro!$F$34</f>
        <v>*</v>
      </c>
      <c r="AF11" s="97" t="s">
        <v>226</v>
      </c>
      <c r="AG11" s="95" t="s">
        <v>226</v>
      </c>
    </row>
    <row r="12" spans="1:35" x14ac:dyDescent="0.2">
      <c r="A12" s="78" t="s">
        <v>41</v>
      </c>
      <c r="B12" s="147" t="str">
        <f>[8]Setembro!$F$5</f>
        <v>*</v>
      </c>
      <c r="C12" s="11" t="str">
        <f>[8]Setembro!$F$6</f>
        <v>*</v>
      </c>
      <c r="D12" s="11" t="str">
        <f>[8]Setembro!$F$7</f>
        <v>*</v>
      </c>
      <c r="E12" s="11" t="str">
        <f>[8]Setembro!$F$8</f>
        <v>*</v>
      </c>
      <c r="F12" s="11" t="str">
        <f>[8]Setembro!$F$9</f>
        <v>*</v>
      </c>
      <c r="G12" s="11" t="str">
        <f>[8]Setembro!$F$10</f>
        <v>*</v>
      </c>
      <c r="H12" s="11" t="str">
        <f>[8]Setembro!$F$11</f>
        <v>*</v>
      </c>
      <c r="I12" s="11" t="str">
        <f>[8]Setembro!$F$12</f>
        <v>*</v>
      </c>
      <c r="J12" s="11" t="str">
        <f>[8]Setembro!$F$13</f>
        <v>*</v>
      </c>
      <c r="K12" s="11" t="str">
        <f>[8]Setembro!$F$14</f>
        <v>*</v>
      </c>
      <c r="L12" s="11" t="str">
        <f>[8]Setembro!$F$15</f>
        <v>*</v>
      </c>
      <c r="M12" s="11" t="str">
        <f>[8]Setembro!$F$16</f>
        <v>*</v>
      </c>
      <c r="N12" s="11" t="str">
        <f>[8]Setembro!$F$17</f>
        <v>*</v>
      </c>
      <c r="O12" s="11" t="str">
        <f>[8]Setembro!$F$18</f>
        <v>*</v>
      </c>
      <c r="P12" s="11" t="str">
        <f>[8]Setembro!$F$19</f>
        <v>*</v>
      </c>
      <c r="Q12" s="11" t="str">
        <f>[8]Setembro!$F$20</f>
        <v>*</v>
      </c>
      <c r="R12" s="11" t="str">
        <f>[8]Setembro!$F$21</f>
        <v>*</v>
      </c>
      <c r="S12" s="11" t="str">
        <f>[8]Setembro!$F$22</f>
        <v>*</v>
      </c>
      <c r="T12" s="11" t="str">
        <f>[8]Setembro!$F$23</f>
        <v>*</v>
      </c>
      <c r="U12" s="11" t="str">
        <f>[8]Setembro!$F$24</f>
        <v>*</v>
      </c>
      <c r="V12" s="11" t="str">
        <f>[8]Setembro!$F$25</f>
        <v>*</v>
      </c>
      <c r="W12" s="11" t="str">
        <f>[8]Setembro!$F$26</f>
        <v>*</v>
      </c>
      <c r="X12" s="11" t="str">
        <f>[8]Setembro!$F$27</f>
        <v>*</v>
      </c>
      <c r="Y12" s="11" t="str">
        <f>[8]Setembro!$F$28</f>
        <v>*</v>
      </c>
      <c r="Z12" s="11" t="str">
        <f>[8]Setembro!$F$29</f>
        <v>*</v>
      </c>
      <c r="AA12" s="11" t="str">
        <f>[8]Setembro!$F$30</f>
        <v>*</v>
      </c>
      <c r="AB12" s="11" t="str">
        <f>[8]Setembro!$F$31</f>
        <v>*</v>
      </c>
      <c r="AC12" s="11" t="str">
        <f>[8]Setembro!$F$32</f>
        <v>*</v>
      </c>
      <c r="AD12" s="11" t="str">
        <f>[8]Setembro!$F$33</f>
        <v>*</v>
      </c>
      <c r="AE12" s="94" t="str">
        <f>[8]Setembro!$F$34</f>
        <v>*</v>
      </c>
      <c r="AF12" s="97" t="s">
        <v>226</v>
      </c>
      <c r="AG12" s="95" t="s">
        <v>226</v>
      </c>
    </row>
    <row r="13" spans="1:35" x14ac:dyDescent="0.2">
      <c r="A13" s="78" t="s">
        <v>114</v>
      </c>
      <c r="B13" s="147">
        <f>[9]Setembro!$F$5</f>
        <v>93</v>
      </c>
      <c r="C13" s="11">
        <f>[9]Setembro!$F$6</f>
        <v>83</v>
      </c>
      <c r="D13" s="11">
        <f>[9]Setembro!$F$7</f>
        <v>82</v>
      </c>
      <c r="E13" s="11">
        <f>[9]Setembro!$F$8</f>
        <v>88</v>
      </c>
      <c r="F13" s="11">
        <f>[9]Setembro!$F$9</f>
        <v>91</v>
      </c>
      <c r="G13" s="11">
        <f>[9]Setembro!$F$10</f>
        <v>86</v>
      </c>
      <c r="H13" s="11">
        <f>[9]Setembro!$F$11</f>
        <v>91</v>
      </c>
      <c r="I13" s="11">
        <f>[9]Setembro!$F$12</f>
        <v>92</v>
      </c>
      <c r="J13" s="11">
        <f>[9]Setembro!$F$13</f>
        <v>96</v>
      </c>
      <c r="K13" s="11">
        <f>[9]Setembro!$F$14</f>
        <v>77</v>
      </c>
      <c r="L13" s="11">
        <f>[9]Setembro!$F$15</f>
        <v>85</v>
      </c>
      <c r="M13" s="11">
        <f>[9]Setembro!$F$16</f>
        <v>74</v>
      </c>
      <c r="N13" s="11">
        <f>[9]Setembro!$F$17</f>
        <v>79</v>
      </c>
      <c r="O13" s="11">
        <f>[9]Setembro!$F$18</f>
        <v>76</v>
      </c>
      <c r="P13" s="11">
        <f>[9]Setembro!$F$19</f>
        <v>92</v>
      </c>
      <c r="Q13" s="11">
        <f>[9]Setembro!$F$20</f>
        <v>96</v>
      </c>
      <c r="R13" s="11">
        <f>[9]Setembro!$F$21</f>
        <v>92</v>
      </c>
      <c r="S13" s="11">
        <f>[9]Setembro!$F$22</f>
        <v>91</v>
      </c>
      <c r="T13" s="11">
        <f>[9]Setembro!$F$23</f>
        <v>98</v>
      </c>
      <c r="U13" s="11">
        <f>[9]Setembro!$F$24</f>
        <v>96</v>
      </c>
      <c r="V13" s="11">
        <f>[9]Setembro!$F$25</f>
        <v>97</v>
      </c>
      <c r="W13" s="11">
        <f>[9]Setembro!$F$26</f>
        <v>98</v>
      </c>
      <c r="X13" s="11">
        <f>[9]Setembro!$F$27</f>
        <v>98</v>
      </c>
      <c r="Y13" s="11">
        <f>[9]Setembro!$F$28</f>
        <v>96</v>
      </c>
      <c r="Z13" s="11">
        <f>[9]Setembro!$F$29</f>
        <v>88</v>
      </c>
      <c r="AA13" s="11">
        <f>[9]Setembro!$F$30</f>
        <v>80</v>
      </c>
      <c r="AB13" s="11">
        <f>[9]Setembro!$F$31</f>
        <v>69</v>
      </c>
      <c r="AC13" s="11">
        <f>[9]Setembro!$F$32</f>
        <v>87</v>
      </c>
      <c r="AD13" s="11">
        <f>[9]Setembro!$F$33</f>
        <v>92</v>
      </c>
      <c r="AE13" s="94">
        <f>[9]Setembro!$F$34</f>
        <v>87</v>
      </c>
      <c r="AF13" s="97">
        <f>MAX(B13:AE13)</f>
        <v>98</v>
      </c>
      <c r="AG13" s="167">
        <f>AVERAGE(B13:AE13)</f>
        <v>88.333333333333329</v>
      </c>
    </row>
    <row r="14" spans="1:35" x14ac:dyDescent="0.2">
      <c r="A14" s="78" t="s">
        <v>118</v>
      </c>
      <c r="B14" s="147" t="str">
        <f>[10]Setembro!$F$5</f>
        <v>*</v>
      </c>
      <c r="C14" s="11" t="str">
        <f>[10]Setembro!$F$6</f>
        <v>*</v>
      </c>
      <c r="D14" s="11" t="str">
        <f>[10]Setembro!$F$7</f>
        <v>*</v>
      </c>
      <c r="E14" s="11" t="str">
        <f>[10]Setembro!$F$8</f>
        <v>*</v>
      </c>
      <c r="F14" s="11" t="str">
        <f>[10]Setembro!$F$9</f>
        <v>*</v>
      </c>
      <c r="G14" s="11" t="str">
        <f>[10]Setembro!$F$10</f>
        <v>*</v>
      </c>
      <c r="H14" s="11" t="str">
        <f>[10]Setembro!$F$11</f>
        <v>*</v>
      </c>
      <c r="I14" s="11" t="str">
        <f>[10]Setembro!$F$12</f>
        <v>*</v>
      </c>
      <c r="J14" s="11" t="str">
        <f>[10]Setembro!$F$13</f>
        <v>*</v>
      </c>
      <c r="K14" s="11" t="str">
        <f>[10]Setembro!$F$14</f>
        <v>*</v>
      </c>
      <c r="L14" s="11" t="str">
        <f>[10]Setembro!$F$15</f>
        <v>*</v>
      </c>
      <c r="M14" s="11" t="str">
        <f>[10]Setembro!$F$16</f>
        <v>*</v>
      </c>
      <c r="N14" s="11" t="str">
        <f>[10]Setembro!$F$17</f>
        <v>*</v>
      </c>
      <c r="O14" s="11" t="str">
        <f>[10]Setembro!$F$18</f>
        <v>*</v>
      </c>
      <c r="P14" s="11" t="str">
        <f>[10]Setembro!$F$19</f>
        <v>*</v>
      </c>
      <c r="Q14" s="11" t="str">
        <f>[10]Setembro!$F$20</f>
        <v>*</v>
      </c>
      <c r="R14" s="11" t="str">
        <f>[10]Setembro!$F$21</f>
        <v>*</v>
      </c>
      <c r="S14" s="11" t="str">
        <f>[10]Setembro!$F$22</f>
        <v>*</v>
      </c>
      <c r="T14" s="11" t="str">
        <f>[10]Setembro!$F$23</f>
        <v>*</v>
      </c>
      <c r="U14" s="11" t="str">
        <f>[10]Setembro!$F$24</f>
        <v>*</v>
      </c>
      <c r="V14" s="11" t="str">
        <f>[10]Setembro!$F$25</f>
        <v>*</v>
      </c>
      <c r="W14" s="11" t="str">
        <f>[10]Setembro!$F$26</f>
        <v>*</v>
      </c>
      <c r="X14" s="11" t="str">
        <f>[10]Setembro!$F$27</f>
        <v>*</v>
      </c>
      <c r="Y14" s="11" t="str">
        <f>[10]Setembro!$F$28</f>
        <v>*</v>
      </c>
      <c r="Z14" s="11" t="str">
        <f>[10]Setembro!$F$29</f>
        <v>*</v>
      </c>
      <c r="AA14" s="11" t="str">
        <f>[10]Setembro!$F$30</f>
        <v>*</v>
      </c>
      <c r="AB14" s="11" t="str">
        <f>[10]Setembro!$F$31</f>
        <v>*</v>
      </c>
      <c r="AC14" s="11" t="str">
        <f>[10]Setembro!$F$32</f>
        <v>*</v>
      </c>
      <c r="AD14" s="11" t="str">
        <f>[10]Setembro!$F$33</f>
        <v>*</v>
      </c>
      <c r="AE14" s="94" t="str">
        <f>[10]Setembro!$F$34</f>
        <v>*</v>
      </c>
      <c r="AF14" s="97" t="s">
        <v>226</v>
      </c>
      <c r="AG14" s="95" t="s">
        <v>226</v>
      </c>
    </row>
    <row r="15" spans="1:35" x14ac:dyDescent="0.2">
      <c r="A15" s="78" t="s">
        <v>121</v>
      </c>
      <c r="B15" s="147">
        <f>[11]Setembro!$F$5</f>
        <v>97</v>
      </c>
      <c r="C15" s="11">
        <f>[11]Setembro!$F$6</f>
        <v>91</v>
      </c>
      <c r="D15" s="11">
        <f>[11]Setembro!$F$7</f>
        <v>95</v>
      </c>
      <c r="E15" s="11">
        <f>[11]Setembro!$F$8</f>
        <v>96</v>
      </c>
      <c r="F15" s="11">
        <f>[11]Setembro!$F$9</f>
        <v>91</v>
      </c>
      <c r="G15" s="11">
        <f>[11]Setembro!$F$10</f>
        <v>52</v>
      </c>
      <c r="H15" s="11">
        <f>[11]Setembro!$F$11</f>
        <v>87</v>
      </c>
      <c r="I15" s="11">
        <f>[11]Setembro!$F$12</f>
        <v>99</v>
      </c>
      <c r="J15" s="11">
        <f>[11]Setembro!$F$13</f>
        <v>96</v>
      </c>
      <c r="K15" s="11">
        <f>[11]Setembro!$F$14</f>
        <v>73</v>
      </c>
      <c r="L15" s="11">
        <f>[11]Setembro!$F$15</f>
        <v>66</v>
      </c>
      <c r="M15" s="11">
        <f>[11]Setembro!$F$16</f>
        <v>48</v>
      </c>
      <c r="N15" s="11">
        <f>[11]Setembro!$F$17</f>
        <v>42</v>
      </c>
      <c r="O15" s="11">
        <f>[11]Setembro!$F$18</f>
        <v>68</v>
      </c>
      <c r="P15" s="11">
        <f>[11]Setembro!$F$19</f>
        <v>99</v>
      </c>
      <c r="Q15" s="11">
        <f>[11]Setembro!$F$20</f>
        <v>93</v>
      </c>
      <c r="R15" s="11">
        <f>[11]Setembro!$F$21</f>
        <v>86</v>
      </c>
      <c r="S15" s="11">
        <f>[11]Setembro!$F$22</f>
        <v>96</v>
      </c>
      <c r="T15" s="11">
        <f>[11]Setembro!$F$23</f>
        <v>91</v>
      </c>
      <c r="U15" s="11">
        <f>[11]Setembro!$F$24</f>
        <v>99</v>
      </c>
      <c r="V15" s="11">
        <f>[11]Setembro!$F$25</f>
        <v>98</v>
      </c>
      <c r="W15" s="11">
        <f>[11]Setembro!$F$26</f>
        <v>96</v>
      </c>
      <c r="X15" s="11">
        <f>[11]Setembro!$F$27</f>
        <v>97</v>
      </c>
      <c r="Y15" s="11">
        <f>[11]Setembro!$F$28</f>
        <v>91</v>
      </c>
      <c r="Z15" s="11">
        <f>[11]Setembro!$F$29</f>
        <v>82</v>
      </c>
      <c r="AA15" s="11">
        <f>[11]Setembro!$F$30</f>
        <v>63</v>
      </c>
      <c r="AB15" s="11">
        <f>[11]Setembro!$F$31</f>
        <v>55</v>
      </c>
      <c r="AC15" s="11">
        <f>[11]Setembro!$F$32</f>
        <v>91</v>
      </c>
      <c r="AD15" s="11">
        <f>[11]Setembro!$F$33</f>
        <v>97</v>
      </c>
      <c r="AE15" s="94">
        <f>[11]Setembro!$F$34</f>
        <v>73</v>
      </c>
      <c r="AF15" s="97">
        <f>MAX(B15:AE15)</f>
        <v>99</v>
      </c>
      <c r="AG15" s="95">
        <f>AVERAGE(B15:AE15)</f>
        <v>83.6</v>
      </c>
      <c r="AI15" t="s">
        <v>47</v>
      </c>
    </row>
    <row r="16" spans="1:35" x14ac:dyDescent="0.2">
      <c r="A16" s="78" t="s">
        <v>168</v>
      </c>
      <c r="B16" s="147" t="str">
        <f>[12]Setembro!$F$5</f>
        <v>*</v>
      </c>
      <c r="C16" s="11" t="str">
        <f>[12]Setembro!$F$6</f>
        <v>*</v>
      </c>
      <c r="D16" s="11" t="str">
        <f>[12]Setembro!$F$7</f>
        <v>*</v>
      </c>
      <c r="E16" s="11" t="str">
        <f>[12]Setembro!$F$8</f>
        <v>*</v>
      </c>
      <c r="F16" s="11" t="str">
        <f>[12]Setembro!$F$9</f>
        <v>*</v>
      </c>
      <c r="G16" s="11" t="str">
        <f>[12]Setembro!$F$10</f>
        <v>*</v>
      </c>
      <c r="H16" s="11" t="str">
        <f>[12]Setembro!$F$11</f>
        <v>*</v>
      </c>
      <c r="I16" s="11" t="str">
        <f>[12]Setembro!$F$12</f>
        <v>*</v>
      </c>
      <c r="J16" s="11" t="str">
        <f>[12]Setembro!$F$13</f>
        <v>*</v>
      </c>
      <c r="K16" s="11" t="str">
        <f>[12]Setembro!$F$14</f>
        <v>*</v>
      </c>
      <c r="L16" s="11" t="str">
        <f>[12]Setembro!$F$15</f>
        <v>*</v>
      </c>
      <c r="M16" s="11" t="str">
        <f>[12]Setembro!$F$16</f>
        <v>*</v>
      </c>
      <c r="N16" s="11" t="str">
        <f>[12]Setembro!$F$17</f>
        <v>*</v>
      </c>
      <c r="O16" s="11" t="str">
        <f>[12]Setembro!$F$18</f>
        <v>*</v>
      </c>
      <c r="P16" s="11" t="str">
        <f>[12]Setembro!$F$19</f>
        <v>*</v>
      </c>
      <c r="Q16" s="11" t="str">
        <f>[12]Setembro!$F$20</f>
        <v>*</v>
      </c>
      <c r="R16" s="11" t="str">
        <f>[12]Setembro!$F$21</f>
        <v>*</v>
      </c>
      <c r="S16" s="11" t="str">
        <f>[12]Setembro!$F$22</f>
        <v>*</v>
      </c>
      <c r="T16" s="11" t="str">
        <f>[12]Setembro!$F$23</f>
        <v>*</v>
      </c>
      <c r="U16" s="11" t="str">
        <f>[12]Setembro!$F$24</f>
        <v>*</v>
      </c>
      <c r="V16" s="11" t="str">
        <f>[12]Setembro!$F$25</f>
        <v>*</v>
      </c>
      <c r="W16" s="11" t="str">
        <f>[12]Setembro!$F$26</f>
        <v>*</v>
      </c>
      <c r="X16" s="11" t="str">
        <f>[12]Setembro!$F$27</f>
        <v>*</v>
      </c>
      <c r="Y16" s="11" t="str">
        <f>[12]Setembro!$F$28</f>
        <v>*</v>
      </c>
      <c r="Z16" s="11" t="str">
        <f>[12]Setembro!$F$29</f>
        <v>*</v>
      </c>
      <c r="AA16" s="11" t="str">
        <f>[12]Setembro!$F$30</f>
        <v>*</v>
      </c>
      <c r="AB16" s="11" t="str">
        <f>[12]Setembro!$F$31</f>
        <v>*</v>
      </c>
      <c r="AC16" s="11" t="str">
        <f>[12]Setembro!$F$32</f>
        <v>*</v>
      </c>
      <c r="AD16" s="11" t="str">
        <f>[12]Setembro!$F$33</f>
        <v>*</v>
      </c>
      <c r="AE16" s="94" t="str">
        <f>[12]Setembro!$F$34</f>
        <v>*</v>
      </c>
      <c r="AF16" s="97" t="s">
        <v>226</v>
      </c>
      <c r="AG16" s="95" t="s">
        <v>226</v>
      </c>
    </row>
    <row r="17" spans="1:36" x14ac:dyDescent="0.2">
      <c r="A17" s="78" t="s">
        <v>2</v>
      </c>
      <c r="B17" s="147">
        <f>[13]Setembro!$F$5</f>
        <v>55</v>
      </c>
      <c r="C17" s="11">
        <f>[13]Setembro!$F$6</f>
        <v>69</v>
      </c>
      <c r="D17" s="11">
        <f>[13]Setembro!$F$7</f>
        <v>81</v>
      </c>
      <c r="E17" s="11">
        <f>[13]Setembro!$F$8</f>
        <v>78</v>
      </c>
      <c r="F17" s="11">
        <f>[13]Setembro!$F$9</f>
        <v>53</v>
      </c>
      <c r="G17" s="11">
        <f>[13]Setembro!$F$10</f>
        <v>44</v>
      </c>
      <c r="H17" s="11">
        <f>[13]Setembro!$F$11</f>
        <v>55</v>
      </c>
      <c r="I17" s="11">
        <f>[13]Setembro!$F$12</f>
        <v>88</v>
      </c>
      <c r="J17" s="11">
        <f>[13]Setembro!$F$13</f>
        <v>76</v>
      </c>
      <c r="K17" s="11">
        <f>[13]Setembro!$F$14</f>
        <v>46</v>
      </c>
      <c r="L17" s="11">
        <f>[13]Setembro!$F$15</f>
        <v>49</v>
      </c>
      <c r="M17" s="11">
        <f>[13]Setembro!$F$16</f>
        <v>27</v>
      </c>
      <c r="N17" s="11">
        <f>[13]Setembro!$F$17</f>
        <v>32</v>
      </c>
      <c r="O17" s="11">
        <f>[13]Setembro!$F$18</f>
        <v>33</v>
      </c>
      <c r="P17" s="11">
        <f>[13]Setembro!$F$19</f>
        <v>75</v>
      </c>
      <c r="Q17" s="11">
        <f>[13]Setembro!$F$20</f>
        <v>55</v>
      </c>
      <c r="R17" s="11">
        <f>[13]Setembro!$F$21</f>
        <v>50</v>
      </c>
      <c r="S17" s="11">
        <f>[13]Setembro!$F$22</f>
        <v>55</v>
      </c>
      <c r="T17" s="11">
        <f>[13]Setembro!$F$23</f>
        <v>69</v>
      </c>
      <c r="U17" s="11">
        <f>[13]Setembro!$F$24</f>
        <v>73</v>
      </c>
      <c r="V17" s="11">
        <f>[13]Setembro!$F$25</f>
        <v>99</v>
      </c>
      <c r="W17" s="11">
        <f>[13]Setembro!$F$26</f>
        <v>97</v>
      </c>
      <c r="X17" s="11">
        <f>[13]Setembro!$F$27</f>
        <v>82</v>
      </c>
      <c r="Y17" s="11">
        <f>[13]Setembro!$F$28</f>
        <v>63</v>
      </c>
      <c r="Z17" s="11">
        <f>[13]Setembro!$F$29</f>
        <v>62</v>
      </c>
      <c r="AA17" s="11">
        <f>[13]Setembro!$F$30</f>
        <v>34</v>
      </c>
      <c r="AB17" s="11">
        <f>[13]Setembro!$F$31</f>
        <v>51</v>
      </c>
      <c r="AC17" s="11">
        <f>[13]Setembro!$F$32</f>
        <v>66</v>
      </c>
      <c r="AD17" s="11">
        <f>[13]Setembro!$F$33</f>
        <v>76</v>
      </c>
      <c r="AE17" s="94">
        <f>[13]Setembro!$F$34</f>
        <v>49</v>
      </c>
      <c r="AF17" s="97">
        <f t="shared" ref="AF17:AF48" si="1">MAX(B17:AE17)</f>
        <v>99</v>
      </c>
      <c r="AG17" s="95">
        <f t="shared" ref="AG17:AG48" si="2">AVERAGE(B17:AE17)</f>
        <v>61.4</v>
      </c>
      <c r="AI17" s="12" t="s">
        <v>47</v>
      </c>
    </row>
    <row r="18" spans="1:36" x14ac:dyDescent="0.2">
      <c r="A18" s="78" t="s">
        <v>3</v>
      </c>
      <c r="B18" s="147">
        <f>[14]Setembro!$F$5</f>
        <v>65</v>
      </c>
      <c r="C18" s="11">
        <f>[14]Setembro!$F$6</f>
        <v>58</v>
      </c>
      <c r="D18" s="11">
        <f>[14]Setembro!$F$7</f>
        <v>60</v>
      </c>
      <c r="E18" s="11">
        <f>[14]Setembro!$F$8</f>
        <v>70</v>
      </c>
      <c r="F18" s="11">
        <f>[14]Setembro!$F$9</f>
        <v>60</v>
      </c>
      <c r="G18" s="11">
        <f>[14]Setembro!$F$10</f>
        <v>61</v>
      </c>
      <c r="H18" s="11">
        <f>[14]Setembro!$F$11</f>
        <v>64</v>
      </c>
      <c r="I18" s="11">
        <f>[14]Setembro!$F$12</f>
        <v>68</v>
      </c>
      <c r="J18" s="11">
        <f>[14]Setembro!$F$13</f>
        <v>64</v>
      </c>
      <c r="K18" s="11">
        <f>[14]Setembro!$F$14</f>
        <v>62</v>
      </c>
      <c r="L18" s="11">
        <f>[14]Setembro!$F$15</f>
        <v>50</v>
      </c>
      <c r="M18" s="11">
        <f>[14]Setembro!$F$16</f>
        <v>53</v>
      </c>
      <c r="N18" s="11">
        <f>[14]Setembro!$F$17</f>
        <v>51</v>
      </c>
      <c r="O18" s="11">
        <f>[14]Setembro!$F$18</f>
        <v>62</v>
      </c>
      <c r="P18" s="11">
        <f>[14]Setembro!$F$19</f>
        <v>59</v>
      </c>
      <c r="Q18" s="11">
        <f>[14]Setembro!$F$20</f>
        <v>69</v>
      </c>
      <c r="R18" s="11">
        <f>[14]Setembro!$F$21</f>
        <v>56</v>
      </c>
      <c r="S18" s="11">
        <f>[14]Setembro!$F$22</f>
        <v>68</v>
      </c>
      <c r="T18" s="11">
        <f>[14]Setembro!$F$23</f>
        <v>72</v>
      </c>
      <c r="U18" s="11">
        <f>[14]Setembro!$F$24</f>
        <v>84</v>
      </c>
      <c r="V18" s="11">
        <f>[14]Setembro!$F$25</f>
        <v>90</v>
      </c>
      <c r="W18" s="11">
        <f>[14]Setembro!$F$26</f>
        <v>79</v>
      </c>
      <c r="X18" s="11" t="str">
        <f>[14]Setembro!$F$27</f>
        <v>*</v>
      </c>
      <c r="Y18" s="11">
        <f>[14]Setembro!$F$28</f>
        <v>90</v>
      </c>
      <c r="Z18" s="11">
        <f>[14]Setembro!$F$29</f>
        <v>81</v>
      </c>
      <c r="AA18" s="11">
        <f>[14]Setembro!$F$30</f>
        <v>74</v>
      </c>
      <c r="AB18" s="11" t="str">
        <f>[14]Setembro!$F$31</f>
        <v>*</v>
      </c>
      <c r="AC18" s="11" t="str">
        <f>[14]Setembro!$F$32</f>
        <v>*</v>
      </c>
      <c r="AD18" s="11">
        <f>[14]Setembro!$F$33</f>
        <v>59</v>
      </c>
      <c r="AE18" s="94">
        <f>[14]Setembro!$F$34</f>
        <v>45</v>
      </c>
      <c r="AF18" s="97">
        <f t="shared" si="1"/>
        <v>90</v>
      </c>
      <c r="AG18" s="95">
        <f t="shared" si="2"/>
        <v>65.703703703703709</v>
      </c>
      <c r="AH18" s="12" t="s">
        <v>47</v>
      </c>
      <c r="AI18" s="12" t="s">
        <v>47</v>
      </c>
    </row>
    <row r="19" spans="1:36" x14ac:dyDescent="0.2">
      <c r="A19" s="78" t="s">
        <v>4</v>
      </c>
      <c r="B19" s="147" t="str">
        <f>[15]Setembro!$F$5</f>
        <v>*</v>
      </c>
      <c r="C19" s="11" t="str">
        <f>[15]Setembro!$F$6</f>
        <v>*</v>
      </c>
      <c r="D19" s="11" t="str">
        <f>[15]Setembro!$F$7</f>
        <v>*</v>
      </c>
      <c r="E19" s="11" t="str">
        <f>[15]Setembro!$F$8</f>
        <v>*</v>
      </c>
      <c r="F19" s="11" t="str">
        <f>[15]Setembro!$F$9</f>
        <v>*</v>
      </c>
      <c r="G19" s="11" t="str">
        <f>[15]Setembro!$F$10</f>
        <v>*</v>
      </c>
      <c r="H19" s="11" t="str">
        <f>[15]Setembro!$F$11</f>
        <v>*</v>
      </c>
      <c r="I19" s="11" t="str">
        <f>[15]Setembro!$F$12</f>
        <v>*</v>
      </c>
      <c r="J19" s="11" t="str">
        <f>[15]Setembro!$F$13</f>
        <v>*</v>
      </c>
      <c r="K19" s="11" t="str">
        <f>[15]Setembro!$F$14</f>
        <v>*</v>
      </c>
      <c r="L19" s="11" t="str">
        <f>[15]Setembro!$F$15</f>
        <v>*</v>
      </c>
      <c r="M19" s="11" t="str">
        <f>[15]Setembro!$F$16</f>
        <v>*</v>
      </c>
      <c r="N19" s="11" t="str">
        <f>[15]Setembro!$F$17</f>
        <v>*</v>
      </c>
      <c r="O19" s="11" t="str">
        <f>[15]Setembro!$F$18</f>
        <v>*</v>
      </c>
      <c r="P19" s="11" t="str">
        <f>[15]Setembro!$F$19</f>
        <v>*</v>
      </c>
      <c r="Q19" s="11" t="str">
        <f>[15]Setembro!$F$20</f>
        <v>*</v>
      </c>
      <c r="R19" s="11" t="str">
        <f>[15]Setembro!$F$21</f>
        <v>*</v>
      </c>
      <c r="S19" s="11" t="str">
        <f>[15]Setembro!$F$22</f>
        <v>*</v>
      </c>
      <c r="T19" s="11" t="str">
        <f>[15]Setembro!$F$23</f>
        <v>*</v>
      </c>
      <c r="U19" s="11" t="str">
        <f>[15]Setembro!$F$24</f>
        <v>*</v>
      </c>
      <c r="V19" s="11" t="str">
        <f>[15]Setembro!$F$25</f>
        <v>*</v>
      </c>
      <c r="W19" s="11" t="str">
        <f>[15]Setembro!$F$26</f>
        <v>*</v>
      </c>
      <c r="X19" s="11" t="str">
        <f>[15]Setembro!$F$27</f>
        <v>*</v>
      </c>
      <c r="Y19" s="11" t="str">
        <f>[15]Setembro!$F$28</f>
        <v>*</v>
      </c>
      <c r="Z19" s="11" t="str">
        <f>[15]Setembro!$F$29</f>
        <v>*</v>
      </c>
      <c r="AA19" s="11" t="str">
        <f>[15]Setembro!$F$30</f>
        <v>*</v>
      </c>
      <c r="AB19" s="11" t="str">
        <f>[15]Setembro!$F$31</f>
        <v>*</v>
      </c>
      <c r="AC19" s="11" t="str">
        <f>[15]Setembro!$F$32</f>
        <v>*</v>
      </c>
      <c r="AD19" s="11" t="str">
        <f>[15]Setembro!$F$33</f>
        <v>*</v>
      </c>
      <c r="AE19" s="94" t="str">
        <f>[15]Setembro!$F$34</f>
        <v>*</v>
      </c>
      <c r="AF19" s="97" t="s">
        <v>226</v>
      </c>
      <c r="AG19" s="95" t="s">
        <v>226</v>
      </c>
      <c r="AI19" t="s">
        <v>47</v>
      </c>
    </row>
    <row r="20" spans="1:36" x14ac:dyDescent="0.2">
      <c r="A20" s="78" t="s">
        <v>5</v>
      </c>
      <c r="B20" s="147">
        <f>[16]Setembro!$F$5</f>
        <v>66</v>
      </c>
      <c r="C20" s="11">
        <f>[16]Setembro!$F$6</f>
        <v>60</v>
      </c>
      <c r="D20" s="11">
        <f>[16]Setembro!$F$7</f>
        <v>59</v>
      </c>
      <c r="E20" s="11">
        <f>[16]Setembro!$F$8</f>
        <v>83</v>
      </c>
      <c r="F20" s="11">
        <f>[16]Setembro!$F$9</f>
        <v>76</v>
      </c>
      <c r="G20" s="11">
        <f>[16]Setembro!$F$10</f>
        <v>62</v>
      </c>
      <c r="H20" s="11">
        <f>[16]Setembro!$F$11</f>
        <v>55</v>
      </c>
      <c r="I20" s="11">
        <f>[16]Setembro!$F$12</f>
        <v>74</v>
      </c>
      <c r="J20" s="11">
        <f>[16]Setembro!$F$13</f>
        <v>89</v>
      </c>
      <c r="K20" s="11">
        <f>[16]Setembro!$F$14</f>
        <v>74</v>
      </c>
      <c r="L20" s="11">
        <f>[16]Setembro!$F$15</f>
        <v>66</v>
      </c>
      <c r="M20" s="11">
        <f>[16]Setembro!$F$16</f>
        <v>50</v>
      </c>
      <c r="N20" s="11">
        <f>[16]Setembro!$F$17</f>
        <v>49</v>
      </c>
      <c r="O20" s="11">
        <f>[16]Setembro!$F$18</f>
        <v>61</v>
      </c>
      <c r="P20" s="11">
        <f>[16]Setembro!$F$19</f>
        <v>75</v>
      </c>
      <c r="Q20" s="11">
        <f>[16]Setembro!$F$20</f>
        <v>87</v>
      </c>
      <c r="R20" s="11">
        <f>[16]Setembro!$F$21</f>
        <v>59</v>
      </c>
      <c r="S20" s="11">
        <f>[16]Setembro!$F$22</f>
        <v>83</v>
      </c>
      <c r="T20" s="11">
        <f>[16]Setembro!$F$23</f>
        <v>75</v>
      </c>
      <c r="U20" s="11">
        <f>[16]Setembro!$F$24</f>
        <v>85</v>
      </c>
      <c r="V20" s="11">
        <f>[16]Setembro!$F$25</f>
        <v>86</v>
      </c>
      <c r="W20" s="11">
        <f>[16]Setembro!$F$26</f>
        <v>90</v>
      </c>
      <c r="X20" s="11">
        <f>[16]Setembro!$F$27</f>
        <v>92</v>
      </c>
      <c r="Y20" s="11">
        <f>[16]Setembro!$F$28</f>
        <v>65</v>
      </c>
      <c r="Z20" s="11">
        <f>[16]Setembro!$F$29</f>
        <v>66</v>
      </c>
      <c r="AA20" s="11">
        <f>[16]Setembro!$F$30</f>
        <v>45</v>
      </c>
      <c r="AB20" s="11">
        <f>[16]Setembro!$F$31</f>
        <v>65</v>
      </c>
      <c r="AC20" s="11">
        <f>[16]Setembro!$F$32</f>
        <v>63</v>
      </c>
      <c r="AD20" s="11">
        <f>[16]Setembro!$F$33</f>
        <v>77</v>
      </c>
      <c r="AE20" s="94">
        <f>[16]Setembro!$F$34</f>
        <v>70</v>
      </c>
      <c r="AF20" s="97">
        <f t="shared" si="1"/>
        <v>92</v>
      </c>
      <c r="AG20" s="95">
        <f t="shared" si="2"/>
        <v>70.233333333333334</v>
      </c>
      <c r="AH20" s="12" t="s">
        <v>47</v>
      </c>
    </row>
    <row r="21" spans="1:36" x14ac:dyDescent="0.2">
      <c r="A21" s="78" t="s">
        <v>43</v>
      </c>
      <c r="B21" s="147">
        <f>[17]Setembro!$F$5</f>
        <v>43</v>
      </c>
      <c r="C21" s="11">
        <f>[17]Setembro!$F$6</f>
        <v>48</v>
      </c>
      <c r="D21" s="11">
        <f>[17]Setembro!$F$7</f>
        <v>47</v>
      </c>
      <c r="E21" s="11">
        <f>[17]Setembro!$F$8</f>
        <v>55</v>
      </c>
      <c r="F21" s="11">
        <f>[17]Setembro!$F$9</f>
        <v>47</v>
      </c>
      <c r="G21" s="11">
        <f>[17]Setembro!$F$10</f>
        <v>41</v>
      </c>
      <c r="H21" s="11">
        <f>[17]Setembro!$F$11</f>
        <v>40</v>
      </c>
      <c r="I21" s="11">
        <f>[17]Setembro!$F$12</f>
        <v>50</v>
      </c>
      <c r="J21" s="11">
        <f>[17]Setembro!$F$13</f>
        <v>43</v>
      </c>
      <c r="K21" s="11">
        <f>[17]Setembro!$F$14</f>
        <v>49</v>
      </c>
      <c r="L21" s="11">
        <f>[17]Setembro!$F$15</f>
        <v>40</v>
      </c>
      <c r="M21" s="11">
        <f>[17]Setembro!$F$16</f>
        <v>37</v>
      </c>
      <c r="N21" s="11">
        <f>[17]Setembro!$F$17</f>
        <v>35</v>
      </c>
      <c r="O21" s="11">
        <f>[17]Setembro!$F$18</f>
        <v>40</v>
      </c>
      <c r="P21" s="11">
        <f>[17]Setembro!$F$19</f>
        <v>40</v>
      </c>
      <c r="Q21" s="11">
        <f>[17]Setembro!$F$20</f>
        <v>41</v>
      </c>
      <c r="R21" s="11">
        <f>[17]Setembro!$F$21</f>
        <v>39</v>
      </c>
      <c r="S21" s="11">
        <f>[17]Setembro!$F$22</f>
        <v>75</v>
      </c>
      <c r="T21" s="11">
        <f>[17]Setembro!$F$23</f>
        <v>64</v>
      </c>
      <c r="U21" s="11">
        <f>[17]Setembro!$F$24</f>
        <v>81</v>
      </c>
      <c r="V21" s="11">
        <f>[17]Setembro!$F$25</f>
        <v>90</v>
      </c>
      <c r="W21" s="11">
        <f>[17]Setembro!$F$26</f>
        <v>80</v>
      </c>
      <c r="X21" s="11">
        <f>[17]Setembro!$F$27</f>
        <v>92</v>
      </c>
      <c r="Y21" s="11">
        <f>[17]Setembro!$F$28</f>
        <v>86</v>
      </c>
      <c r="Z21" s="11">
        <f>[17]Setembro!$F$29</f>
        <v>56</v>
      </c>
      <c r="AA21" s="11">
        <f>[17]Setembro!$F$30</f>
        <v>47</v>
      </c>
      <c r="AB21" s="11">
        <f>[17]Setembro!$F$31</f>
        <v>62</v>
      </c>
      <c r="AC21" s="11">
        <f>[17]Setembro!$F$32</f>
        <v>56</v>
      </c>
      <c r="AD21" s="11">
        <f>[17]Setembro!$F$33</f>
        <v>69</v>
      </c>
      <c r="AE21" s="94">
        <f>[17]Setembro!$F$34</f>
        <v>46</v>
      </c>
      <c r="AF21" s="97">
        <f t="shared" si="1"/>
        <v>92</v>
      </c>
      <c r="AG21" s="95">
        <f t="shared" si="2"/>
        <v>54.633333333333333</v>
      </c>
    </row>
    <row r="22" spans="1:36" x14ac:dyDescent="0.2">
      <c r="A22" s="78" t="s">
        <v>6</v>
      </c>
      <c r="B22" s="147">
        <f>[18]Setembro!$F$5</f>
        <v>93</v>
      </c>
      <c r="C22" s="11">
        <f>[18]Setembro!$F$6</f>
        <v>78</v>
      </c>
      <c r="D22" s="11">
        <f>[18]Setembro!$F$7</f>
        <v>83</v>
      </c>
      <c r="E22" s="11">
        <f>[18]Setembro!$F$8</f>
        <v>83</v>
      </c>
      <c r="F22" s="11">
        <f>[18]Setembro!$F$9</f>
        <v>76</v>
      </c>
      <c r="G22" s="11">
        <f>[18]Setembro!$F$10</f>
        <v>68</v>
      </c>
      <c r="H22" s="11">
        <f>[18]Setembro!$F$11</f>
        <v>72</v>
      </c>
      <c r="I22" s="11">
        <f>[18]Setembro!$F$12</f>
        <v>92</v>
      </c>
      <c r="J22" s="11">
        <f>[18]Setembro!$F$13</f>
        <v>86</v>
      </c>
      <c r="K22" s="11">
        <f>[18]Setembro!$F$14</f>
        <v>71</v>
      </c>
      <c r="L22" s="11">
        <f>[18]Setembro!$F$15</f>
        <v>69</v>
      </c>
      <c r="M22" s="11">
        <f>[18]Setembro!$F$16</f>
        <v>63</v>
      </c>
      <c r="N22" s="11">
        <f>[18]Setembro!$F$17</f>
        <v>60</v>
      </c>
      <c r="O22" s="11">
        <f>[18]Setembro!$F$18</f>
        <v>56</v>
      </c>
      <c r="P22" s="11">
        <f>[18]Setembro!$F$19</f>
        <v>72</v>
      </c>
      <c r="Q22" s="11">
        <f>[18]Setembro!$F$20</f>
        <v>81</v>
      </c>
      <c r="R22" s="11">
        <f>[18]Setembro!$F$21</f>
        <v>55</v>
      </c>
      <c r="S22" s="11">
        <f>[18]Setembro!$F$22</f>
        <v>67</v>
      </c>
      <c r="T22" s="11">
        <f>[18]Setembro!$F$23</f>
        <v>74</v>
      </c>
      <c r="U22" s="11">
        <f>[18]Setembro!$F$24</f>
        <v>74</v>
      </c>
      <c r="V22" s="11">
        <f>[18]Setembro!$F$25</f>
        <v>82</v>
      </c>
      <c r="W22" s="11">
        <f>[18]Setembro!$F$26</f>
        <v>78</v>
      </c>
      <c r="X22" s="11">
        <f>[18]Setembro!$F$27</f>
        <v>83</v>
      </c>
      <c r="Y22" s="11">
        <f>[18]Setembro!$F$28</f>
        <v>67</v>
      </c>
      <c r="Z22" s="11">
        <f>[18]Setembro!$F$29</f>
        <v>64</v>
      </c>
      <c r="AA22" s="11">
        <f>[18]Setembro!$F$30</f>
        <v>53</v>
      </c>
      <c r="AB22" s="11">
        <f>[18]Setembro!$F$31</f>
        <v>56</v>
      </c>
      <c r="AC22" s="11">
        <f>[18]Setembro!$F$32</f>
        <v>69</v>
      </c>
      <c r="AD22" s="11">
        <f>[18]Setembro!$F$33</f>
        <v>73</v>
      </c>
      <c r="AE22" s="94">
        <f>[18]Setembro!$F$34</f>
        <v>68</v>
      </c>
      <c r="AF22" s="97">
        <f t="shared" si="1"/>
        <v>93</v>
      </c>
      <c r="AG22" s="95">
        <f t="shared" si="2"/>
        <v>72.2</v>
      </c>
    </row>
    <row r="23" spans="1:36" x14ac:dyDescent="0.2">
      <c r="A23" s="78" t="s">
        <v>7</v>
      </c>
      <c r="B23" s="147" t="str">
        <f>[19]Setembro!$F$5</f>
        <v>*</v>
      </c>
      <c r="C23" s="11" t="str">
        <f>[19]Setembro!$F$6</f>
        <v>*</v>
      </c>
      <c r="D23" s="11" t="str">
        <f>[19]Setembro!$F$7</f>
        <v>*</v>
      </c>
      <c r="E23" s="11" t="str">
        <f>[19]Setembro!$F$8</f>
        <v>*</v>
      </c>
      <c r="F23" s="11" t="str">
        <f>[19]Setembro!$F$9</f>
        <v>*</v>
      </c>
      <c r="G23" s="11" t="str">
        <f>[19]Setembro!$F$10</f>
        <v>*</v>
      </c>
      <c r="H23" s="11" t="str">
        <f>[19]Setembro!$F$11</f>
        <v>*</v>
      </c>
      <c r="I23" s="11" t="str">
        <f>[19]Setembro!$F$12</f>
        <v>*</v>
      </c>
      <c r="J23" s="11" t="str">
        <f>[19]Setembro!$F$13</f>
        <v>*</v>
      </c>
      <c r="K23" s="11" t="str">
        <f>[19]Setembro!$F$14</f>
        <v>*</v>
      </c>
      <c r="L23" s="11" t="str">
        <f>[19]Setembro!$F$15</f>
        <v>*</v>
      </c>
      <c r="M23" s="11" t="str">
        <f>[19]Setembro!$F$16</f>
        <v>*</v>
      </c>
      <c r="N23" s="11" t="str">
        <f>[19]Setembro!$F$17</f>
        <v>*</v>
      </c>
      <c r="O23" s="11" t="str">
        <f>[19]Setembro!$F$18</f>
        <v>*</v>
      </c>
      <c r="P23" s="11" t="str">
        <f>[19]Setembro!$F$19</f>
        <v>*</v>
      </c>
      <c r="Q23" s="11" t="str">
        <f>[19]Setembro!$F$20</f>
        <v>*</v>
      </c>
      <c r="R23" s="11" t="str">
        <f>[19]Setembro!$F$21</f>
        <v>*</v>
      </c>
      <c r="S23" s="11" t="str">
        <f>[19]Setembro!$F$22</f>
        <v>*</v>
      </c>
      <c r="T23" s="11" t="str">
        <f>[19]Setembro!$F$23</f>
        <v>*</v>
      </c>
      <c r="U23" s="11" t="str">
        <f>[19]Setembro!$F$24</f>
        <v>*</v>
      </c>
      <c r="V23" s="11" t="str">
        <f>[19]Setembro!$F$25</f>
        <v>*</v>
      </c>
      <c r="W23" s="11" t="str">
        <f>[19]Setembro!$F$26</f>
        <v>*</v>
      </c>
      <c r="X23" s="11" t="str">
        <f>[19]Setembro!$F$27</f>
        <v>*</v>
      </c>
      <c r="Y23" s="11" t="str">
        <f>[19]Setembro!$F$28</f>
        <v>*</v>
      </c>
      <c r="Z23" s="11" t="str">
        <f>[19]Setembro!$F$29</f>
        <v>*</v>
      </c>
      <c r="AA23" s="11" t="str">
        <f>[19]Setembro!$F$30</f>
        <v>*</v>
      </c>
      <c r="AB23" s="11" t="str">
        <f>[19]Setembro!$F$31</f>
        <v>*</v>
      </c>
      <c r="AC23" s="11" t="str">
        <f>[19]Setembro!$F$32</f>
        <v>*</v>
      </c>
      <c r="AD23" s="11" t="str">
        <f>[19]Setembro!$F$33</f>
        <v>*</v>
      </c>
      <c r="AE23" s="94" t="str">
        <f>[19]Setembro!$F$34</f>
        <v>*</v>
      </c>
      <c r="AF23" s="97" t="s">
        <v>226</v>
      </c>
      <c r="AG23" s="95" t="s">
        <v>226</v>
      </c>
      <c r="AI23" t="s">
        <v>47</v>
      </c>
    </row>
    <row r="24" spans="1:36" x14ac:dyDescent="0.2">
      <c r="A24" s="78" t="s">
        <v>169</v>
      </c>
      <c r="B24" s="147" t="str">
        <f>[20]Setembro!$F$5</f>
        <v>*</v>
      </c>
      <c r="C24" s="11" t="str">
        <f>[20]Setembro!$F$6</f>
        <v>*</v>
      </c>
      <c r="D24" s="11" t="str">
        <f>[20]Setembro!$F$7</f>
        <v>*</v>
      </c>
      <c r="E24" s="11" t="str">
        <f>[20]Setembro!$F$8</f>
        <v>*</v>
      </c>
      <c r="F24" s="11" t="str">
        <f>[20]Setembro!$F$9</f>
        <v>*</v>
      </c>
      <c r="G24" s="11" t="str">
        <f>[20]Setembro!$F$10</f>
        <v>*</v>
      </c>
      <c r="H24" s="11" t="str">
        <f>[20]Setembro!$F$11</f>
        <v>*</v>
      </c>
      <c r="I24" s="11" t="str">
        <f>[20]Setembro!$F$12</f>
        <v>*</v>
      </c>
      <c r="J24" s="11" t="str">
        <f>[20]Setembro!$F$13</f>
        <v>*</v>
      </c>
      <c r="K24" s="11" t="str">
        <f>[20]Setembro!$F$14</f>
        <v>*</v>
      </c>
      <c r="L24" s="11" t="str">
        <f>[20]Setembro!$F$15</f>
        <v>*</v>
      </c>
      <c r="M24" s="11" t="str">
        <f>[20]Setembro!$F$16</f>
        <v>*</v>
      </c>
      <c r="N24" s="11" t="str">
        <f>[20]Setembro!$F$17</f>
        <v>*</v>
      </c>
      <c r="O24" s="11" t="str">
        <f>[20]Setembro!$F$18</f>
        <v>*</v>
      </c>
      <c r="P24" s="11" t="str">
        <f>[20]Setembro!$F$19</f>
        <v>*</v>
      </c>
      <c r="Q24" s="11" t="str">
        <f>[20]Setembro!$F$20</f>
        <v>*</v>
      </c>
      <c r="R24" s="11" t="str">
        <f>[20]Setembro!$F$21</f>
        <v>*</v>
      </c>
      <c r="S24" s="11" t="str">
        <f>[20]Setembro!$F$22</f>
        <v>*</v>
      </c>
      <c r="T24" s="11" t="str">
        <f>[20]Setembro!$F$23</f>
        <v>*</v>
      </c>
      <c r="U24" s="11" t="str">
        <f>[20]Setembro!$F$24</f>
        <v>*</v>
      </c>
      <c r="V24" s="11" t="str">
        <f>[20]Setembro!$F$25</f>
        <v>*</v>
      </c>
      <c r="W24" s="11" t="str">
        <f>[20]Setembro!$F$26</f>
        <v>*</v>
      </c>
      <c r="X24" s="11" t="str">
        <f>[20]Setembro!$F$27</f>
        <v>*</v>
      </c>
      <c r="Y24" s="11" t="str">
        <f>[20]Setembro!$F$28</f>
        <v>*</v>
      </c>
      <c r="Z24" s="11" t="str">
        <f>[20]Setembro!$F$29</f>
        <v>*</v>
      </c>
      <c r="AA24" s="11" t="str">
        <f>[20]Setembro!$F$30</f>
        <v>*</v>
      </c>
      <c r="AB24" s="11" t="str">
        <f>[20]Setembro!$F$31</f>
        <v>*</v>
      </c>
      <c r="AC24" s="11" t="str">
        <f>[20]Setembro!$F$32</f>
        <v>*</v>
      </c>
      <c r="AD24" s="11" t="str">
        <f>[20]Setembro!$F$33</f>
        <v>*</v>
      </c>
      <c r="AE24" s="94" t="str">
        <f>[20]Setembro!$F$34</f>
        <v>*</v>
      </c>
      <c r="AF24" s="97" t="s">
        <v>226</v>
      </c>
      <c r="AG24" s="95" t="s">
        <v>226</v>
      </c>
    </row>
    <row r="25" spans="1:36" x14ac:dyDescent="0.2">
      <c r="A25" s="78" t="s">
        <v>170</v>
      </c>
      <c r="B25" s="147">
        <f>[21]Setembro!$F$5</f>
        <v>92</v>
      </c>
      <c r="C25" s="11">
        <f>[21]Setembro!$F$6</f>
        <v>93</v>
      </c>
      <c r="D25" s="11">
        <f>[21]Setembro!$F$7</f>
        <v>94</v>
      </c>
      <c r="E25" s="11">
        <f>[21]Setembro!$F$8</f>
        <v>89</v>
      </c>
      <c r="F25" s="11">
        <f>[21]Setembro!$F$9</f>
        <v>91</v>
      </c>
      <c r="G25" s="11">
        <f>[21]Setembro!$F$10</f>
        <v>73</v>
      </c>
      <c r="H25" s="11">
        <f>[21]Setembro!$F$11</f>
        <v>93</v>
      </c>
      <c r="I25" s="11">
        <f>[21]Setembro!$F$12</f>
        <v>93</v>
      </c>
      <c r="J25" s="11">
        <f>[21]Setembro!$F$13</f>
        <v>99</v>
      </c>
      <c r="K25" s="11">
        <f>[21]Setembro!$F$14</f>
        <v>87</v>
      </c>
      <c r="L25" s="11">
        <f>[21]Setembro!$F$15</f>
        <v>85</v>
      </c>
      <c r="M25" s="11">
        <f>[21]Setembro!$F$16</f>
        <v>72</v>
      </c>
      <c r="N25" s="11">
        <f>[21]Setembro!$F$17</f>
        <v>67</v>
      </c>
      <c r="O25" s="11">
        <f>[21]Setembro!$F$18</f>
        <v>69</v>
      </c>
      <c r="P25" s="11">
        <f>[21]Setembro!$F$19</f>
        <v>96</v>
      </c>
      <c r="Q25" s="11">
        <f>[21]Setembro!$F$20</f>
        <v>84</v>
      </c>
      <c r="R25" s="11">
        <f>[21]Setembro!$F$21</f>
        <v>95</v>
      </c>
      <c r="S25" s="11">
        <f>[21]Setembro!$F$22</f>
        <v>98</v>
      </c>
      <c r="T25" s="11">
        <f>[21]Setembro!$F$23</f>
        <v>98</v>
      </c>
      <c r="U25" s="11">
        <f>[21]Setembro!$F$24</f>
        <v>85</v>
      </c>
      <c r="V25" s="11">
        <f>[21]Setembro!$F$25</f>
        <v>83</v>
      </c>
      <c r="W25" s="11">
        <f>[21]Setembro!$F$26</f>
        <v>95</v>
      </c>
      <c r="X25" s="11">
        <f>[21]Setembro!$F$27</f>
        <v>93</v>
      </c>
      <c r="Y25" s="11">
        <f>[21]Setembro!$F$28</f>
        <v>92</v>
      </c>
      <c r="Z25" s="11">
        <f>[21]Setembro!$F$29</f>
        <v>86</v>
      </c>
      <c r="AA25" s="11">
        <f>[21]Setembro!$F$30</f>
        <v>79</v>
      </c>
      <c r="AB25" s="11">
        <f>[21]Setembro!$F$31</f>
        <v>65</v>
      </c>
      <c r="AC25" s="11">
        <f>[21]Setembro!$F$32</f>
        <v>91</v>
      </c>
      <c r="AD25" s="11">
        <f>[21]Setembro!$F$33</f>
        <v>97</v>
      </c>
      <c r="AE25" s="94">
        <f>[21]Setembro!$F$34</f>
        <v>84</v>
      </c>
      <c r="AF25" s="97">
        <f t="shared" si="1"/>
        <v>99</v>
      </c>
      <c r="AG25" s="95">
        <f t="shared" si="2"/>
        <v>87.266666666666666</v>
      </c>
      <c r="AH25" s="12" t="s">
        <v>47</v>
      </c>
    </row>
    <row r="26" spans="1:36" x14ac:dyDescent="0.2">
      <c r="A26" s="78" t="s">
        <v>171</v>
      </c>
      <c r="B26" s="147">
        <f>[22]Setembro!$F$5</f>
        <v>86</v>
      </c>
      <c r="C26" s="11">
        <f>[22]Setembro!$F$6</f>
        <v>83</v>
      </c>
      <c r="D26" s="11">
        <f>[22]Setembro!$F$7</f>
        <v>89</v>
      </c>
      <c r="E26" s="11">
        <f>[22]Setembro!$F$8</f>
        <v>87</v>
      </c>
      <c r="F26" s="11">
        <f>[22]Setembro!$F$9</f>
        <v>88</v>
      </c>
      <c r="G26" s="11">
        <f>[22]Setembro!$F$10</f>
        <v>74</v>
      </c>
      <c r="H26" s="11">
        <f>[22]Setembro!$F$11</f>
        <v>84</v>
      </c>
      <c r="I26" s="11">
        <f>[22]Setembro!$F$12</f>
        <v>94</v>
      </c>
      <c r="J26" s="11">
        <f>[22]Setembro!$F$13</f>
        <v>96</v>
      </c>
      <c r="K26" s="11">
        <f>[22]Setembro!$F$14</f>
        <v>79</v>
      </c>
      <c r="L26" s="11">
        <f>[22]Setembro!$F$15</f>
        <v>76</v>
      </c>
      <c r="M26" s="11">
        <f>[22]Setembro!$F$16</f>
        <v>73</v>
      </c>
      <c r="N26" s="11">
        <f>[22]Setembro!$F$17</f>
        <v>69</v>
      </c>
      <c r="O26" s="11">
        <f>[22]Setembro!$F$18</f>
        <v>69</v>
      </c>
      <c r="P26" s="11">
        <f>[22]Setembro!$F$19</f>
        <v>85</v>
      </c>
      <c r="Q26" s="11">
        <f>[22]Setembro!$F$20</f>
        <v>74</v>
      </c>
      <c r="R26" s="11">
        <f>[22]Setembro!$F$21</f>
        <v>87</v>
      </c>
      <c r="S26" s="11">
        <f>[22]Setembro!$F$22</f>
        <v>87</v>
      </c>
      <c r="T26" s="11">
        <f>[22]Setembro!$F$23</f>
        <v>92</v>
      </c>
      <c r="U26" s="11">
        <f>[22]Setembro!$F$24</f>
        <v>94</v>
      </c>
      <c r="V26" s="11">
        <f>[22]Setembro!$F$25</f>
        <v>96</v>
      </c>
      <c r="W26" s="11">
        <f>[22]Setembro!$F$26</f>
        <v>97</v>
      </c>
      <c r="X26" s="11">
        <f>[22]Setembro!$F$27</f>
        <v>91</v>
      </c>
      <c r="Y26" s="11">
        <f>[22]Setembro!$F$28</f>
        <v>82</v>
      </c>
      <c r="Z26" s="11">
        <f>[22]Setembro!$F$29</f>
        <v>78</v>
      </c>
      <c r="AA26" s="11">
        <f>[22]Setembro!$F$30</f>
        <v>69</v>
      </c>
      <c r="AB26" s="11">
        <f>[22]Setembro!$F$31</f>
        <v>68</v>
      </c>
      <c r="AC26" s="11">
        <f>[22]Setembro!$F$32</f>
        <v>87</v>
      </c>
      <c r="AD26" s="11">
        <f>[22]Setembro!$F$33</f>
        <v>94</v>
      </c>
      <c r="AE26" s="94">
        <f>[22]Setembro!$F$34</f>
        <v>80</v>
      </c>
      <c r="AF26" s="97">
        <f t="shared" si="1"/>
        <v>97</v>
      </c>
      <c r="AG26" s="95">
        <f t="shared" si="2"/>
        <v>83.6</v>
      </c>
      <c r="AI26" t="s">
        <v>47</v>
      </c>
    </row>
    <row r="27" spans="1:36" x14ac:dyDescent="0.2">
      <c r="A27" s="78" t="s">
        <v>8</v>
      </c>
      <c r="B27" s="147">
        <f>[23]Setembro!$F$5</f>
        <v>89</v>
      </c>
      <c r="C27" s="11">
        <f>[23]Setembro!$F$6</f>
        <v>88</v>
      </c>
      <c r="D27" s="11">
        <f>[23]Setembro!$F$7</f>
        <v>88</v>
      </c>
      <c r="E27" s="11">
        <f>[23]Setembro!$F$8</f>
        <v>79</v>
      </c>
      <c r="F27" s="11">
        <f>[23]Setembro!$F$9</f>
        <v>88</v>
      </c>
      <c r="G27" s="11">
        <f>[23]Setembro!$F$10</f>
        <v>61</v>
      </c>
      <c r="H27" s="11">
        <f>[23]Setembro!$F$11</f>
        <v>90</v>
      </c>
      <c r="I27" s="11">
        <f>[23]Setembro!$F$12</f>
        <v>96</v>
      </c>
      <c r="J27" s="11">
        <f>[23]Setembro!$F$13</f>
        <v>98</v>
      </c>
      <c r="K27" s="11">
        <f>[23]Setembro!$F$14</f>
        <v>83</v>
      </c>
      <c r="L27" s="11">
        <f>[23]Setembro!$F$15</f>
        <v>76</v>
      </c>
      <c r="M27" s="11">
        <f>[23]Setembro!$F$16</f>
        <v>61</v>
      </c>
      <c r="N27" s="11">
        <f>[23]Setembro!$F$17</f>
        <v>52</v>
      </c>
      <c r="O27" s="11">
        <f>[23]Setembro!$F$18</f>
        <v>63</v>
      </c>
      <c r="P27" s="11">
        <f>[23]Setembro!$F$19</f>
        <v>100</v>
      </c>
      <c r="Q27" s="11">
        <f>[23]Setembro!$F$20</f>
        <v>77</v>
      </c>
      <c r="R27" s="11">
        <f>[23]Setembro!$F$21</f>
        <v>89</v>
      </c>
      <c r="S27" s="11">
        <f>[23]Setembro!$F$22</f>
        <v>95</v>
      </c>
      <c r="T27" s="11">
        <f>[23]Setembro!$F$23</f>
        <v>100</v>
      </c>
      <c r="U27" s="11">
        <f>[23]Setembro!$F$24</f>
        <v>80</v>
      </c>
      <c r="V27" s="11">
        <f>[23]Setembro!$F$25</f>
        <v>94</v>
      </c>
      <c r="W27" s="11">
        <f>[23]Setembro!$F$26</f>
        <v>100</v>
      </c>
      <c r="X27" s="11">
        <f>[23]Setembro!$F$27</f>
        <v>89</v>
      </c>
      <c r="Y27" s="11">
        <f>[23]Setembro!$F$28</f>
        <v>82</v>
      </c>
      <c r="Z27" s="11">
        <f>[23]Setembro!$F$29</f>
        <v>77</v>
      </c>
      <c r="AA27" s="11">
        <f>[23]Setembro!$F$30</f>
        <v>64</v>
      </c>
      <c r="AB27" s="11">
        <f>[23]Setembro!$F$31</f>
        <v>50</v>
      </c>
      <c r="AC27" s="11">
        <f>[23]Setembro!$F$32</f>
        <v>89</v>
      </c>
      <c r="AD27" s="11">
        <f>[23]Setembro!$F$33</f>
        <v>100</v>
      </c>
      <c r="AE27" s="94">
        <f>[23]Setembro!$F$34</f>
        <v>70</v>
      </c>
      <c r="AF27" s="97">
        <f t="shared" si="1"/>
        <v>100</v>
      </c>
      <c r="AG27" s="95">
        <f t="shared" si="2"/>
        <v>82.266666666666666</v>
      </c>
      <c r="AI27" t="s">
        <v>47</v>
      </c>
    </row>
    <row r="28" spans="1:36" x14ac:dyDescent="0.2">
      <c r="A28" s="78" t="s">
        <v>9</v>
      </c>
      <c r="B28" s="147">
        <f>[24]Setembro!$F$5</f>
        <v>84</v>
      </c>
      <c r="C28" s="11">
        <f>[24]Setembro!$F$6</f>
        <v>79</v>
      </c>
      <c r="D28" s="11">
        <f>[24]Setembro!$F$7</f>
        <v>83</v>
      </c>
      <c r="E28" s="11">
        <f>[24]Setembro!$F$8</f>
        <v>79</v>
      </c>
      <c r="F28" s="11">
        <f>[24]Setembro!$F$9</f>
        <v>71</v>
      </c>
      <c r="G28" s="11">
        <f>[24]Setembro!$F$10</f>
        <v>49</v>
      </c>
      <c r="H28" s="11">
        <f>[24]Setembro!$F$11</f>
        <v>62</v>
      </c>
      <c r="I28" s="11">
        <f>[24]Setembro!$F$12</f>
        <v>95</v>
      </c>
      <c r="J28" s="11">
        <f>[24]Setembro!$F$13</f>
        <v>89</v>
      </c>
      <c r="K28" s="11">
        <f>[24]Setembro!$F$14</f>
        <v>58</v>
      </c>
      <c r="L28" s="11">
        <f>[24]Setembro!$F$15</f>
        <v>47</v>
      </c>
      <c r="M28" s="11">
        <f>[24]Setembro!$F$16</f>
        <v>40</v>
      </c>
      <c r="N28" s="11">
        <f>[24]Setembro!$F$17</f>
        <v>41</v>
      </c>
      <c r="O28" s="11">
        <f>[24]Setembro!$F$18</f>
        <v>44</v>
      </c>
      <c r="P28" s="11">
        <f>[24]Setembro!$F$19</f>
        <v>85</v>
      </c>
      <c r="Q28" s="11">
        <f>[24]Setembro!$F$20</f>
        <v>81</v>
      </c>
      <c r="R28" s="11">
        <f>[24]Setembro!$F$21</f>
        <v>66</v>
      </c>
      <c r="S28" s="11">
        <f>[24]Setembro!$F$22</f>
        <v>75</v>
      </c>
      <c r="T28" s="11">
        <f>[24]Setembro!$F$23</f>
        <v>74</v>
      </c>
      <c r="U28" s="11">
        <f>[24]Setembro!$F$24</f>
        <v>90</v>
      </c>
      <c r="V28" s="11">
        <f>[24]Setembro!$F$25</f>
        <v>95</v>
      </c>
      <c r="W28" s="11">
        <f>[24]Setembro!$F$26</f>
        <v>98</v>
      </c>
      <c r="X28" s="11">
        <f>[24]Setembro!$F$27</f>
        <v>88</v>
      </c>
      <c r="Y28" s="11">
        <f>[24]Setembro!$F$28</f>
        <v>85</v>
      </c>
      <c r="Z28" s="11">
        <f>[24]Setembro!$F$29</f>
        <v>63</v>
      </c>
      <c r="AA28" s="11">
        <f>[24]Setembro!$F$30</f>
        <v>58</v>
      </c>
      <c r="AB28" s="11">
        <f>[24]Setembro!$F$31</f>
        <v>54</v>
      </c>
      <c r="AC28" s="11">
        <f>[24]Setembro!$F$32</f>
        <v>82</v>
      </c>
      <c r="AD28" s="11">
        <f>[24]Setembro!$F$33</f>
        <v>91</v>
      </c>
      <c r="AE28" s="94">
        <f>[24]Setembro!$F$34</f>
        <v>66</v>
      </c>
      <c r="AF28" s="97">
        <f t="shared" si="1"/>
        <v>98</v>
      </c>
      <c r="AG28" s="95">
        <f t="shared" si="2"/>
        <v>72.400000000000006</v>
      </c>
      <c r="AI28" t="s">
        <v>47</v>
      </c>
    </row>
    <row r="29" spans="1:36" x14ac:dyDescent="0.2">
      <c r="A29" s="78" t="s">
        <v>42</v>
      </c>
      <c r="B29" s="147">
        <f>[25]Setembro!$F$5</f>
        <v>79</v>
      </c>
      <c r="C29" s="11">
        <f>[25]Setembro!$F$6</f>
        <v>71</v>
      </c>
      <c r="D29" s="11">
        <f>[25]Setembro!$F$7</f>
        <v>70</v>
      </c>
      <c r="E29" s="11">
        <f>[25]Setembro!$F$8</f>
        <v>79</v>
      </c>
      <c r="F29" s="11">
        <f>[25]Setembro!$F$9</f>
        <v>76</v>
      </c>
      <c r="G29" s="11">
        <f>[25]Setembro!$F$10</f>
        <v>70</v>
      </c>
      <c r="H29" s="11">
        <f>[25]Setembro!$F$11</f>
        <v>75</v>
      </c>
      <c r="I29" s="11">
        <f>[25]Setembro!$F$12</f>
        <v>77</v>
      </c>
      <c r="J29" s="11">
        <f>[25]Setembro!$F$13</f>
        <v>85</v>
      </c>
      <c r="K29" s="11">
        <f>[25]Setembro!$F$14</f>
        <v>69</v>
      </c>
      <c r="L29" s="11">
        <f>[25]Setembro!$F$15</f>
        <v>77</v>
      </c>
      <c r="M29" s="11">
        <f>[25]Setembro!$F$16</f>
        <v>61</v>
      </c>
      <c r="N29" s="11">
        <f>[25]Setembro!$F$17</f>
        <v>70</v>
      </c>
      <c r="O29" s="11">
        <f>[25]Setembro!$F$18</f>
        <v>64</v>
      </c>
      <c r="P29" s="11">
        <f>[25]Setembro!$F$19</f>
        <v>77</v>
      </c>
      <c r="Q29" s="11">
        <f>[25]Setembro!$F$20</f>
        <v>82</v>
      </c>
      <c r="R29" s="11">
        <f>[25]Setembro!$F$21</f>
        <v>78</v>
      </c>
      <c r="S29" s="11">
        <f>[25]Setembro!$F$22</f>
        <v>82</v>
      </c>
      <c r="T29" s="11">
        <f>[25]Setembro!$F$23</f>
        <v>76</v>
      </c>
      <c r="U29" s="11">
        <f>[25]Setembro!$F$24</f>
        <v>85</v>
      </c>
      <c r="V29" s="11">
        <f>[25]Setembro!$F$25</f>
        <v>82</v>
      </c>
      <c r="W29" s="11">
        <f>[25]Setembro!$F$26</f>
        <v>89</v>
      </c>
      <c r="X29" s="11">
        <f>[25]Setembro!$F$27</f>
        <v>78</v>
      </c>
      <c r="Y29" s="11">
        <f>[25]Setembro!$F$28</f>
        <v>75</v>
      </c>
      <c r="Z29" s="11">
        <f>[25]Setembro!$F$29</f>
        <v>63</v>
      </c>
      <c r="AA29" s="11">
        <f>[25]Setembro!$F$30</f>
        <v>52</v>
      </c>
      <c r="AB29" s="11">
        <f>[25]Setembro!$F$31</f>
        <v>56</v>
      </c>
      <c r="AC29" s="11">
        <f>[25]Setembro!$F$32</f>
        <v>74</v>
      </c>
      <c r="AD29" s="11">
        <f>[25]Setembro!$F$33</f>
        <v>82</v>
      </c>
      <c r="AE29" s="94">
        <f>[25]Setembro!$F$34</f>
        <v>77</v>
      </c>
      <c r="AF29" s="97">
        <f t="shared" si="1"/>
        <v>89</v>
      </c>
      <c r="AG29" s="95">
        <f t="shared" si="2"/>
        <v>74.36666666666666</v>
      </c>
      <c r="AI29" t="s">
        <v>47</v>
      </c>
    </row>
    <row r="30" spans="1:36" x14ac:dyDescent="0.2">
      <c r="A30" s="78" t="s">
        <v>10</v>
      </c>
      <c r="B30" s="147" t="str">
        <f>[26]Setembro!$F$5</f>
        <v>*</v>
      </c>
      <c r="C30" s="11" t="str">
        <f>[26]Setembro!$F$6</f>
        <v>*</v>
      </c>
      <c r="D30" s="11" t="str">
        <f>[26]Setembro!$F$7</f>
        <v>*</v>
      </c>
      <c r="E30" s="11" t="str">
        <f>[26]Setembro!$F$8</f>
        <v>*</v>
      </c>
      <c r="F30" s="11" t="str">
        <f>[26]Setembro!$F$9</f>
        <v>*</v>
      </c>
      <c r="G30" s="11" t="str">
        <f>[26]Setembro!$F$10</f>
        <v>*</v>
      </c>
      <c r="H30" s="11" t="str">
        <f>[26]Setembro!$F$11</f>
        <v>*</v>
      </c>
      <c r="I30" s="11" t="str">
        <f>[26]Setembro!$F$12</f>
        <v>*</v>
      </c>
      <c r="J30" s="11" t="str">
        <f>[26]Setembro!$F$13</f>
        <v>*</v>
      </c>
      <c r="K30" s="11" t="str">
        <f>[26]Setembro!$F$14</f>
        <v>*</v>
      </c>
      <c r="L30" s="11" t="str">
        <f>[26]Setembro!$F$15</f>
        <v>*</v>
      </c>
      <c r="M30" s="11" t="str">
        <f>[26]Setembro!$F$16</f>
        <v>*</v>
      </c>
      <c r="N30" s="11" t="str">
        <f>[26]Setembro!$F$17</f>
        <v>*</v>
      </c>
      <c r="O30" s="11" t="str">
        <f>[26]Setembro!$F$18</f>
        <v>*</v>
      </c>
      <c r="P30" s="11" t="str">
        <f>[26]Setembro!$F$19</f>
        <v>*</v>
      </c>
      <c r="Q30" s="11" t="str">
        <f>[26]Setembro!$F$20</f>
        <v>*</v>
      </c>
      <c r="R30" s="11" t="str">
        <f>[26]Setembro!$F$21</f>
        <v>*</v>
      </c>
      <c r="S30" s="11" t="str">
        <f>[26]Setembro!$F$22</f>
        <v>*</v>
      </c>
      <c r="T30" s="11" t="str">
        <f>[26]Setembro!$F$23</f>
        <v>*</v>
      </c>
      <c r="U30" s="11" t="str">
        <f>[26]Setembro!$F$24</f>
        <v>*</v>
      </c>
      <c r="V30" s="11" t="str">
        <f>[26]Setembro!$F$25</f>
        <v>*</v>
      </c>
      <c r="W30" s="11" t="str">
        <f>[26]Setembro!$F$26</f>
        <v>*</v>
      </c>
      <c r="X30" s="11" t="str">
        <f>[26]Setembro!$F$27</f>
        <v>*</v>
      </c>
      <c r="Y30" s="11" t="str">
        <f>[26]Setembro!$F$28</f>
        <v>*</v>
      </c>
      <c r="Z30" s="11" t="str">
        <f>[26]Setembro!$F$29</f>
        <v>*</v>
      </c>
      <c r="AA30" s="11" t="str">
        <f>[26]Setembro!$F$30</f>
        <v>*</v>
      </c>
      <c r="AB30" s="11" t="str">
        <f>[26]Setembro!$F$31</f>
        <v>*</v>
      </c>
      <c r="AC30" s="11" t="str">
        <f>[26]Setembro!$F$32</f>
        <v>*</v>
      </c>
      <c r="AD30" s="11" t="str">
        <f>[26]Setembro!$F$33</f>
        <v>*</v>
      </c>
      <c r="AE30" s="94" t="str">
        <f>[26]Setembro!$F$34</f>
        <v>*</v>
      </c>
      <c r="AF30" s="97" t="s">
        <v>226</v>
      </c>
      <c r="AG30" s="95" t="s">
        <v>226</v>
      </c>
      <c r="AI30" t="s">
        <v>47</v>
      </c>
    </row>
    <row r="31" spans="1:36" x14ac:dyDescent="0.2">
      <c r="A31" s="78" t="s">
        <v>172</v>
      </c>
      <c r="B31" s="147">
        <f>[27]Setembro!$F$5</f>
        <v>91</v>
      </c>
      <c r="C31" s="11">
        <f>[27]Setembro!$F$6</f>
        <v>88</v>
      </c>
      <c r="D31" s="11">
        <f>[27]Setembro!$F$7</f>
        <v>85</v>
      </c>
      <c r="E31" s="11">
        <f>[27]Setembro!$F$8</f>
        <v>82</v>
      </c>
      <c r="F31" s="11">
        <f>[27]Setembro!$F$9</f>
        <v>80</v>
      </c>
      <c r="G31" s="11">
        <f>[27]Setembro!$F$10</f>
        <v>74</v>
      </c>
      <c r="H31" s="11">
        <f>[27]Setembro!$F$11</f>
        <v>83</v>
      </c>
      <c r="I31" s="11">
        <f>[27]Setembro!$F$12</f>
        <v>99</v>
      </c>
      <c r="J31" s="11">
        <f>[27]Setembro!$F$13</f>
        <v>93</v>
      </c>
      <c r="K31" s="11">
        <f>[27]Setembro!$F$14</f>
        <v>72</v>
      </c>
      <c r="L31" s="11">
        <f>[27]Setembro!$F$15</f>
        <v>72</v>
      </c>
      <c r="M31" s="11">
        <f>[27]Setembro!$F$16</f>
        <v>68</v>
      </c>
      <c r="N31" s="11">
        <f>[27]Setembro!$F$17</f>
        <v>66</v>
      </c>
      <c r="O31" s="11">
        <f>[27]Setembro!$F$18</f>
        <v>64</v>
      </c>
      <c r="P31" s="11">
        <f>[27]Setembro!$F$19</f>
        <v>99</v>
      </c>
      <c r="Q31" s="11">
        <f>[27]Setembro!$F$20</f>
        <v>85</v>
      </c>
      <c r="R31" s="11">
        <f>[27]Setembro!$F$21</f>
        <v>84</v>
      </c>
      <c r="S31" s="11">
        <f>[27]Setembro!$F$22</f>
        <v>89</v>
      </c>
      <c r="T31" s="11">
        <f>[27]Setembro!$F$23</f>
        <v>88</v>
      </c>
      <c r="U31" s="11">
        <f>[27]Setembro!$F$24</f>
        <v>91</v>
      </c>
      <c r="V31" s="11">
        <f>[27]Setembro!$F$25</f>
        <v>96</v>
      </c>
      <c r="W31" s="11">
        <f>[27]Setembro!$F$26</f>
        <v>88</v>
      </c>
      <c r="X31" s="11">
        <f>[27]Setembro!$F$27</f>
        <v>94</v>
      </c>
      <c r="Y31" s="11">
        <f>[27]Setembro!$F$28</f>
        <v>87</v>
      </c>
      <c r="Z31" s="11">
        <f>[27]Setembro!$F$29</f>
        <v>86</v>
      </c>
      <c r="AA31" s="11">
        <f>[27]Setembro!$F$30</f>
        <v>80</v>
      </c>
      <c r="AB31" s="11">
        <f>[27]Setembro!$F$31</f>
        <v>76</v>
      </c>
      <c r="AC31" s="11">
        <f>[27]Setembro!$F$32</f>
        <v>96</v>
      </c>
      <c r="AD31" s="11">
        <f>[27]Setembro!$F$33</f>
        <v>96</v>
      </c>
      <c r="AE31" s="94">
        <f>[27]Setembro!$F$34</f>
        <v>71</v>
      </c>
      <c r="AF31" s="97">
        <f t="shared" si="1"/>
        <v>99</v>
      </c>
      <c r="AG31" s="95">
        <f t="shared" si="2"/>
        <v>84.1</v>
      </c>
      <c r="AH31" s="12" t="s">
        <v>47</v>
      </c>
    </row>
    <row r="32" spans="1:36" x14ac:dyDescent="0.2">
      <c r="A32" s="78" t="s">
        <v>11</v>
      </c>
      <c r="B32" s="147" t="str">
        <f>[28]Setembro!$F$5</f>
        <v>*</v>
      </c>
      <c r="C32" s="11" t="str">
        <f>[28]Setembro!$F$6</f>
        <v>*</v>
      </c>
      <c r="D32" s="11" t="str">
        <f>[28]Setembro!$F$7</f>
        <v>*</v>
      </c>
      <c r="E32" s="11" t="str">
        <f>[28]Setembro!$F$8</f>
        <v>*</v>
      </c>
      <c r="F32" s="11" t="str">
        <f>[28]Setembro!$F$9</f>
        <v>*</v>
      </c>
      <c r="G32" s="11" t="str">
        <f>[28]Setembro!$F$10</f>
        <v>*</v>
      </c>
      <c r="H32" s="11" t="str">
        <f>[28]Setembro!$F$11</f>
        <v>*</v>
      </c>
      <c r="I32" s="11" t="str">
        <f>[28]Setembro!$F$12</f>
        <v>*</v>
      </c>
      <c r="J32" s="11" t="str">
        <f>[28]Setembro!$F$13</f>
        <v>*</v>
      </c>
      <c r="K32" s="11" t="str">
        <f>[28]Setembro!$F$14</f>
        <v>*</v>
      </c>
      <c r="L32" s="11" t="str">
        <f>[28]Setembro!$F$15</f>
        <v>*</v>
      </c>
      <c r="M32" s="11" t="str">
        <f>[28]Setembro!$F$16</f>
        <v>*</v>
      </c>
      <c r="N32" s="11" t="str">
        <f>[28]Setembro!$F$17</f>
        <v>*</v>
      </c>
      <c r="O32" s="11" t="str">
        <f>[28]Setembro!$F$18</f>
        <v>*</v>
      </c>
      <c r="P32" s="11" t="str">
        <f>[28]Setembro!$F$19</f>
        <v>*</v>
      </c>
      <c r="Q32" s="11" t="str">
        <f>[28]Setembro!$F$20</f>
        <v>*</v>
      </c>
      <c r="R32" s="11" t="str">
        <f>[28]Setembro!$F$21</f>
        <v>*</v>
      </c>
      <c r="S32" s="11" t="str">
        <f>[28]Setembro!$F$22</f>
        <v>*</v>
      </c>
      <c r="T32" s="11" t="str">
        <f>[28]Setembro!$F$23</f>
        <v>*</v>
      </c>
      <c r="U32" s="11" t="str">
        <f>[28]Setembro!$F$24</f>
        <v>*</v>
      </c>
      <c r="V32" s="11" t="str">
        <f>[28]Setembro!$F$25</f>
        <v>*</v>
      </c>
      <c r="W32" s="11" t="str">
        <f>[28]Setembro!$F$26</f>
        <v>*</v>
      </c>
      <c r="X32" s="11" t="str">
        <f>[28]Setembro!$F$27</f>
        <v>*</v>
      </c>
      <c r="Y32" s="11" t="str">
        <f>[28]Setembro!$F$28</f>
        <v>*</v>
      </c>
      <c r="Z32" s="11" t="str">
        <f>[28]Setembro!$F$29</f>
        <v>*</v>
      </c>
      <c r="AA32" s="11" t="str">
        <f>[28]Setembro!$F$30</f>
        <v>*</v>
      </c>
      <c r="AB32" s="11" t="str">
        <f>[28]Setembro!$F$31</f>
        <v>*</v>
      </c>
      <c r="AC32" s="11" t="str">
        <f>[28]Setembro!$F$32</f>
        <v>*</v>
      </c>
      <c r="AD32" s="11" t="str">
        <f>[28]Setembro!$F$33</f>
        <v>*</v>
      </c>
      <c r="AE32" s="94" t="str">
        <f>[28]Setembro!$F$34</f>
        <v>*</v>
      </c>
      <c r="AF32" s="97" t="s">
        <v>226</v>
      </c>
      <c r="AG32" s="95" t="s">
        <v>226</v>
      </c>
      <c r="AI32" t="s">
        <v>47</v>
      </c>
      <c r="AJ32" t="s">
        <v>47</v>
      </c>
    </row>
    <row r="33" spans="1:36" s="5" customFormat="1" x14ac:dyDescent="0.2">
      <c r="A33" s="78" t="s">
        <v>12</v>
      </c>
      <c r="B33" s="147" t="str">
        <f>[29]Setembro!$F$5</f>
        <v>*</v>
      </c>
      <c r="C33" s="11">
        <f>[29]Setembro!$F$6</f>
        <v>58</v>
      </c>
      <c r="D33" s="11">
        <f>[29]Setembro!$F$7</f>
        <v>83</v>
      </c>
      <c r="E33" s="11">
        <f>[29]Setembro!$F$8</f>
        <v>82</v>
      </c>
      <c r="F33" s="11">
        <f>[29]Setembro!$F$9</f>
        <v>85</v>
      </c>
      <c r="G33" s="11">
        <f>[29]Setembro!$F$10</f>
        <v>84</v>
      </c>
      <c r="H33" s="11">
        <f>[29]Setembro!$F$11</f>
        <v>72</v>
      </c>
      <c r="I33" s="11" t="str">
        <f>[29]Setembro!$F$12</f>
        <v>*</v>
      </c>
      <c r="J33" s="11" t="str">
        <f>[29]Setembro!$F$13</f>
        <v>*</v>
      </c>
      <c r="K33" s="11" t="str">
        <f>[29]Setembro!$F$14</f>
        <v>*</v>
      </c>
      <c r="L33" s="11" t="str">
        <f>[29]Setembro!$F$15</f>
        <v>*</v>
      </c>
      <c r="M33" s="11" t="str">
        <f>[29]Setembro!$F$16</f>
        <v>*</v>
      </c>
      <c r="N33" s="11" t="str">
        <f>[29]Setembro!$F$17</f>
        <v>*</v>
      </c>
      <c r="O33" s="11" t="str">
        <f>[29]Setembro!$F$18</f>
        <v>*</v>
      </c>
      <c r="P33" s="11" t="str">
        <f>[29]Setembro!$F$19</f>
        <v>*</v>
      </c>
      <c r="Q33" s="11" t="str">
        <f>[29]Setembro!$F$20</f>
        <v>*</v>
      </c>
      <c r="R33" s="11" t="str">
        <f>[29]Setembro!$F$21</f>
        <v>*</v>
      </c>
      <c r="S33" s="11">
        <f>[29]Setembro!$F$22</f>
        <v>64</v>
      </c>
      <c r="T33" s="11">
        <f>[29]Setembro!$F$23</f>
        <v>81</v>
      </c>
      <c r="U33" s="11">
        <f>[29]Setembro!$F$24</f>
        <v>83</v>
      </c>
      <c r="V33" s="11">
        <f>[29]Setembro!$F$25</f>
        <v>93</v>
      </c>
      <c r="W33" s="11">
        <f>[29]Setembro!$F$26</f>
        <v>92</v>
      </c>
      <c r="X33" s="11">
        <f>[29]Setembro!$F$27</f>
        <v>89</v>
      </c>
      <c r="Y33" s="11">
        <f>[29]Setembro!$F$28</f>
        <v>60</v>
      </c>
      <c r="Z33" s="11" t="str">
        <f>[29]Setembro!$F$29</f>
        <v>*</v>
      </c>
      <c r="AA33" s="11" t="str">
        <f>[29]Setembro!$F$30</f>
        <v>*</v>
      </c>
      <c r="AB33" s="11" t="str">
        <f>[29]Setembro!$F$31</f>
        <v>*</v>
      </c>
      <c r="AC33" s="11" t="str">
        <f>[29]Setembro!$F$32</f>
        <v>*</v>
      </c>
      <c r="AD33" s="11" t="str">
        <f>[29]Setembro!$F$33</f>
        <v>*</v>
      </c>
      <c r="AE33" s="94" t="str">
        <f>[29]Setembro!$F$34</f>
        <v>*</v>
      </c>
      <c r="AF33" s="97">
        <f t="shared" si="1"/>
        <v>93</v>
      </c>
      <c r="AG33" s="95">
        <f t="shared" si="2"/>
        <v>78.92307692307692</v>
      </c>
    </row>
    <row r="34" spans="1:36" x14ac:dyDescent="0.2">
      <c r="A34" s="78" t="s">
        <v>13</v>
      </c>
      <c r="B34" s="147" t="str">
        <f>[30]Setembro!$F$5</f>
        <v>*</v>
      </c>
      <c r="C34" s="11" t="str">
        <f>[30]Setembro!$F$6</f>
        <v>*</v>
      </c>
      <c r="D34" s="11" t="str">
        <f>[30]Setembro!$F$7</f>
        <v>*</v>
      </c>
      <c r="E34" s="11" t="str">
        <f>[30]Setembro!$F$8</f>
        <v>*</v>
      </c>
      <c r="F34" s="11" t="str">
        <f>[30]Setembro!$F$9</f>
        <v>*</v>
      </c>
      <c r="G34" s="11" t="str">
        <f>[30]Setembro!$F$10</f>
        <v>*</v>
      </c>
      <c r="H34" s="11" t="str">
        <f>[30]Setembro!$F$11</f>
        <v>*</v>
      </c>
      <c r="I34" s="11" t="str">
        <f>[30]Setembro!$F$12</f>
        <v>*</v>
      </c>
      <c r="J34" s="11" t="str">
        <f>[30]Setembro!$F$13</f>
        <v>*</v>
      </c>
      <c r="K34" s="11" t="str">
        <f>[30]Setembro!$F$14</f>
        <v>*</v>
      </c>
      <c r="L34" s="11" t="str">
        <f>[30]Setembro!$F$15</f>
        <v>*</v>
      </c>
      <c r="M34" s="11" t="str">
        <f>[30]Setembro!$F$16</f>
        <v>*</v>
      </c>
      <c r="N34" s="11" t="str">
        <f>[30]Setembro!$F$17</f>
        <v>*</v>
      </c>
      <c r="O34" s="11" t="str">
        <f>[30]Setembro!$F$18</f>
        <v>*</v>
      </c>
      <c r="P34" s="11" t="str">
        <f>[30]Setembro!$F$19</f>
        <v>*</v>
      </c>
      <c r="Q34" s="11" t="str">
        <f>[30]Setembro!$F$20</f>
        <v>*</v>
      </c>
      <c r="R34" s="11" t="str">
        <f>[30]Setembro!$F$21</f>
        <v>*</v>
      </c>
      <c r="S34" s="11" t="str">
        <f>[30]Setembro!$F$22</f>
        <v>*</v>
      </c>
      <c r="T34" s="11" t="str">
        <f>[30]Setembro!$F$23</f>
        <v>*</v>
      </c>
      <c r="U34" s="11" t="str">
        <f>[30]Setembro!$F$24</f>
        <v>*</v>
      </c>
      <c r="V34" s="11" t="str">
        <f>[30]Setembro!$F$25</f>
        <v>*</v>
      </c>
      <c r="W34" s="11" t="str">
        <f>[30]Setembro!$F$26</f>
        <v>*</v>
      </c>
      <c r="X34" s="11" t="str">
        <f>[30]Setembro!$F$27</f>
        <v>*</v>
      </c>
      <c r="Y34" s="11" t="str">
        <f>[30]Setembro!$F$28</f>
        <v>*</v>
      </c>
      <c r="Z34" s="11" t="str">
        <f>[30]Setembro!$F$29</f>
        <v>*</v>
      </c>
      <c r="AA34" s="11" t="str">
        <f>[30]Setembro!$F$30</f>
        <v>*</v>
      </c>
      <c r="AB34" s="11" t="str">
        <f>[30]Setembro!$F$31</f>
        <v>*</v>
      </c>
      <c r="AC34" s="11" t="str">
        <f>[30]Setembro!$F$32</f>
        <v>*</v>
      </c>
      <c r="AD34" s="11" t="str">
        <f>[30]Setembro!$F$33</f>
        <v>*</v>
      </c>
      <c r="AE34" s="94" t="str">
        <f>[30]Setembro!$F$34</f>
        <v>*</v>
      </c>
      <c r="AF34" s="97" t="s">
        <v>226</v>
      </c>
      <c r="AG34" s="95" t="s">
        <v>226</v>
      </c>
      <c r="AI34" t="s">
        <v>47</v>
      </c>
    </row>
    <row r="35" spans="1:36" x14ac:dyDescent="0.2">
      <c r="A35" s="78" t="s">
        <v>173</v>
      </c>
      <c r="B35" s="147">
        <f>[31]Setembro!$F$5</f>
        <v>59</v>
      </c>
      <c r="C35" s="11">
        <f>[31]Setembro!$F$6</f>
        <v>70</v>
      </c>
      <c r="D35" s="11">
        <f>[31]Setembro!$F$7</f>
        <v>77</v>
      </c>
      <c r="E35" s="11">
        <f>[31]Setembro!$F$8</f>
        <v>80</v>
      </c>
      <c r="F35" s="11">
        <f>[31]Setembro!$F$9</f>
        <v>72</v>
      </c>
      <c r="G35" s="11">
        <f>[31]Setembro!$F$10</f>
        <v>51</v>
      </c>
      <c r="H35" s="11">
        <f>[31]Setembro!$F$11</f>
        <v>66</v>
      </c>
      <c r="I35" s="11">
        <f>[31]Setembro!$F$12</f>
        <v>81</v>
      </c>
      <c r="J35" s="11">
        <f>[31]Setembro!$F$13</f>
        <v>80</v>
      </c>
      <c r="K35" s="11">
        <f>[31]Setembro!$F$14</f>
        <v>63</v>
      </c>
      <c r="L35" s="11">
        <f>[31]Setembro!$F$15</f>
        <v>61</v>
      </c>
      <c r="M35" s="11">
        <f>[31]Setembro!$F$16</f>
        <v>44</v>
      </c>
      <c r="N35" s="11">
        <f>[31]Setembro!$F$17</f>
        <v>35</v>
      </c>
      <c r="O35" s="11">
        <f>[31]Setembro!$F$18</f>
        <v>39</v>
      </c>
      <c r="P35" s="11">
        <f>[31]Setembro!$F$19</f>
        <v>78</v>
      </c>
      <c r="Q35" s="11">
        <f>[31]Setembro!$F$20</f>
        <v>59</v>
      </c>
      <c r="R35" s="11">
        <f>[31]Setembro!$F$21</f>
        <v>65</v>
      </c>
      <c r="S35" s="11">
        <f>[31]Setembro!$F$22</f>
        <v>73</v>
      </c>
      <c r="T35" s="11">
        <f>[31]Setembro!$F$23</f>
        <v>72</v>
      </c>
      <c r="U35" s="11">
        <f>[31]Setembro!$F$24</f>
        <v>82</v>
      </c>
      <c r="V35" s="11">
        <f>[31]Setembro!$F$25</f>
        <v>86</v>
      </c>
      <c r="W35" s="11">
        <f>[31]Setembro!$F$26</f>
        <v>89</v>
      </c>
      <c r="X35" s="11">
        <f>[31]Setembro!$F$27</f>
        <v>85</v>
      </c>
      <c r="Y35" s="11">
        <f>[31]Setembro!$F$28</f>
        <v>76</v>
      </c>
      <c r="Z35" s="11">
        <f>[31]Setembro!$F$29</f>
        <v>64</v>
      </c>
      <c r="AA35" s="11">
        <f>[31]Setembro!$F$30</f>
        <v>50</v>
      </c>
      <c r="AB35" s="11">
        <f>[31]Setembro!$F$31</f>
        <v>51</v>
      </c>
      <c r="AC35" s="11">
        <f>[31]Setembro!$F$32</f>
        <v>71</v>
      </c>
      <c r="AD35" s="11">
        <f>[31]Setembro!$F$33</f>
        <v>83</v>
      </c>
      <c r="AE35" s="94">
        <f>[31]Setembro!$F$34</f>
        <v>74</v>
      </c>
      <c r="AF35" s="97">
        <f t="shared" si="1"/>
        <v>89</v>
      </c>
      <c r="AG35" s="95">
        <f t="shared" si="2"/>
        <v>67.86666666666666</v>
      </c>
      <c r="AI35" t="s">
        <v>47</v>
      </c>
    </row>
    <row r="36" spans="1:36" x14ac:dyDescent="0.2">
      <c r="A36" s="78" t="s">
        <v>144</v>
      </c>
      <c r="B36" s="147" t="str">
        <f>[32]Setembro!$F$5</f>
        <v>*</v>
      </c>
      <c r="C36" s="11" t="str">
        <f>[32]Setembro!$F$6</f>
        <v>*</v>
      </c>
      <c r="D36" s="11" t="str">
        <f>[32]Setembro!$F$7</f>
        <v>*</v>
      </c>
      <c r="E36" s="11" t="str">
        <f>[32]Setembro!$F$8</f>
        <v>*</v>
      </c>
      <c r="F36" s="11" t="str">
        <f>[32]Setembro!$F$9</f>
        <v>*</v>
      </c>
      <c r="G36" s="11" t="str">
        <f>[32]Setembro!$F$10</f>
        <v>*</v>
      </c>
      <c r="H36" s="11" t="str">
        <f>[32]Setembro!$F$11</f>
        <v>*</v>
      </c>
      <c r="I36" s="11" t="str">
        <f>[32]Setembro!$F$12</f>
        <v>*</v>
      </c>
      <c r="J36" s="11" t="str">
        <f>[32]Setembro!$F$13</f>
        <v>*</v>
      </c>
      <c r="K36" s="11" t="str">
        <f>[32]Setembro!$F$14</f>
        <v>*</v>
      </c>
      <c r="L36" s="11" t="str">
        <f>[32]Setembro!$F$15</f>
        <v>*</v>
      </c>
      <c r="M36" s="11" t="str">
        <f>[32]Setembro!$F$16</f>
        <v>*</v>
      </c>
      <c r="N36" s="11" t="str">
        <f>[32]Setembro!$F$17</f>
        <v>*</v>
      </c>
      <c r="O36" s="11" t="str">
        <f>[32]Setembro!$F$18</f>
        <v>*</v>
      </c>
      <c r="P36" s="11" t="str">
        <f>[32]Setembro!$F$19</f>
        <v>*</v>
      </c>
      <c r="Q36" s="11" t="str">
        <f>[32]Setembro!$F$20</f>
        <v>*</v>
      </c>
      <c r="R36" s="11" t="str">
        <f>[32]Setembro!$F$21</f>
        <v>*</v>
      </c>
      <c r="S36" s="11" t="str">
        <f>[32]Setembro!$F$22</f>
        <v>*</v>
      </c>
      <c r="T36" s="11" t="str">
        <f>[32]Setembro!$F$23</f>
        <v>*</v>
      </c>
      <c r="U36" s="11" t="str">
        <f>[32]Setembro!$F$24</f>
        <v>*</v>
      </c>
      <c r="V36" s="11" t="str">
        <f>[32]Setembro!$F$25</f>
        <v>*</v>
      </c>
      <c r="W36" s="11" t="str">
        <f>[32]Setembro!$F$26</f>
        <v>*</v>
      </c>
      <c r="X36" s="11" t="str">
        <f>[32]Setembro!$F$27</f>
        <v>*</v>
      </c>
      <c r="Y36" s="11" t="str">
        <f>[32]Setembro!$F$28</f>
        <v>*</v>
      </c>
      <c r="Z36" s="11" t="str">
        <f>[32]Setembro!$F$29</f>
        <v>*</v>
      </c>
      <c r="AA36" s="11" t="str">
        <f>[32]Setembro!$F$30</f>
        <v>*</v>
      </c>
      <c r="AB36" s="11" t="str">
        <f>[32]Setembro!$F$31</f>
        <v>*</v>
      </c>
      <c r="AC36" s="11" t="str">
        <f>[32]Setembro!$F$32</f>
        <v>*</v>
      </c>
      <c r="AD36" s="11" t="str">
        <f>[32]Setembro!$F$33</f>
        <v>*</v>
      </c>
      <c r="AE36" s="94" t="str">
        <f>[32]Setembro!$F$34</f>
        <v>*</v>
      </c>
      <c r="AF36" s="97" t="s">
        <v>226</v>
      </c>
      <c r="AG36" s="95" t="s">
        <v>226</v>
      </c>
    </row>
    <row r="37" spans="1:36" x14ac:dyDescent="0.2">
      <c r="A37" s="78" t="s">
        <v>14</v>
      </c>
      <c r="B37" s="147" t="str">
        <f>[33]Setembro!$F$5</f>
        <v>*</v>
      </c>
      <c r="C37" s="11" t="str">
        <f>[33]Setembro!$F$6</f>
        <v>*</v>
      </c>
      <c r="D37" s="11" t="str">
        <f>[33]Setembro!$F$7</f>
        <v>*</v>
      </c>
      <c r="E37" s="11" t="str">
        <f>[33]Setembro!$F$8</f>
        <v>*</v>
      </c>
      <c r="F37" s="11" t="str">
        <f>[33]Setembro!$F$9</f>
        <v>*</v>
      </c>
      <c r="G37" s="11" t="str">
        <f>[33]Setembro!$F$10</f>
        <v>*</v>
      </c>
      <c r="H37" s="11" t="str">
        <f>[33]Setembro!$F$11</f>
        <v>*</v>
      </c>
      <c r="I37" s="11" t="str">
        <f>[33]Setembro!$F$12</f>
        <v>*</v>
      </c>
      <c r="J37" s="11" t="str">
        <f>[33]Setembro!$F$13</f>
        <v>*</v>
      </c>
      <c r="K37" s="11" t="str">
        <f>[33]Setembro!$F$14</f>
        <v>*</v>
      </c>
      <c r="L37" s="11" t="str">
        <f>[33]Setembro!$F$15</f>
        <v>*</v>
      </c>
      <c r="M37" s="11" t="str">
        <f>[33]Setembro!$F$16</f>
        <v>*</v>
      </c>
      <c r="N37" s="11" t="str">
        <f>[33]Setembro!$F$17</f>
        <v>*</v>
      </c>
      <c r="O37" s="11" t="str">
        <f>[33]Setembro!$F$18</f>
        <v>*</v>
      </c>
      <c r="P37" s="11" t="str">
        <f>[33]Setembro!$F$19</f>
        <v>*</v>
      </c>
      <c r="Q37" s="11" t="str">
        <f>[33]Setembro!$F$20</f>
        <v>*</v>
      </c>
      <c r="R37" s="11" t="str">
        <f>[33]Setembro!$F$21</f>
        <v>*</v>
      </c>
      <c r="S37" s="11" t="str">
        <f>[33]Setembro!$F$22</f>
        <v>*</v>
      </c>
      <c r="T37" s="11" t="str">
        <f>[33]Setembro!$F$23</f>
        <v>*</v>
      </c>
      <c r="U37" s="11" t="str">
        <f>[33]Setembro!$F$24</f>
        <v>*</v>
      </c>
      <c r="V37" s="11" t="str">
        <f>[33]Setembro!$F$25</f>
        <v>*</v>
      </c>
      <c r="W37" s="11" t="str">
        <f>[33]Setembro!$F$26</f>
        <v>*</v>
      </c>
      <c r="X37" s="11" t="str">
        <f>[33]Setembro!$F$27</f>
        <v>*</v>
      </c>
      <c r="Y37" s="11" t="str">
        <f>[33]Setembro!$F$28</f>
        <v>*</v>
      </c>
      <c r="Z37" s="11" t="str">
        <f>[33]Setembro!$F$29</f>
        <v>*</v>
      </c>
      <c r="AA37" s="11" t="str">
        <f>[33]Setembro!$F$30</f>
        <v>*</v>
      </c>
      <c r="AB37" s="11" t="str">
        <f>[33]Setembro!$F$31</f>
        <v>*</v>
      </c>
      <c r="AC37" s="11" t="str">
        <f>[33]Setembro!$F$32</f>
        <v>*</v>
      </c>
      <c r="AD37" s="11" t="str">
        <f>[33]Setembro!$F$33</f>
        <v>*</v>
      </c>
      <c r="AE37" s="94" t="str">
        <f>[33]Setembro!$F$34</f>
        <v>*</v>
      </c>
      <c r="AF37" s="97" t="s">
        <v>226</v>
      </c>
      <c r="AG37" s="95" t="s">
        <v>226</v>
      </c>
    </row>
    <row r="38" spans="1:36" x14ac:dyDescent="0.2">
      <c r="A38" s="78" t="s">
        <v>174</v>
      </c>
      <c r="B38" s="147">
        <f>[34]Setembro!$F$5</f>
        <v>82</v>
      </c>
      <c r="C38" s="11">
        <f>[34]Setembro!$F$6</f>
        <v>80</v>
      </c>
      <c r="D38" s="11">
        <f>[34]Setembro!$F$7</f>
        <v>83</v>
      </c>
      <c r="E38" s="11">
        <f>[34]Setembro!$F$8</f>
        <v>82</v>
      </c>
      <c r="F38" s="11">
        <f>[34]Setembro!$F$9</f>
        <v>78</v>
      </c>
      <c r="G38" s="11">
        <f>[34]Setembro!$F$10</f>
        <v>76</v>
      </c>
      <c r="H38" s="11">
        <f>[34]Setembro!$F$11</f>
        <v>76</v>
      </c>
      <c r="I38" s="11">
        <f>[34]Setembro!$F$12</f>
        <v>83</v>
      </c>
      <c r="J38" s="11">
        <f>[34]Setembro!$F$13</f>
        <v>83</v>
      </c>
      <c r="K38" s="11">
        <f>[34]Setembro!$F$14</f>
        <v>76</v>
      </c>
      <c r="L38" s="11">
        <f>[34]Setembro!$F$15</f>
        <v>76</v>
      </c>
      <c r="M38" s="11">
        <f>[34]Setembro!$F$16</f>
        <v>71</v>
      </c>
      <c r="N38" s="11">
        <f>[34]Setembro!$F$17</f>
        <v>71</v>
      </c>
      <c r="O38" s="11">
        <f>[34]Setembro!$F$18</f>
        <v>72</v>
      </c>
      <c r="P38" s="11">
        <f>[34]Setembro!$F$19</f>
        <v>69</v>
      </c>
      <c r="Q38" s="11">
        <f>[34]Setembro!$F$20</f>
        <v>80</v>
      </c>
      <c r="R38" s="11">
        <f>[34]Setembro!$F$21</f>
        <v>61</v>
      </c>
      <c r="S38" s="11">
        <f>[34]Setembro!$F$22</f>
        <v>60</v>
      </c>
      <c r="T38" s="11">
        <f>[34]Setembro!$F$23</f>
        <v>76</v>
      </c>
      <c r="U38" s="11">
        <f>[34]Setembro!$F$24</f>
        <v>71</v>
      </c>
      <c r="V38" s="11">
        <f>[34]Setembro!$F$25</f>
        <v>86</v>
      </c>
      <c r="W38" s="11">
        <f>[34]Setembro!$F$26</f>
        <v>73</v>
      </c>
      <c r="X38" s="11">
        <f>[34]Setembro!$F$27</f>
        <v>72</v>
      </c>
      <c r="Y38" s="11">
        <f>[34]Setembro!$F$28</f>
        <v>71</v>
      </c>
      <c r="Z38" s="11">
        <f>[34]Setembro!$F$29</f>
        <v>73</v>
      </c>
      <c r="AA38" s="11">
        <f>[34]Setembro!$F$30</f>
        <v>68</v>
      </c>
      <c r="AB38" s="11">
        <f>[34]Setembro!$F$31</f>
        <v>73</v>
      </c>
      <c r="AC38" s="11">
        <f>[34]Setembro!$F$32</f>
        <v>75</v>
      </c>
      <c r="AD38" s="11">
        <f>[34]Setembro!$F$33</f>
        <v>74</v>
      </c>
      <c r="AE38" s="94">
        <f>[34]Setembro!$F$34</f>
        <v>71</v>
      </c>
      <c r="AF38" s="97">
        <f t="shared" si="1"/>
        <v>86</v>
      </c>
      <c r="AG38" s="95">
        <f t="shared" si="2"/>
        <v>74.733333333333334</v>
      </c>
      <c r="AJ38" s="12" t="s">
        <v>47</v>
      </c>
    </row>
    <row r="39" spans="1:36" x14ac:dyDescent="0.2">
      <c r="A39" s="78" t="s">
        <v>15</v>
      </c>
      <c r="B39" s="147">
        <f>[35]Setembro!$F$5</f>
        <v>85</v>
      </c>
      <c r="C39" s="11">
        <f>[35]Setembro!$F$6</f>
        <v>87</v>
      </c>
      <c r="D39" s="11">
        <f>[35]Setembro!$F$7</f>
        <v>87</v>
      </c>
      <c r="E39" s="11">
        <f>[35]Setembro!$F$8</f>
        <v>86</v>
      </c>
      <c r="F39" s="11">
        <f>[35]Setembro!$F$9</f>
        <v>72</v>
      </c>
      <c r="G39" s="11">
        <f>[35]Setembro!$F$10</f>
        <v>49</v>
      </c>
      <c r="H39" s="11">
        <f>[35]Setembro!$F$11</f>
        <v>92</v>
      </c>
      <c r="I39" s="11">
        <f>[35]Setembro!$F$12</f>
        <v>97</v>
      </c>
      <c r="J39" s="11">
        <f>[35]Setembro!$F$13</f>
        <v>86</v>
      </c>
      <c r="K39" s="11">
        <f>[35]Setembro!$F$14</f>
        <v>41</v>
      </c>
      <c r="L39" s="11">
        <f>[35]Setembro!$F$15</f>
        <v>51</v>
      </c>
      <c r="M39" s="11">
        <f>[35]Setembro!$F$16</f>
        <v>42</v>
      </c>
      <c r="N39" s="11">
        <f>[35]Setembro!$F$17</f>
        <v>43</v>
      </c>
      <c r="O39" s="11">
        <f>[35]Setembro!$F$18</f>
        <v>75</v>
      </c>
      <c r="P39" s="11">
        <f>[35]Setembro!$F$19</f>
        <v>97</v>
      </c>
      <c r="Q39" s="11">
        <f>[35]Setembro!$F$20</f>
        <v>86</v>
      </c>
      <c r="R39" s="11">
        <f>[35]Setembro!$F$21</f>
        <v>87</v>
      </c>
      <c r="S39" s="11">
        <f>[35]Setembro!$F$22</f>
        <v>89</v>
      </c>
      <c r="T39" s="11">
        <f>[35]Setembro!$F$23</f>
        <v>78</v>
      </c>
      <c r="U39" s="11">
        <f>[35]Setembro!$F$24</f>
        <v>93</v>
      </c>
      <c r="V39" s="11">
        <f>[35]Setembro!$F$25</f>
        <v>95</v>
      </c>
      <c r="W39" s="11">
        <f>[35]Setembro!$F$26</f>
        <v>91</v>
      </c>
      <c r="X39" s="11">
        <f>[35]Setembro!$F$27</f>
        <v>95</v>
      </c>
      <c r="Y39" s="11">
        <f>[35]Setembro!$F$28</f>
        <v>87</v>
      </c>
      <c r="Z39" s="11">
        <f>[35]Setembro!$F$29</f>
        <v>82</v>
      </c>
      <c r="AA39" s="11">
        <f>[35]Setembro!$F$30</f>
        <v>65</v>
      </c>
      <c r="AB39" s="11">
        <f>[35]Setembro!$F$31</f>
        <v>55</v>
      </c>
      <c r="AC39" s="11">
        <f>[35]Setembro!$F$32</f>
        <v>97</v>
      </c>
      <c r="AD39" s="11">
        <f>[35]Setembro!$F$33</f>
        <v>92</v>
      </c>
      <c r="AE39" s="94">
        <f>[35]Setembro!$F$34</f>
        <v>62</v>
      </c>
      <c r="AF39" s="97">
        <f t="shared" si="1"/>
        <v>97</v>
      </c>
      <c r="AG39" s="95">
        <f t="shared" si="2"/>
        <v>78.13333333333334</v>
      </c>
      <c r="AH39" s="12" t="s">
        <v>47</v>
      </c>
      <c r="AI39" t="s">
        <v>47</v>
      </c>
    </row>
    <row r="40" spans="1:36" x14ac:dyDescent="0.2">
      <c r="A40" s="78" t="s">
        <v>16</v>
      </c>
      <c r="B40" s="147">
        <f>[36]Setembro!$F$5</f>
        <v>82</v>
      </c>
      <c r="C40" s="11">
        <f>[36]Setembro!$F$6</f>
        <v>65</v>
      </c>
      <c r="D40" s="11">
        <f>[36]Setembro!$F$7</f>
        <v>80</v>
      </c>
      <c r="E40" s="11">
        <f>[36]Setembro!$F$8</f>
        <v>82</v>
      </c>
      <c r="F40" s="11">
        <f>[36]Setembro!$F$9</f>
        <v>82</v>
      </c>
      <c r="G40" s="11" t="str">
        <f>[36]Setembro!$F$10</f>
        <v>*</v>
      </c>
      <c r="H40" s="11" t="str">
        <f>[36]Setembro!$F$11</f>
        <v>*</v>
      </c>
      <c r="I40" s="11">
        <f>[36]Setembro!$F$12</f>
        <v>77</v>
      </c>
      <c r="J40" s="11">
        <f>[36]Setembro!$F$13</f>
        <v>90</v>
      </c>
      <c r="K40" s="11">
        <f>[36]Setembro!$F$14</f>
        <v>77</v>
      </c>
      <c r="L40" s="11">
        <f>[36]Setembro!$F$15</f>
        <v>67</v>
      </c>
      <c r="M40" s="11" t="str">
        <f>[36]Setembro!$F$16</f>
        <v>*</v>
      </c>
      <c r="N40" s="11" t="str">
        <f>[36]Setembro!$F$17</f>
        <v>*</v>
      </c>
      <c r="O40" s="11" t="str">
        <f>[36]Setembro!$F$18</f>
        <v>*</v>
      </c>
      <c r="P40" s="11">
        <f>[36]Setembro!$F$19</f>
        <v>75</v>
      </c>
      <c r="Q40" s="11">
        <f>[36]Setembro!$F$20</f>
        <v>91</v>
      </c>
      <c r="R40" s="11">
        <f>[36]Setembro!$F$21</f>
        <v>87</v>
      </c>
      <c r="S40" s="11" t="str">
        <f>[36]Setembro!$F$22</f>
        <v>*</v>
      </c>
      <c r="T40" s="11" t="str">
        <f>[36]Setembro!$F$23</f>
        <v>*</v>
      </c>
      <c r="U40" s="11" t="str">
        <f>[36]Setembro!$F$24</f>
        <v>*</v>
      </c>
      <c r="V40" s="11">
        <f>[36]Setembro!$F$25</f>
        <v>91</v>
      </c>
      <c r="W40" s="11">
        <f>[36]Setembro!$F$26</f>
        <v>95</v>
      </c>
      <c r="X40" s="11">
        <f>[36]Setembro!$F$27</f>
        <v>93</v>
      </c>
      <c r="Y40" s="11">
        <f>[36]Setembro!$F$28</f>
        <v>88</v>
      </c>
      <c r="Z40" s="11" t="str">
        <f>[36]Setembro!$F$29</f>
        <v>*</v>
      </c>
      <c r="AA40" s="11" t="str">
        <f>[36]Setembro!$F$30</f>
        <v>*</v>
      </c>
      <c r="AB40" s="11" t="str">
        <f>[36]Setembro!$F$31</f>
        <v>*</v>
      </c>
      <c r="AC40" s="11">
        <f>[36]Setembro!$F$32</f>
        <v>63</v>
      </c>
      <c r="AD40" s="11">
        <f>[36]Setembro!$F$33</f>
        <v>87</v>
      </c>
      <c r="AE40" s="94">
        <f>[36]Setembro!$F$34</f>
        <v>63</v>
      </c>
      <c r="AF40" s="97">
        <f t="shared" si="1"/>
        <v>95</v>
      </c>
      <c r="AG40" s="95">
        <f t="shared" si="2"/>
        <v>80.78947368421052</v>
      </c>
      <c r="AJ40" s="12" t="s">
        <v>47</v>
      </c>
    </row>
    <row r="41" spans="1:36" x14ac:dyDescent="0.2">
      <c r="A41" s="78" t="s">
        <v>175</v>
      </c>
      <c r="B41" s="147">
        <f>[37]Setembro!$F$5</f>
        <v>62</v>
      </c>
      <c r="C41" s="11">
        <f>[37]Setembro!$F$6</f>
        <v>76</v>
      </c>
      <c r="D41" s="11">
        <f>[37]Setembro!$F$7</f>
        <v>82</v>
      </c>
      <c r="E41" s="11">
        <f>[37]Setembro!$F$8</f>
        <v>81</v>
      </c>
      <c r="F41" s="11">
        <f>[37]Setembro!$F$9</f>
        <v>79</v>
      </c>
      <c r="G41" s="11">
        <f>[37]Setembro!$F$10</f>
        <v>51</v>
      </c>
      <c r="H41" s="11">
        <f>[37]Setembro!$F$11</f>
        <v>75</v>
      </c>
      <c r="I41" s="11">
        <f>[37]Setembro!$F$12</f>
        <v>92</v>
      </c>
      <c r="J41" s="11">
        <f>[37]Setembro!$F$13</f>
        <v>82</v>
      </c>
      <c r="K41" s="11">
        <f>[37]Setembro!$F$14</f>
        <v>64</v>
      </c>
      <c r="L41" s="11">
        <f>[37]Setembro!$F$15</f>
        <v>70</v>
      </c>
      <c r="M41" s="11">
        <f>[37]Setembro!$F$16</f>
        <v>50</v>
      </c>
      <c r="N41" s="11">
        <f>[37]Setembro!$F$17</f>
        <v>43</v>
      </c>
      <c r="O41" s="11">
        <f>[37]Setembro!$F$18</f>
        <v>58</v>
      </c>
      <c r="P41" s="11">
        <f>[37]Setembro!$F$19</f>
        <v>77</v>
      </c>
      <c r="Q41" s="11">
        <f>[37]Setembro!$F$20</f>
        <v>56</v>
      </c>
      <c r="R41" s="11">
        <f>[37]Setembro!$F$21</f>
        <v>57</v>
      </c>
      <c r="S41" s="11">
        <f>[37]Setembro!$F$22</f>
        <v>75</v>
      </c>
      <c r="T41" s="11">
        <f>[37]Setembro!$F$23</f>
        <v>75</v>
      </c>
      <c r="U41" s="11">
        <f>[37]Setembro!$F$24</f>
        <v>85</v>
      </c>
      <c r="V41" s="11">
        <f>[37]Setembro!$F$25</f>
        <v>96</v>
      </c>
      <c r="W41" s="11">
        <f>[37]Setembro!$F$26</f>
        <v>97</v>
      </c>
      <c r="X41" s="11">
        <f>[37]Setembro!$F$27</f>
        <v>95</v>
      </c>
      <c r="Y41" s="11">
        <f>[37]Setembro!$F$28</f>
        <v>86</v>
      </c>
      <c r="Z41" s="11">
        <f>[37]Setembro!$F$29</f>
        <v>71</v>
      </c>
      <c r="AA41" s="11">
        <f>[37]Setembro!$F$30</f>
        <v>65</v>
      </c>
      <c r="AB41" s="11">
        <f>[37]Setembro!$F$31</f>
        <v>60</v>
      </c>
      <c r="AC41" s="11">
        <f>[37]Setembro!$F$32</f>
        <v>93</v>
      </c>
      <c r="AD41" s="11">
        <f>[37]Setembro!$F$33</f>
        <v>94</v>
      </c>
      <c r="AE41" s="94">
        <f>[37]Setembro!$F$34</f>
        <v>81</v>
      </c>
      <c r="AF41" s="97">
        <f t="shared" si="1"/>
        <v>97</v>
      </c>
      <c r="AG41" s="95">
        <f t="shared" si="2"/>
        <v>74.266666666666666</v>
      </c>
    </row>
    <row r="42" spans="1:36" x14ac:dyDescent="0.2">
      <c r="A42" s="78" t="s">
        <v>17</v>
      </c>
      <c r="B42" s="147">
        <f>[38]Setembro!$F$5</f>
        <v>90</v>
      </c>
      <c r="C42" s="11">
        <f>[38]Setembro!$F$6</f>
        <v>89</v>
      </c>
      <c r="D42" s="11">
        <f>[38]Setembro!$F$7</f>
        <v>95</v>
      </c>
      <c r="E42" s="11">
        <f>[38]Setembro!$F$8</f>
        <v>96</v>
      </c>
      <c r="F42" s="11">
        <f>[38]Setembro!$F$9</f>
        <v>97</v>
      </c>
      <c r="G42" s="11">
        <f>[38]Setembro!$F$10</f>
        <v>91</v>
      </c>
      <c r="H42" s="11">
        <f>[38]Setembro!$F$11</f>
        <v>85</v>
      </c>
      <c r="I42" s="11">
        <f>[38]Setembro!$F$12</f>
        <v>99</v>
      </c>
      <c r="J42" s="11">
        <f>[38]Setembro!$F$13</f>
        <v>99</v>
      </c>
      <c r="K42" s="11">
        <f>[38]Setembro!$F$14</f>
        <v>88</v>
      </c>
      <c r="L42" s="11">
        <f>[38]Setembro!$F$15</f>
        <v>84</v>
      </c>
      <c r="M42" s="11">
        <f>[38]Setembro!$F$16</f>
        <v>83</v>
      </c>
      <c r="N42" s="11">
        <f>[38]Setembro!$F$17</f>
        <v>86</v>
      </c>
      <c r="O42" s="11">
        <f>[38]Setembro!$F$18</f>
        <v>85</v>
      </c>
      <c r="P42" s="11">
        <f>[38]Setembro!$F$19</f>
        <v>97</v>
      </c>
      <c r="Q42" s="11">
        <f>[38]Setembro!$F$20</f>
        <v>90</v>
      </c>
      <c r="R42" s="11">
        <f>[38]Setembro!$F$21</f>
        <v>86</v>
      </c>
      <c r="S42" s="11">
        <f>[38]Setembro!$F$22</f>
        <v>86</v>
      </c>
      <c r="T42" s="11">
        <f>[38]Setembro!$F$23</f>
        <v>98</v>
      </c>
      <c r="U42" s="11">
        <f>[38]Setembro!$F$24</f>
        <v>96</v>
      </c>
      <c r="V42" s="11">
        <f>[38]Setembro!$F$25</f>
        <v>100</v>
      </c>
      <c r="W42" s="11">
        <f>[38]Setembro!$F$26</f>
        <v>100</v>
      </c>
      <c r="X42" s="11">
        <f>[38]Setembro!$F$27</f>
        <v>99</v>
      </c>
      <c r="Y42" s="11">
        <f>[38]Setembro!$F$28</f>
        <v>99</v>
      </c>
      <c r="Z42" s="11">
        <f>[38]Setembro!$F$29</f>
        <v>90</v>
      </c>
      <c r="AA42" s="11">
        <f>[38]Setembro!$F$30</f>
        <v>69</v>
      </c>
      <c r="AB42" s="11">
        <f>[38]Setembro!$F$31</f>
        <v>68</v>
      </c>
      <c r="AC42" s="11">
        <f>[38]Setembro!$F$32</f>
        <v>86</v>
      </c>
      <c r="AD42" s="11">
        <f>[38]Setembro!$F$33</f>
        <v>97</v>
      </c>
      <c r="AE42" s="94">
        <f>[38]Setembro!$F$34</f>
        <v>95</v>
      </c>
      <c r="AF42" s="97">
        <f t="shared" si="1"/>
        <v>100</v>
      </c>
      <c r="AG42" s="95">
        <f t="shared" si="2"/>
        <v>90.766666666666666</v>
      </c>
    </row>
    <row r="43" spans="1:36" x14ac:dyDescent="0.2">
      <c r="A43" s="78" t="s">
        <v>157</v>
      </c>
      <c r="B43" s="147">
        <f>[39]Setembro!$F$5</f>
        <v>85</v>
      </c>
      <c r="C43" s="11">
        <f>[39]Setembro!$F$6</f>
        <v>89</v>
      </c>
      <c r="D43" s="11">
        <f>[39]Setembro!$F$7</f>
        <v>89</v>
      </c>
      <c r="E43" s="11">
        <f>[39]Setembro!$F$8</f>
        <v>97</v>
      </c>
      <c r="F43" s="11">
        <f>[39]Setembro!$F$9</f>
        <v>90</v>
      </c>
      <c r="G43" s="11">
        <f>[39]Setembro!$F$10</f>
        <v>60</v>
      </c>
      <c r="H43" s="11">
        <f>[39]Setembro!$F$11</f>
        <v>90</v>
      </c>
      <c r="I43" s="11">
        <f>[39]Setembro!$F$12</f>
        <v>100</v>
      </c>
      <c r="J43" s="11">
        <f>[39]Setembro!$F$13</f>
        <v>59</v>
      </c>
      <c r="K43" s="11">
        <f>[39]Setembro!$F$14</f>
        <v>84</v>
      </c>
      <c r="L43" s="11">
        <f>[39]Setembro!$F$15</f>
        <v>86</v>
      </c>
      <c r="M43" s="11">
        <f>[39]Setembro!$F$16</f>
        <v>75</v>
      </c>
      <c r="N43" s="11">
        <f>[39]Setembro!$F$17</f>
        <v>36</v>
      </c>
      <c r="O43" s="11">
        <f>[39]Setembro!$F$18</f>
        <v>61</v>
      </c>
      <c r="P43" s="11">
        <f>[39]Setembro!$F$19</f>
        <v>85</v>
      </c>
      <c r="Q43" s="11">
        <f>[39]Setembro!$F$20</f>
        <v>67</v>
      </c>
      <c r="R43" s="11">
        <f>[39]Setembro!$F$21</f>
        <v>80</v>
      </c>
      <c r="S43" s="11">
        <f>[39]Setembro!$F$22</f>
        <v>91</v>
      </c>
      <c r="T43" s="11">
        <f>[39]Setembro!$F$23</f>
        <v>94</v>
      </c>
      <c r="U43" s="11">
        <f>[39]Setembro!$F$24</f>
        <v>96</v>
      </c>
      <c r="V43" s="11">
        <f>[39]Setembro!$F$25</f>
        <v>100</v>
      </c>
      <c r="W43" s="11">
        <f>[39]Setembro!$F$26</f>
        <v>100</v>
      </c>
      <c r="X43" s="11">
        <f>[39]Setembro!$F$27</f>
        <v>100</v>
      </c>
      <c r="Y43" s="11">
        <f>[39]Setembro!$F$28</f>
        <v>94</v>
      </c>
      <c r="Z43" s="11">
        <f>[39]Setembro!$F$29</f>
        <v>72</v>
      </c>
      <c r="AA43" s="11">
        <f>[39]Setembro!$F$30</f>
        <v>55</v>
      </c>
      <c r="AB43" s="11">
        <f>[39]Setembro!$F$31</f>
        <v>74</v>
      </c>
      <c r="AC43" s="11">
        <f>[39]Setembro!$F$32</f>
        <v>100</v>
      </c>
      <c r="AD43" s="11">
        <f>[39]Setembro!$F$33</f>
        <v>100</v>
      </c>
      <c r="AE43" s="94">
        <f>[39]Setembro!$F$34</f>
        <v>80</v>
      </c>
      <c r="AF43" s="97">
        <f t="shared" si="1"/>
        <v>100</v>
      </c>
      <c r="AG43" s="95">
        <f t="shared" si="2"/>
        <v>82.966666666666669</v>
      </c>
    </row>
    <row r="44" spans="1:36" x14ac:dyDescent="0.2">
      <c r="A44" s="78" t="s">
        <v>18</v>
      </c>
      <c r="B44" s="147">
        <f>[40]Setembro!$F$5</f>
        <v>74</v>
      </c>
      <c r="C44" s="11">
        <f>[40]Setembro!$F$6</f>
        <v>66</v>
      </c>
      <c r="D44" s="11">
        <f>[40]Setembro!$F$7</f>
        <v>88</v>
      </c>
      <c r="E44" s="11">
        <f>[40]Setembro!$F$8</f>
        <v>88</v>
      </c>
      <c r="F44" s="11">
        <f>[40]Setembro!$F$9</f>
        <v>62</v>
      </c>
      <c r="G44" s="11">
        <f>[40]Setembro!$F$10</f>
        <v>50</v>
      </c>
      <c r="H44" s="11">
        <f>[40]Setembro!$F$11</f>
        <v>59</v>
      </c>
      <c r="I44" s="11">
        <f>[40]Setembro!$F$12</f>
        <v>87</v>
      </c>
      <c r="J44" s="11">
        <f>[40]Setembro!$F$13</f>
        <v>85</v>
      </c>
      <c r="K44" s="11">
        <f>[40]Setembro!$F$14</f>
        <v>64</v>
      </c>
      <c r="L44" s="11">
        <f>[40]Setembro!$F$15</f>
        <v>62</v>
      </c>
      <c r="M44" s="11">
        <f>[40]Setembro!$F$16</f>
        <v>41</v>
      </c>
      <c r="N44" s="11">
        <f>[40]Setembro!$F$17</f>
        <v>33</v>
      </c>
      <c r="O44" s="11">
        <f>[40]Setembro!$F$18</f>
        <v>40</v>
      </c>
      <c r="P44" s="11">
        <f>[40]Setembro!$F$19</f>
        <v>57</v>
      </c>
      <c r="Q44" s="11">
        <f>[40]Setembro!$F$20</f>
        <v>73</v>
      </c>
      <c r="R44" s="11">
        <f>[40]Setembro!$F$21</f>
        <v>51</v>
      </c>
      <c r="S44" s="11">
        <f>[40]Setembro!$F$22</f>
        <v>62</v>
      </c>
      <c r="T44" s="11">
        <f>[40]Setembro!$F$23</f>
        <v>58</v>
      </c>
      <c r="U44" s="11">
        <f>[40]Setembro!$F$24</f>
        <v>73</v>
      </c>
      <c r="V44" s="11">
        <f>[40]Setembro!$F$25</f>
        <v>76</v>
      </c>
      <c r="W44" s="11">
        <f>[40]Setembro!$F$26</f>
        <v>95</v>
      </c>
      <c r="X44" s="11">
        <f>[40]Setembro!$F$27</f>
        <v>92</v>
      </c>
      <c r="Y44" s="11">
        <f>[40]Setembro!$F$28</f>
        <v>76</v>
      </c>
      <c r="Z44" s="11">
        <f>[40]Setembro!$F$29</f>
        <v>56</v>
      </c>
      <c r="AA44" s="11">
        <f>[40]Setembro!$F$30</f>
        <v>45</v>
      </c>
      <c r="AB44" s="11">
        <f>[40]Setembro!$F$31</f>
        <v>67</v>
      </c>
      <c r="AC44" s="11">
        <f>[40]Setembro!$F$32</f>
        <v>70</v>
      </c>
      <c r="AD44" s="11">
        <f>[40]Setembro!$F$33</f>
        <v>83</v>
      </c>
      <c r="AE44" s="94">
        <f>[40]Setembro!$F$34</f>
        <v>55</v>
      </c>
      <c r="AF44" s="97">
        <f t="shared" si="1"/>
        <v>95</v>
      </c>
      <c r="AG44" s="95">
        <f t="shared" si="2"/>
        <v>66.266666666666666</v>
      </c>
      <c r="AI44" t="s">
        <v>47</v>
      </c>
    </row>
    <row r="45" spans="1:36" x14ac:dyDescent="0.2">
      <c r="A45" s="78" t="s">
        <v>162</v>
      </c>
      <c r="B45" s="147" t="str">
        <f>[41]Setembro!$F$5</f>
        <v>*</v>
      </c>
      <c r="C45" s="11" t="str">
        <f>[41]Setembro!$F$6</f>
        <v>*</v>
      </c>
      <c r="D45" s="11" t="str">
        <f>[41]Setembro!$F$7</f>
        <v>*</v>
      </c>
      <c r="E45" s="11" t="str">
        <f>[41]Setembro!$F$8</f>
        <v>*</v>
      </c>
      <c r="F45" s="11" t="str">
        <f>[41]Setembro!$F$9</f>
        <v>*</v>
      </c>
      <c r="G45" s="11" t="str">
        <f>[41]Setembro!$F$10</f>
        <v>*</v>
      </c>
      <c r="H45" s="11" t="str">
        <f>[41]Setembro!$F$11</f>
        <v>*</v>
      </c>
      <c r="I45" s="11" t="str">
        <f>[41]Setembro!$F$12</f>
        <v>*</v>
      </c>
      <c r="J45" s="11" t="str">
        <f>[41]Setembro!$F$13</f>
        <v>*</v>
      </c>
      <c r="K45" s="11" t="str">
        <f>[41]Setembro!$F$14</f>
        <v>*</v>
      </c>
      <c r="L45" s="11" t="str">
        <f>[41]Setembro!$F$15</f>
        <v>*</v>
      </c>
      <c r="M45" s="11" t="str">
        <f>[41]Setembro!$F$16</f>
        <v>*</v>
      </c>
      <c r="N45" s="11" t="str">
        <f>[41]Setembro!$F$17</f>
        <v>*</v>
      </c>
      <c r="O45" s="11" t="str">
        <f>[41]Setembro!$F$18</f>
        <v>*</v>
      </c>
      <c r="P45" s="11" t="str">
        <f>[41]Setembro!$F$19</f>
        <v>*</v>
      </c>
      <c r="Q45" s="11" t="str">
        <f>[41]Setembro!$F$20</f>
        <v>*</v>
      </c>
      <c r="R45" s="11" t="str">
        <f>[41]Setembro!$F$21</f>
        <v>*</v>
      </c>
      <c r="S45" s="11" t="str">
        <f>[41]Setembro!$F$22</f>
        <v>*</v>
      </c>
      <c r="T45" s="11" t="str">
        <f>[41]Setembro!$F$23</f>
        <v>*</v>
      </c>
      <c r="U45" s="11" t="str">
        <f>[41]Setembro!$F$24</f>
        <v>*</v>
      </c>
      <c r="V45" s="11" t="str">
        <f>[41]Setembro!$F$25</f>
        <v>*</v>
      </c>
      <c r="W45" s="11" t="str">
        <f>[41]Setembro!$F$26</f>
        <v>*</v>
      </c>
      <c r="X45" s="11" t="str">
        <f>[41]Setembro!$F$27</f>
        <v>*</v>
      </c>
      <c r="Y45" s="11" t="str">
        <f>[41]Setembro!$F$28</f>
        <v>*</v>
      </c>
      <c r="Z45" s="11" t="str">
        <f>[41]Setembro!$F$29</f>
        <v>*</v>
      </c>
      <c r="AA45" s="11" t="str">
        <f>[41]Setembro!$F$30</f>
        <v>*</v>
      </c>
      <c r="AB45" s="11" t="str">
        <f>[41]Setembro!$F$31</f>
        <v>*</v>
      </c>
      <c r="AC45" s="11" t="str">
        <f>[41]Setembro!$F$32</f>
        <v>*</v>
      </c>
      <c r="AD45" s="11" t="str">
        <f>[41]Setembro!$F$33</f>
        <v>*</v>
      </c>
      <c r="AE45" s="94" t="str">
        <f>[41]Setembro!$F$34</f>
        <v>*</v>
      </c>
      <c r="AF45" s="97" t="s">
        <v>226</v>
      </c>
      <c r="AG45" s="95" t="s">
        <v>226</v>
      </c>
      <c r="AI45" t="s">
        <v>47</v>
      </c>
    </row>
    <row r="46" spans="1:36" x14ac:dyDescent="0.2">
      <c r="A46" s="78" t="s">
        <v>19</v>
      </c>
      <c r="B46" s="147">
        <f>[42]Setembro!$F$5</f>
        <v>93</v>
      </c>
      <c r="C46" s="11">
        <f>[42]Setembro!$F$6</f>
        <v>92</v>
      </c>
      <c r="D46" s="11">
        <f>[42]Setembro!$F$7</f>
        <v>89</v>
      </c>
      <c r="E46" s="11">
        <f>[42]Setembro!$F$8</f>
        <v>85</v>
      </c>
      <c r="F46" s="11">
        <f>[42]Setembro!$F$9</f>
        <v>72</v>
      </c>
      <c r="G46" s="11">
        <f>[42]Setembro!$F$10</f>
        <v>57</v>
      </c>
      <c r="H46" s="11">
        <f>[42]Setembro!$F$11</f>
        <v>88</v>
      </c>
      <c r="I46" s="11">
        <f>[42]Setembro!$F$12</f>
        <v>96</v>
      </c>
      <c r="J46" s="11">
        <f>[42]Setembro!$F$13</f>
        <v>92</v>
      </c>
      <c r="K46" s="11">
        <f>[42]Setembro!$F$14</f>
        <v>62</v>
      </c>
      <c r="L46" s="11">
        <f>[42]Setembro!$F$15</f>
        <v>71</v>
      </c>
      <c r="M46" s="11">
        <f>[42]Setembro!$F$16</f>
        <v>57</v>
      </c>
      <c r="N46" s="11">
        <f>[42]Setembro!$F$17</f>
        <v>51</v>
      </c>
      <c r="O46" s="11">
        <f>[42]Setembro!$F$18</f>
        <v>75</v>
      </c>
      <c r="P46" s="11">
        <f>[42]Setembro!$F$19</f>
        <v>96</v>
      </c>
      <c r="Q46" s="11">
        <f>[42]Setembro!$F$20</f>
        <v>73</v>
      </c>
      <c r="R46" s="11">
        <f>[42]Setembro!$F$21</f>
        <v>75</v>
      </c>
      <c r="S46" s="11">
        <f>[42]Setembro!$F$22</f>
        <v>97</v>
      </c>
      <c r="T46" s="11">
        <f>[42]Setembro!$F$23</f>
        <v>89</v>
      </c>
      <c r="U46" s="11">
        <f>[42]Setembro!$F$24</f>
        <v>67</v>
      </c>
      <c r="V46" s="11">
        <f>[42]Setembro!$F$25</f>
        <v>67</v>
      </c>
      <c r="W46" s="11">
        <f>[42]Setembro!$F$26</f>
        <v>91</v>
      </c>
      <c r="X46" s="11">
        <f>[42]Setembro!$F$27</f>
        <v>75</v>
      </c>
      <c r="Y46" s="11">
        <f>[42]Setembro!$F$28</f>
        <v>69</v>
      </c>
      <c r="Z46" s="11">
        <f>[42]Setembro!$F$29</f>
        <v>58</v>
      </c>
      <c r="AA46" s="11">
        <f>[42]Setembro!$F$30</f>
        <v>56</v>
      </c>
      <c r="AB46" s="11">
        <f>[42]Setembro!$F$31</f>
        <v>56</v>
      </c>
      <c r="AC46" s="11">
        <f>[42]Setembro!$F$32</f>
        <v>79</v>
      </c>
      <c r="AD46" s="11">
        <f>[42]Setembro!$F$33</f>
        <v>79</v>
      </c>
      <c r="AE46" s="94">
        <f>[42]Setembro!$F$34</f>
        <v>64</v>
      </c>
      <c r="AF46" s="97">
        <f t="shared" si="1"/>
        <v>97</v>
      </c>
      <c r="AG46" s="95">
        <f t="shared" si="2"/>
        <v>75.7</v>
      </c>
      <c r="AH46" s="12" t="s">
        <v>47</v>
      </c>
      <c r="AI46" t="s">
        <v>47</v>
      </c>
    </row>
    <row r="47" spans="1:36" x14ac:dyDescent="0.2">
      <c r="A47" s="78" t="s">
        <v>31</v>
      </c>
      <c r="B47" s="147">
        <f>[43]Setembro!$F$5</f>
        <v>55</v>
      </c>
      <c r="C47" s="11">
        <f>[43]Setembro!$F$6</f>
        <v>65</v>
      </c>
      <c r="D47" s="11">
        <f>[43]Setembro!$F$7</f>
        <v>74</v>
      </c>
      <c r="E47" s="11">
        <f>[43]Setembro!$F$8</f>
        <v>76</v>
      </c>
      <c r="F47" s="11">
        <f>[43]Setembro!$F$9</f>
        <v>61</v>
      </c>
      <c r="G47" s="11">
        <f>[43]Setembro!$F$10</f>
        <v>59</v>
      </c>
      <c r="H47" s="11">
        <f>[43]Setembro!$F$11</f>
        <v>56</v>
      </c>
      <c r="I47" s="11">
        <f>[43]Setembro!$F$12</f>
        <v>79</v>
      </c>
      <c r="J47" s="11">
        <f>[43]Setembro!$F$13</f>
        <v>75</v>
      </c>
      <c r="K47" s="11">
        <f>[43]Setembro!$F$14</f>
        <v>55</v>
      </c>
      <c r="L47" s="11">
        <f>[43]Setembro!$F$15</f>
        <v>57</v>
      </c>
      <c r="M47" s="11">
        <f>[43]Setembro!$F$16</f>
        <v>45</v>
      </c>
      <c r="N47" s="11">
        <f>[43]Setembro!$F$17</f>
        <v>50</v>
      </c>
      <c r="O47" s="11">
        <f>[43]Setembro!$F$18</f>
        <v>48</v>
      </c>
      <c r="P47" s="11">
        <f>[43]Setembro!$F$19</f>
        <v>76</v>
      </c>
      <c r="Q47" s="11">
        <f>[43]Setembro!$F$20</f>
        <v>61</v>
      </c>
      <c r="R47" s="11">
        <f>[43]Setembro!$F$21</f>
        <v>62</v>
      </c>
      <c r="S47" s="11">
        <f>[43]Setembro!$F$22</f>
        <v>64</v>
      </c>
      <c r="T47" s="11">
        <f>[43]Setembro!$F$23</f>
        <v>72</v>
      </c>
      <c r="U47" s="11">
        <f>[43]Setembro!$F$24</f>
        <v>76</v>
      </c>
      <c r="V47" s="11">
        <f>[43]Setembro!$F$25</f>
        <v>81</v>
      </c>
      <c r="W47" s="11">
        <f>[43]Setembro!$F$26</f>
        <v>85</v>
      </c>
      <c r="X47" s="11">
        <f>[43]Setembro!$F$27</f>
        <v>83</v>
      </c>
      <c r="Y47" s="11">
        <f>[43]Setembro!$F$28</f>
        <v>76</v>
      </c>
      <c r="Z47" s="11">
        <f>[43]Setembro!$F$29</f>
        <v>62</v>
      </c>
      <c r="AA47" s="11">
        <f>[43]Setembro!$F$30</f>
        <v>51</v>
      </c>
      <c r="AB47" s="11">
        <f>[43]Setembro!$F$31</f>
        <v>60</v>
      </c>
      <c r="AC47" s="11">
        <f>[43]Setembro!$F$32</f>
        <v>72</v>
      </c>
      <c r="AD47" s="11">
        <f>[43]Setembro!$F$33</f>
        <v>78</v>
      </c>
      <c r="AE47" s="94">
        <f>[43]Setembro!$F$34</f>
        <v>65</v>
      </c>
      <c r="AF47" s="97">
        <f t="shared" si="1"/>
        <v>85</v>
      </c>
      <c r="AG47" s="95">
        <f t="shared" si="2"/>
        <v>65.966666666666669</v>
      </c>
      <c r="AI47" t="s">
        <v>47</v>
      </c>
    </row>
    <row r="48" spans="1:36" x14ac:dyDescent="0.2">
      <c r="A48" s="78" t="s">
        <v>44</v>
      </c>
      <c r="B48" s="147">
        <f>[44]Setembro!$F$5</f>
        <v>87</v>
      </c>
      <c r="C48" s="11">
        <f>[44]Setembro!$F$6</f>
        <v>81</v>
      </c>
      <c r="D48" s="11">
        <f>[44]Setembro!$F$7</f>
        <v>81</v>
      </c>
      <c r="E48" s="11">
        <f>[44]Setembro!$F$8</f>
        <v>65</v>
      </c>
      <c r="F48" s="11">
        <f>[44]Setembro!$F$9</f>
        <v>41</v>
      </c>
      <c r="G48" s="11">
        <f>[44]Setembro!$F$10</f>
        <v>39</v>
      </c>
      <c r="H48" s="11">
        <f>[44]Setembro!$F$11</f>
        <v>39</v>
      </c>
      <c r="I48" s="11">
        <f>[44]Setembro!$F$12</f>
        <v>89</v>
      </c>
      <c r="J48" s="11">
        <f>[44]Setembro!$F$13</f>
        <v>65</v>
      </c>
      <c r="K48" s="11">
        <f>[44]Setembro!$F$14</f>
        <v>55</v>
      </c>
      <c r="L48" s="11">
        <f>[44]Setembro!$F$15</f>
        <v>34</v>
      </c>
      <c r="M48" s="11">
        <f>[44]Setembro!$F$16</f>
        <v>30</v>
      </c>
      <c r="N48" s="11">
        <f>[44]Setembro!$F$17</f>
        <v>29</v>
      </c>
      <c r="O48" s="11">
        <f>[44]Setembro!$F$18</f>
        <v>34</v>
      </c>
      <c r="P48" s="11">
        <f>[44]Setembro!$F$19</f>
        <v>73</v>
      </c>
      <c r="Q48" s="11">
        <f>[44]Setembro!$F$20</f>
        <v>60</v>
      </c>
      <c r="R48" s="11">
        <f>[44]Setembro!$F$21</f>
        <v>32</v>
      </c>
      <c r="S48" s="11">
        <f>[44]Setembro!$F$22</f>
        <v>60</v>
      </c>
      <c r="T48" s="11">
        <f>[44]Setembro!$F$23</f>
        <v>45</v>
      </c>
      <c r="U48" s="11">
        <f>[44]Setembro!$F$24</f>
        <v>68</v>
      </c>
      <c r="V48" s="11">
        <f>[44]Setembro!$F$25</f>
        <v>81</v>
      </c>
      <c r="W48" s="11">
        <f>[44]Setembro!$F$26</f>
        <v>75</v>
      </c>
      <c r="X48" s="11">
        <f>[44]Setembro!$F$27</f>
        <v>86</v>
      </c>
      <c r="Y48" s="11">
        <f>[44]Setembro!$F$28</f>
        <v>71</v>
      </c>
      <c r="Z48" s="11">
        <f>[44]Setembro!$F$29</f>
        <v>39</v>
      </c>
      <c r="AA48" s="11">
        <f>[44]Setembro!$F$30</f>
        <v>42</v>
      </c>
      <c r="AB48" s="11">
        <f>[44]Setembro!$F$31</f>
        <v>57</v>
      </c>
      <c r="AC48" s="11">
        <f>[44]Setembro!$F$32</f>
        <v>66</v>
      </c>
      <c r="AD48" s="11">
        <f>[44]Setembro!$F$33</f>
        <v>74</v>
      </c>
      <c r="AE48" s="94">
        <f>[44]Setembro!$F$34</f>
        <v>30</v>
      </c>
      <c r="AF48" s="97">
        <f t="shared" si="1"/>
        <v>89</v>
      </c>
      <c r="AG48" s="95">
        <f t="shared" si="2"/>
        <v>57.6</v>
      </c>
      <c r="AH48" s="12" t="s">
        <v>47</v>
      </c>
      <c r="AI48" t="s">
        <v>47</v>
      </c>
    </row>
    <row r="49" spans="1:35" ht="13.5" thickBot="1" x14ac:dyDescent="0.25">
      <c r="A49" s="79" t="s">
        <v>20</v>
      </c>
      <c r="B49" s="148" t="str">
        <f>[45]Setembro!$F$5</f>
        <v>*</v>
      </c>
      <c r="C49" s="106" t="str">
        <f>[45]Setembro!$F$6</f>
        <v>*</v>
      </c>
      <c r="D49" s="106" t="str">
        <f>[45]Setembro!$F$7</f>
        <v>*</v>
      </c>
      <c r="E49" s="106" t="str">
        <f>[45]Setembro!$F$8</f>
        <v>*</v>
      </c>
      <c r="F49" s="106" t="str">
        <f>[45]Setembro!$F$9</f>
        <v>*</v>
      </c>
      <c r="G49" s="106" t="str">
        <f>[45]Setembro!$F$10</f>
        <v>*</v>
      </c>
      <c r="H49" s="106" t="str">
        <f>[45]Setembro!$F$11</f>
        <v>*</v>
      </c>
      <c r="I49" s="106" t="str">
        <f>[45]Setembro!$F$12</f>
        <v>*</v>
      </c>
      <c r="J49" s="106" t="str">
        <f>[45]Setembro!$F$13</f>
        <v>*</v>
      </c>
      <c r="K49" s="106" t="str">
        <f>[45]Setembro!$F$14</f>
        <v>*</v>
      </c>
      <c r="L49" s="106" t="str">
        <f>[45]Setembro!$F$15</f>
        <v>*</v>
      </c>
      <c r="M49" s="106" t="str">
        <f>[45]Setembro!$F$16</f>
        <v>*</v>
      </c>
      <c r="N49" s="106" t="str">
        <f>[45]Setembro!$F$17</f>
        <v>*</v>
      </c>
      <c r="O49" s="106" t="str">
        <f>[45]Setembro!$F$18</f>
        <v>*</v>
      </c>
      <c r="P49" s="106" t="str">
        <f>[45]Setembro!$F$19</f>
        <v>*</v>
      </c>
      <c r="Q49" s="106" t="str">
        <f>[45]Setembro!$F$20</f>
        <v>*</v>
      </c>
      <c r="R49" s="106" t="str">
        <f>[45]Setembro!$F$21</f>
        <v>*</v>
      </c>
      <c r="S49" s="106" t="str">
        <f>[45]Setembro!$F$22</f>
        <v>*</v>
      </c>
      <c r="T49" s="106" t="str">
        <f>[45]Setembro!$F$23</f>
        <v>*</v>
      </c>
      <c r="U49" s="106" t="str">
        <f>[45]Setembro!$F$24</f>
        <v>*</v>
      </c>
      <c r="V49" s="106" t="str">
        <f>[45]Setembro!$F$25</f>
        <v>*</v>
      </c>
      <c r="W49" s="106" t="str">
        <f>[45]Setembro!$F$26</f>
        <v>*</v>
      </c>
      <c r="X49" s="106" t="str">
        <f>[45]Setembro!$F$27</f>
        <v>*</v>
      </c>
      <c r="Y49" s="106" t="str">
        <f>[45]Setembro!$F$28</f>
        <v>*</v>
      </c>
      <c r="Z49" s="106" t="str">
        <f>[45]Setembro!$F$29</f>
        <v>*</v>
      </c>
      <c r="AA49" s="106" t="str">
        <f>[45]Setembro!$F$30</f>
        <v>*</v>
      </c>
      <c r="AB49" s="106" t="str">
        <f>[45]Setembro!$F$31</f>
        <v>*</v>
      </c>
      <c r="AC49" s="106" t="str">
        <f>[45]Setembro!$F$32</f>
        <v>*</v>
      </c>
      <c r="AD49" s="106" t="str">
        <f>[45]Setembro!$F$33</f>
        <v>*</v>
      </c>
      <c r="AE49" s="107" t="str">
        <f>[45]Setembro!$F$34</f>
        <v>*</v>
      </c>
      <c r="AF49" s="108" t="s">
        <v>226</v>
      </c>
      <c r="AG49" s="164" t="s">
        <v>226</v>
      </c>
    </row>
    <row r="50" spans="1:35" s="5" customFormat="1" ht="17.100000000000001" customHeight="1" thickBot="1" x14ac:dyDescent="0.25">
      <c r="A50" s="80" t="s">
        <v>33</v>
      </c>
      <c r="B50" s="170">
        <f t="shared" ref="B50:AF50" si="3">MAX(B5:B49)</f>
        <v>97</v>
      </c>
      <c r="C50" s="82">
        <f t="shared" si="3"/>
        <v>93</v>
      </c>
      <c r="D50" s="82">
        <f t="shared" si="3"/>
        <v>95</v>
      </c>
      <c r="E50" s="82">
        <f t="shared" si="3"/>
        <v>97</v>
      </c>
      <c r="F50" s="82">
        <f t="shared" si="3"/>
        <v>97</v>
      </c>
      <c r="G50" s="82">
        <f t="shared" si="3"/>
        <v>91</v>
      </c>
      <c r="H50" s="82">
        <f t="shared" si="3"/>
        <v>99</v>
      </c>
      <c r="I50" s="82">
        <f t="shared" si="3"/>
        <v>100</v>
      </c>
      <c r="J50" s="82">
        <f t="shared" si="3"/>
        <v>100</v>
      </c>
      <c r="K50" s="82">
        <f t="shared" si="3"/>
        <v>88</v>
      </c>
      <c r="L50" s="82">
        <f t="shared" si="3"/>
        <v>89</v>
      </c>
      <c r="M50" s="82">
        <f t="shared" si="3"/>
        <v>83</v>
      </c>
      <c r="N50" s="82">
        <f t="shared" si="3"/>
        <v>86</v>
      </c>
      <c r="O50" s="82">
        <f t="shared" si="3"/>
        <v>85</v>
      </c>
      <c r="P50" s="82">
        <f t="shared" si="3"/>
        <v>100</v>
      </c>
      <c r="Q50" s="82">
        <f t="shared" si="3"/>
        <v>96</v>
      </c>
      <c r="R50" s="82">
        <f t="shared" si="3"/>
        <v>95</v>
      </c>
      <c r="S50" s="82">
        <f t="shared" si="3"/>
        <v>100</v>
      </c>
      <c r="T50" s="82">
        <f t="shared" si="3"/>
        <v>100</v>
      </c>
      <c r="U50" s="82">
        <f t="shared" si="3"/>
        <v>99</v>
      </c>
      <c r="V50" s="82">
        <f t="shared" si="3"/>
        <v>100</v>
      </c>
      <c r="W50" s="82">
        <f t="shared" si="3"/>
        <v>100</v>
      </c>
      <c r="X50" s="82">
        <f t="shared" si="3"/>
        <v>100</v>
      </c>
      <c r="Y50" s="82">
        <f t="shared" si="3"/>
        <v>99</v>
      </c>
      <c r="Z50" s="82">
        <f t="shared" si="3"/>
        <v>90</v>
      </c>
      <c r="AA50" s="82">
        <f t="shared" si="3"/>
        <v>85</v>
      </c>
      <c r="AB50" s="82">
        <f t="shared" si="3"/>
        <v>76</v>
      </c>
      <c r="AC50" s="82">
        <f t="shared" si="3"/>
        <v>100</v>
      </c>
      <c r="AD50" s="82">
        <f t="shared" si="3"/>
        <v>100</v>
      </c>
      <c r="AE50" s="83">
        <f t="shared" si="3"/>
        <v>95</v>
      </c>
      <c r="AF50" s="128">
        <f t="shared" si="3"/>
        <v>100</v>
      </c>
      <c r="AG50" s="129">
        <f>AVERAGE(AG5:AG49)</f>
        <v>75.844238654401991</v>
      </c>
      <c r="AI50" s="5" t="s">
        <v>47</v>
      </c>
    </row>
    <row r="51" spans="1:35" x14ac:dyDescent="0.2">
      <c r="A51" s="42"/>
      <c r="B51" s="43"/>
      <c r="C51" s="43"/>
      <c r="D51" s="43" t="s">
        <v>101</v>
      </c>
      <c r="E51" s="43"/>
      <c r="F51" s="43"/>
      <c r="G51" s="43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0"/>
      <c r="AE51" s="53" t="s">
        <v>47</v>
      </c>
      <c r="AF51" s="47"/>
      <c r="AG51" s="49"/>
    </row>
    <row r="52" spans="1:35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93" t="s">
        <v>97</v>
      </c>
      <c r="U52" s="193"/>
      <c r="V52" s="193"/>
      <c r="W52" s="193"/>
      <c r="X52" s="193"/>
      <c r="Y52" s="90"/>
      <c r="Z52" s="90"/>
      <c r="AA52" s="90"/>
      <c r="AB52" s="90"/>
      <c r="AC52" s="90"/>
      <c r="AD52" s="90"/>
      <c r="AE52" s="90"/>
      <c r="AF52" s="47"/>
      <c r="AG52" s="46"/>
    </row>
    <row r="53" spans="1:35" x14ac:dyDescent="0.2">
      <c r="A53" s="45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94" t="s">
        <v>98</v>
      </c>
      <c r="U53" s="194"/>
      <c r="V53" s="194"/>
      <c r="W53" s="194"/>
      <c r="X53" s="194"/>
      <c r="Y53" s="90"/>
      <c r="Z53" s="90"/>
      <c r="AA53" s="90"/>
      <c r="AB53" s="90"/>
      <c r="AC53" s="90"/>
      <c r="AD53" s="50"/>
      <c r="AE53" s="50"/>
      <c r="AF53" s="47"/>
      <c r="AG53" s="46"/>
      <c r="AH53" s="12" t="s">
        <v>47</v>
      </c>
    </row>
    <row r="54" spans="1:35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0"/>
      <c r="AE54" s="50"/>
      <c r="AF54" s="47"/>
      <c r="AG54" s="76"/>
    </row>
    <row r="55" spans="1:35" x14ac:dyDescent="0.2">
      <c r="A55" s="45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0"/>
      <c r="AF55" s="47"/>
      <c r="AG55" s="49"/>
      <c r="AI55" t="s">
        <v>47</v>
      </c>
    </row>
    <row r="56" spans="1:35" x14ac:dyDescent="0.2">
      <c r="A56" s="45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1"/>
      <c r="AF56" s="47"/>
      <c r="AG56" s="49"/>
    </row>
    <row r="57" spans="1:35" ht="13.5" thickBot="1" x14ac:dyDescent="0.25">
      <c r="A57" s="54"/>
      <c r="B57" s="55"/>
      <c r="C57" s="55"/>
      <c r="D57" s="55"/>
      <c r="E57" s="55"/>
      <c r="F57" s="55"/>
      <c r="G57" s="55" t="s">
        <v>47</v>
      </c>
      <c r="H57" s="55"/>
      <c r="I57" s="55"/>
      <c r="J57" s="55"/>
      <c r="K57" s="55"/>
      <c r="L57" s="55" t="s">
        <v>47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6"/>
      <c r="AG57" s="77"/>
    </row>
    <row r="58" spans="1:35" x14ac:dyDescent="0.2">
      <c r="AI58" t="s">
        <v>47</v>
      </c>
    </row>
    <row r="59" spans="1:35" x14ac:dyDescent="0.2">
      <c r="U59" s="2" t="s">
        <v>47</v>
      </c>
      <c r="Y59" s="2" t="s">
        <v>47</v>
      </c>
      <c r="AI59" t="s">
        <v>47</v>
      </c>
    </row>
    <row r="60" spans="1:35" x14ac:dyDescent="0.2">
      <c r="L60" s="2" t="s">
        <v>47</v>
      </c>
      <c r="Q60" s="2" t="s">
        <v>47</v>
      </c>
      <c r="U60" s="2" t="s">
        <v>47</v>
      </c>
      <c r="AD60" s="2" t="s">
        <v>47</v>
      </c>
      <c r="AI60" t="s">
        <v>47</v>
      </c>
    </row>
    <row r="61" spans="1:35" x14ac:dyDescent="0.2">
      <c r="O61" s="2" t="s">
        <v>47</v>
      </c>
      <c r="AB61" s="2" t="s">
        <v>47</v>
      </c>
      <c r="AF61" s="7" t="s">
        <v>47</v>
      </c>
    </row>
    <row r="62" spans="1:35" x14ac:dyDescent="0.2">
      <c r="G62" s="2" t="s">
        <v>47</v>
      </c>
      <c r="L62" s="2" t="s">
        <v>47</v>
      </c>
    </row>
    <row r="63" spans="1:35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5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AF65" s="7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6" x14ac:dyDescent="0.2">
      <c r="R67" s="2" t="s">
        <v>47</v>
      </c>
      <c r="U67" s="2" t="s">
        <v>47</v>
      </c>
    </row>
    <row r="68" spans="7:36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</row>
    <row r="75" spans="7:36" x14ac:dyDescent="0.2">
      <c r="AJ75" s="12" t="s">
        <v>47</v>
      </c>
    </row>
    <row r="76" spans="7:36" x14ac:dyDescent="0.2">
      <c r="W76" s="2" t="s">
        <v>47</v>
      </c>
    </row>
  </sheetData>
  <sheetProtection password="C6EC" sheet="1" objects="1" scenarios="1"/>
  <mergeCells count="35"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T3:T4"/>
    <mergeCell ref="B2:AG2"/>
    <mergeCell ref="AE3:AE4"/>
    <mergeCell ref="Z3:Z4"/>
    <mergeCell ref="A2:A4"/>
    <mergeCell ref="S3:S4"/>
    <mergeCell ref="V3:V4"/>
    <mergeCell ref="T52:X52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EOR33" sqref="EOR33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3" ht="20.100000000000001" customHeight="1" thickBot="1" x14ac:dyDescent="0.25">
      <c r="A1" s="181" t="s">
        <v>27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3"/>
    </row>
    <row r="2" spans="1:33" s="4" customFormat="1" ht="20.100000000000001" customHeight="1" thickBot="1" x14ac:dyDescent="0.25">
      <c r="A2" s="184" t="s">
        <v>21</v>
      </c>
      <c r="B2" s="199" t="s">
        <v>230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1"/>
    </row>
    <row r="3" spans="1:33" s="5" customFormat="1" ht="20.100000000000001" customHeight="1" x14ac:dyDescent="0.2">
      <c r="A3" s="185"/>
      <c r="B3" s="187">
        <v>1</v>
      </c>
      <c r="C3" s="189">
        <f>SUM(B3+1)</f>
        <v>2</v>
      </c>
      <c r="D3" s="189">
        <f t="shared" ref="D3:AD3" si="0">SUM(C3+1)</f>
        <v>3</v>
      </c>
      <c r="E3" s="189">
        <f t="shared" si="0"/>
        <v>4</v>
      </c>
      <c r="F3" s="189">
        <f t="shared" si="0"/>
        <v>5</v>
      </c>
      <c r="G3" s="189">
        <f t="shared" si="0"/>
        <v>6</v>
      </c>
      <c r="H3" s="189">
        <f t="shared" si="0"/>
        <v>7</v>
      </c>
      <c r="I3" s="189">
        <f t="shared" si="0"/>
        <v>8</v>
      </c>
      <c r="J3" s="189">
        <f t="shared" si="0"/>
        <v>9</v>
      </c>
      <c r="K3" s="189">
        <f t="shared" si="0"/>
        <v>10</v>
      </c>
      <c r="L3" s="189">
        <f t="shared" si="0"/>
        <v>11</v>
      </c>
      <c r="M3" s="189">
        <f t="shared" si="0"/>
        <v>12</v>
      </c>
      <c r="N3" s="189">
        <f t="shared" si="0"/>
        <v>13</v>
      </c>
      <c r="O3" s="189">
        <f t="shared" si="0"/>
        <v>14</v>
      </c>
      <c r="P3" s="189">
        <f t="shared" si="0"/>
        <v>15</v>
      </c>
      <c r="Q3" s="189">
        <f t="shared" si="0"/>
        <v>16</v>
      </c>
      <c r="R3" s="189">
        <f t="shared" si="0"/>
        <v>17</v>
      </c>
      <c r="S3" s="189">
        <f t="shared" si="0"/>
        <v>18</v>
      </c>
      <c r="T3" s="189">
        <f t="shared" si="0"/>
        <v>19</v>
      </c>
      <c r="U3" s="189">
        <f t="shared" si="0"/>
        <v>20</v>
      </c>
      <c r="V3" s="189">
        <f t="shared" si="0"/>
        <v>21</v>
      </c>
      <c r="W3" s="189">
        <f t="shared" si="0"/>
        <v>22</v>
      </c>
      <c r="X3" s="189">
        <f t="shared" si="0"/>
        <v>23</v>
      </c>
      <c r="Y3" s="189">
        <f t="shared" si="0"/>
        <v>24</v>
      </c>
      <c r="Z3" s="189">
        <f t="shared" si="0"/>
        <v>25</v>
      </c>
      <c r="AA3" s="189">
        <f t="shared" si="0"/>
        <v>26</v>
      </c>
      <c r="AB3" s="189">
        <f t="shared" si="0"/>
        <v>27</v>
      </c>
      <c r="AC3" s="189">
        <f t="shared" si="0"/>
        <v>28</v>
      </c>
      <c r="AD3" s="189">
        <f t="shared" si="0"/>
        <v>29</v>
      </c>
      <c r="AE3" s="195">
        <v>30</v>
      </c>
      <c r="AF3" s="96" t="s">
        <v>38</v>
      </c>
      <c r="AG3" s="155" t="s">
        <v>36</v>
      </c>
    </row>
    <row r="4" spans="1:33" s="5" customFormat="1" ht="20.100000000000001" customHeight="1" thickBot="1" x14ac:dyDescent="0.25">
      <c r="A4" s="185"/>
      <c r="B4" s="188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6"/>
      <c r="AF4" s="124" t="s">
        <v>35</v>
      </c>
      <c r="AG4" s="120" t="s">
        <v>35</v>
      </c>
    </row>
    <row r="5" spans="1:33" s="5" customFormat="1" x14ac:dyDescent="0.2">
      <c r="A5" s="78" t="s">
        <v>40</v>
      </c>
      <c r="B5" s="146">
        <f>[1]Setembro!$G$5</f>
        <v>15</v>
      </c>
      <c r="C5" s="117">
        <f>[1]Setembro!$G$6</f>
        <v>15</v>
      </c>
      <c r="D5" s="117">
        <f>[1]Setembro!$G$7</f>
        <v>13</v>
      </c>
      <c r="E5" s="117">
        <f>[1]Setembro!$G$8</f>
        <v>13</v>
      </c>
      <c r="F5" s="117">
        <f>[1]Setembro!$G$9</f>
        <v>13</v>
      </c>
      <c r="G5" s="117">
        <f>[1]Setembro!$G$10</f>
        <v>11</v>
      </c>
      <c r="H5" s="117">
        <f>[1]Setembro!$G$11</f>
        <v>11</v>
      </c>
      <c r="I5" s="117">
        <f>[1]Setembro!$G$12</f>
        <v>11</v>
      </c>
      <c r="J5" s="117">
        <f>[1]Setembro!$G$13</f>
        <v>11</v>
      </c>
      <c r="K5" s="117">
        <f>[1]Setembro!$G$14</f>
        <v>11</v>
      </c>
      <c r="L5" s="117">
        <f>[1]Setembro!$G$15</f>
        <v>10</v>
      </c>
      <c r="M5" s="117">
        <f>[1]Setembro!$G$16</f>
        <v>9</v>
      </c>
      <c r="N5" s="117">
        <f>[1]Setembro!$G$17</f>
        <v>10</v>
      </c>
      <c r="O5" s="117">
        <f>[1]Setembro!$G$18</f>
        <v>11</v>
      </c>
      <c r="P5" s="117">
        <f>[1]Setembro!$G$19</f>
        <v>11</v>
      </c>
      <c r="Q5" s="117">
        <f>[1]Setembro!$G$20</f>
        <v>12</v>
      </c>
      <c r="R5" s="117">
        <f>[1]Setembro!$G$21</f>
        <v>14</v>
      </c>
      <c r="S5" s="117">
        <f>[1]Setembro!$G$22</f>
        <v>21</v>
      </c>
      <c r="T5" s="117">
        <f>[1]Setembro!$G$23</f>
        <v>39</v>
      </c>
      <c r="U5" s="117">
        <f>[1]Setembro!$G$24</f>
        <v>33</v>
      </c>
      <c r="V5" s="117">
        <f>[1]Setembro!$G$25</f>
        <v>46</v>
      </c>
      <c r="W5" s="117">
        <f>[1]Setembro!$G$26</f>
        <v>56</v>
      </c>
      <c r="X5" s="117">
        <f>[1]Setembro!$G$27</f>
        <v>33</v>
      </c>
      <c r="Y5" s="117">
        <f>[1]Setembro!$G$28</f>
        <v>21</v>
      </c>
      <c r="Z5" s="117">
        <f>[1]Setembro!$G$29</f>
        <v>14</v>
      </c>
      <c r="AA5" s="117">
        <f>[1]Setembro!$G$30</f>
        <v>12</v>
      </c>
      <c r="AB5" s="117">
        <f>[1]Setembro!$G$31</f>
        <v>18</v>
      </c>
      <c r="AC5" s="117">
        <f>[1]Setembro!$G$32</f>
        <v>23</v>
      </c>
      <c r="AD5" s="117">
        <f>[1]Setembro!$G$33</f>
        <v>14</v>
      </c>
      <c r="AE5" s="118">
        <f>[1]Setembro!$G$34</f>
        <v>9</v>
      </c>
      <c r="AF5" s="125">
        <f>MIN(B5:AE5)</f>
        <v>9</v>
      </c>
      <c r="AG5" s="163">
        <f>AVERAGE(B5:AE5)</f>
        <v>18</v>
      </c>
    </row>
    <row r="6" spans="1:33" x14ac:dyDescent="0.2">
      <c r="A6" s="78" t="s">
        <v>0</v>
      </c>
      <c r="B6" s="147">
        <f>[2]Setembro!$G$5</f>
        <v>26</v>
      </c>
      <c r="C6" s="11">
        <f>[2]Setembro!$G$6</f>
        <v>30</v>
      </c>
      <c r="D6" s="11">
        <f>[2]Setembro!$G$7</f>
        <v>29</v>
      </c>
      <c r="E6" s="11">
        <f>[2]Setembro!$G$8</f>
        <v>30</v>
      </c>
      <c r="F6" s="11">
        <f>[2]Setembro!$G$9</f>
        <v>13</v>
      </c>
      <c r="G6" s="11">
        <f>[2]Setembro!$G$10</f>
        <v>14</v>
      </c>
      <c r="H6" s="11">
        <f>[2]Setembro!$G$11</f>
        <v>47</v>
      </c>
      <c r="I6" s="11">
        <f>[2]Setembro!$G$12</f>
        <v>39</v>
      </c>
      <c r="J6" s="11">
        <f>[2]Setembro!$G$13</f>
        <v>13</v>
      </c>
      <c r="K6" s="11">
        <f>[2]Setembro!$G$14</f>
        <v>13</v>
      </c>
      <c r="L6" s="11">
        <f>[2]Setembro!$G$15</f>
        <v>10</v>
      </c>
      <c r="M6" s="11">
        <f>[2]Setembro!$G$16</f>
        <v>9</v>
      </c>
      <c r="N6" s="11">
        <f>[2]Setembro!$G$17</f>
        <v>7</v>
      </c>
      <c r="O6" s="11">
        <f>[2]Setembro!$G$18</f>
        <v>21</v>
      </c>
      <c r="P6" s="11">
        <f>[2]Setembro!$G$19</f>
        <v>26</v>
      </c>
      <c r="Q6" s="11">
        <f>[2]Setembro!$G$20</f>
        <v>13</v>
      </c>
      <c r="R6" s="11">
        <f>[2]Setembro!$G$21</f>
        <v>46</v>
      </c>
      <c r="S6" s="11">
        <f>[2]Setembro!$G$22</f>
        <v>30</v>
      </c>
      <c r="T6" s="11">
        <f>[2]Setembro!$G$23</f>
        <v>24</v>
      </c>
      <c r="U6" s="11">
        <f>[2]Setembro!$G$24</f>
        <v>22</v>
      </c>
      <c r="V6" s="11">
        <f>[2]Setembro!$G$25</f>
        <v>30</v>
      </c>
      <c r="W6" s="11">
        <f>[2]Setembro!$G$26</f>
        <v>51</v>
      </c>
      <c r="X6" s="11">
        <f>[2]Setembro!$G$27</f>
        <v>32</v>
      </c>
      <c r="Y6" s="11">
        <f>[2]Setembro!$G$28</f>
        <v>23</v>
      </c>
      <c r="Z6" s="11">
        <f>[2]Setembro!$G$29</f>
        <v>12</v>
      </c>
      <c r="AA6" s="11">
        <f>[2]Setembro!$G$30</f>
        <v>10</v>
      </c>
      <c r="AB6" s="11">
        <f>[2]Setembro!$G$31</f>
        <v>22</v>
      </c>
      <c r="AC6" s="11">
        <f>[2]Setembro!$G$32</f>
        <v>49</v>
      </c>
      <c r="AD6" s="11">
        <f>[2]Setembro!$G$33</f>
        <v>23</v>
      </c>
      <c r="AE6" s="94">
        <f>[2]Setembro!$G$34</f>
        <v>11</v>
      </c>
      <c r="AF6" s="97">
        <f>MIN(B6:AE6)</f>
        <v>7</v>
      </c>
      <c r="AG6" s="95">
        <f>AVERAGE(B6:AE6)</f>
        <v>24.166666666666668</v>
      </c>
    </row>
    <row r="7" spans="1:33" x14ac:dyDescent="0.2">
      <c r="A7" s="78" t="s">
        <v>104</v>
      </c>
      <c r="B7" s="147">
        <f>[3]Setembro!$G$5</f>
        <v>34</v>
      </c>
      <c r="C7" s="11">
        <f>[3]Setembro!$G$6</f>
        <v>32</v>
      </c>
      <c r="D7" s="11">
        <f>[3]Setembro!$G$7</f>
        <v>38</v>
      </c>
      <c r="E7" s="11">
        <f>[3]Setembro!$G$8</f>
        <v>38</v>
      </c>
      <c r="F7" s="11">
        <f>[3]Setembro!$G$9</f>
        <v>19</v>
      </c>
      <c r="G7" s="11">
        <f>[3]Setembro!$G$10</f>
        <v>17</v>
      </c>
      <c r="H7" s="11">
        <f>[3]Setembro!$G$11</f>
        <v>17</v>
      </c>
      <c r="I7" s="11">
        <f>[3]Setembro!$G$12</f>
        <v>31</v>
      </c>
      <c r="J7" s="11">
        <f>[3]Setembro!$G$13</f>
        <v>18</v>
      </c>
      <c r="K7" s="11">
        <f>[3]Setembro!$G$14</f>
        <v>18</v>
      </c>
      <c r="L7" s="11">
        <f>[3]Setembro!$G$15</f>
        <v>18</v>
      </c>
      <c r="M7" s="11">
        <f>[3]Setembro!$G$16</f>
        <v>11</v>
      </c>
      <c r="N7" s="11">
        <f>[3]Setembro!$G$17</f>
        <v>14</v>
      </c>
      <c r="O7" s="11">
        <f>[3]Setembro!$G$18</f>
        <v>17</v>
      </c>
      <c r="P7" s="11">
        <f>[3]Setembro!$G$19</f>
        <v>22</v>
      </c>
      <c r="Q7" s="11">
        <f>[3]Setembro!$G$20</f>
        <v>19</v>
      </c>
      <c r="R7" s="11">
        <f>[3]Setembro!$G$21</f>
        <v>31</v>
      </c>
      <c r="S7" s="11">
        <f>[3]Setembro!$G$22</f>
        <v>46</v>
      </c>
      <c r="T7" s="11">
        <f>[3]Setembro!$G$23</f>
        <v>38</v>
      </c>
      <c r="U7" s="11">
        <f>[3]Setembro!$G$24</f>
        <v>38</v>
      </c>
      <c r="V7" s="11">
        <f>[3]Setembro!$G$25</f>
        <v>47</v>
      </c>
      <c r="W7" s="11">
        <f>[3]Setembro!$G$26</f>
        <v>65</v>
      </c>
      <c r="X7" s="11">
        <f>[3]Setembro!$G$27</f>
        <v>47</v>
      </c>
      <c r="Y7" s="11">
        <f>[3]Setembro!$G$28</f>
        <v>31</v>
      </c>
      <c r="Z7" s="11">
        <f>[3]Setembro!$G$29</f>
        <v>24</v>
      </c>
      <c r="AA7" s="11">
        <f>[3]Setembro!$G$30</f>
        <v>19</v>
      </c>
      <c r="AB7" s="11">
        <f>[3]Setembro!$G$31</f>
        <v>31</v>
      </c>
      <c r="AC7" s="11">
        <f>[3]Setembro!$G$32</f>
        <v>47</v>
      </c>
      <c r="AD7" s="11">
        <f>[3]Setembro!$G$33</f>
        <v>28</v>
      </c>
      <c r="AE7" s="94">
        <f>[3]Setembro!$G$34</f>
        <v>18</v>
      </c>
      <c r="AF7" s="98">
        <f>MIN(B7:AE7)</f>
        <v>11</v>
      </c>
      <c r="AG7" s="123">
        <f>AVERAGE(B7:AE7)</f>
        <v>29.1</v>
      </c>
    </row>
    <row r="8" spans="1:33" x14ac:dyDescent="0.2">
      <c r="A8" s="78" t="s">
        <v>1</v>
      </c>
      <c r="B8" s="147" t="str">
        <f>[4]Setembro!$G$5</f>
        <v>*</v>
      </c>
      <c r="C8" s="11" t="str">
        <f>[4]Setembro!$G$6</f>
        <v>*</v>
      </c>
      <c r="D8" s="11" t="str">
        <f>[4]Setembro!$G$7</f>
        <v>*</v>
      </c>
      <c r="E8" s="11" t="str">
        <f>[4]Setembro!$G$8</f>
        <v>*</v>
      </c>
      <c r="F8" s="11" t="str">
        <f>[4]Setembro!$G$9</f>
        <v>*</v>
      </c>
      <c r="G8" s="11" t="str">
        <f>[4]Setembro!$G$10</f>
        <v>*</v>
      </c>
      <c r="H8" s="11" t="str">
        <f>[4]Setembro!$G$11</f>
        <v>*</v>
      </c>
      <c r="I8" s="11" t="str">
        <f>[4]Setembro!$G$12</f>
        <v>*</v>
      </c>
      <c r="J8" s="11" t="str">
        <f>[4]Setembro!$G$13</f>
        <v>*</v>
      </c>
      <c r="K8" s="11" t="str">
        <f>[4]Setembro!$G$14</f>
        <v>*</v>
      </c>
      <c r="L8" s="11" t="str">
        <f>[4]Setembro!$G$15</f>
        <v>*</v>
      </c>
      <c r="M8" s="11" t="str">
        <f>[4]Setembro!$G$16</f>
        <v>*</v>
      </c>
      <c r="N8" s="11" t="str">
        <f>[4]Setembro!$G$17</f>
        <v>*</v>
      </c>
      <c r="O8" s="11" t="str">
        <f>[4]Setembro!$G$18</f>
        <v>*</v>
      </c>
      <c r="P8" s="11">
        <f>[4]Setembro!$G$19</f>
        <v>29</v>
      </c>
      <c r="Q8" s="11">
        <f>[4]Setembro!$G$20</f>
        <v>15</v>
      </c>
      <c r="R8" s="11">
        <f>[4]Setembro!$G$21</f>
        <v>32</v>
      </c>
      <c r="S8" s="11">
        <f>[4]Setembro!$G$22</f>
        <v>31</v>
      </c>
      <c r="T8" s="11">
        <f>[4]Setembro!$G$23</f>
        <v>56</v>
      </c>
      <c r="U8" s="11" t="str">
        <f>[4]Setembro!$G$24</f>
        <v>*</v>
      </c>
      <c r="V8" s="11" t="str">
        <f>[4]Setembro!$G$25</f>
        <v>*</v>
      </c>
      <c r="W8" s="11" t="str">
        <f>[4]Setembro!$G$26</f>
        <v>*</v>
      </c>
      <c r="X8" s="11" t="str">
        <f>[4]Setembro!$G$27</f>
        <v>*</v>
      </c>
      <c r="Y8" s="11" t="str">
        <f>[4]Setembro!$G$28</f>
        <v>*</v>
      </c>
      <c r="Z8" s="11" t="str">
        <f>[4]Setembro!$G$29</f>
        <v>*</v>
      </c>
      <c r="AA8" s="11" t="str">
        <f>[4]Setembro!$G$30</f>
        <v>*</v>
      </c>
      <c r="AB8" s="11" t="str">
        <f>[4]Setembro!$G$31</f>
        <v>*</v>
      </c>
      <c r="AC8" s="11" t="str">
        <f>[4]Setembro!$G$32</f>
        <v>*</v>
      </c>
      <c r="AD8" s="11" t="str">
        <f>[4]Setembro!$G$33</f>
        <v>*</v>
      </c>
      <c r="AE8" s="94" t="str">
        <f>[4]Setembro!$G$34</f>
        <v>*</v>
      </c>
      <c r="AF8" s="97" t="s">
        <v>226</v>
      </c>
      <c r="AG8" s="95" t="s">
        <v>226</v>
      </c>
    </row>
    <row r="9" spans="1:33" x14ac:dyDescent="0.2">
      <c r="A9" s="78" t="s">
        <v>167</v>
      </c>
      <c r="B9" s="147">
        <f>[5]Setembro!$G$5</f>
        <v>31</v>
      </c>
      <c r="C9" s="11">
        <f>[5]Setembro!$G$6</f>
        <v>46</v>
      </c>
      <c r="D9" s="11">
        <f>[5]Setembro!$G$7</f>
        <v>55</v>
      </c>
      <c r="E9" s="11">
        <f>[5]Setembro!$G$8</f>
        <v>38</v>
      </c>
      <c r="F9" s="11">
        <f>[5]Setembro!$G$9</f>
        <v>21</v>
      </c>
      <c r="G9" s="11">
        <f>[5]Setembro!$G$10</f>
        <v>22</v>
      </c>
      <c r="H9" s="11">
        <f>[5]Setembro!$G$11</f>
        <v>52</v>
      </c>
      <c r="I9" s="11">
        <f>[5]Setembro!$G$12</f>
        <v>55</v>
      </c>
      <c r="J9" s="11">
        <f>[5]Setembro!$G$13</f>
        <v>20</v>
      </c>
      <c r="K9" s="11">
        <f>[5]Setembro!$G$14</f>
        <v>22</v>
      </c>
      <c r="L9" s="11">
        <f>[5]Setembro!$G$15</f>
        <v>17</v>
      </c>
      <c r="M9" s="11">
        <f>[5]Setembro!$G$16</f>
        <v>17</v>
      </c>
      <c r="N9" s="11">
        <f>[5]Setembro!$G$17</f>
        <v>13</v>
      </c>
      <c r="O9" s="11">
        <f>[5]Setembro!$G$18</f>
        <v>20</v>
      </c>
      <c r="P9" s="11">
        <f>[5]Setembro!$G$19</f>
        <v>30</v>
      </c>
      <c r="Q9" s="11">
        <f>[5]Setembro!$G$20</f>
        <v>24</v>
      </c>
      <c r="R9" s="11">
        <f>[5]Setembro!$G$21</f>
        <v>51</v>
      </c>
      <c r="S9" s="11">
        <f>[5]Setembro!$G$22</f>
        <v>41</v>
      </c>
      <c r="T9" s="11">
        <f>[5]Setembro!$G$23</f>
        <v>30</v>
      </c>
      <c r="U9" s="11">
        <f>[5]Setembro!$G$24</f>
        <v>38</v>
      </c>
      <c r="V9" s="11">
        <f>[5]Setembro!$G$25</f>
        <v>37</v>
      </c>
      <c r="W9" s="11">
        <f>[5]Setembro!$G$26</f>
        <v>52</v>
      </c>
      <c r="X9" s="11">
        <f>[5]Setembro!$G$27</f>
        <v>40</v>
      </c>
      <c r="Y9" s="11">
        <f>[5]Setembro!$G$28</f>
        <v>29</v>
      </c>
      <c r="Z9" s="11">
        <f>[5]Setembro!$G$29</f>
        <v>18</v>
      </c>
      <c r="AA9" s="11">
        <f>[5]Setembro!$G$30</f>
        <v>15</v>
      </c>
      <c r="AB9" s="11">
        <f>[5]Setembro!$G$31</f>
        <v>32</v>
      </c>
      <c r="AC9" s="11">
        <f>[5]Setembro!$G$32</f>
        <v>48</v>
      </c>
      <c r="AD9" s="11">
        <f>[5]Setembro!$G$33</f>
        <v>35</v>
      </c>
      <c r="AE9" s="94">
        <f>[5]Setembro!$G$34</f>
        <v>20</v>
      </c>
      <c r="AF9" s="97">
        <f>MIN(B9:AE9)</f>
        <v>13</v>
      </c>
      <c r="AG9" s="95">
        <f>AVERAGE(B9:AE9)</f>
        <v>32.299999999999997</v>
      </c>
    </row>
    <row r="10" spans="1:33" x14ac:dyDescent="0.2">
      <c r="A10" s="78" t="s">
        <v>111</v>
      </c>
      <c r="B10" s="147" t="str">
        <f>[6]Setembro!$G$5</f>
        <v>*</v>
      </c>
      <c r="C10" s="11" t="str">
        <f>[6]Setembro!$G$6</f>
        <v>*</v>
      </c>
      <c r="D10" s="11" t="str">
        <f>[6]Setembro!$G$7</f>
        <v>*</v>
      </c>
      <c r="E10" s="11" t="str">
        <f>[6]Setembro!$G$8</f>
        <v>*</v>
      </c>
      <c r="F10" s="11" t="str">
        <f>[6]Setembro!$G$9</f>
        <v>*</v>
      </c>
      <c r="G10" s="11" t="str">
        <f>[6]Setembro!$G$10</f>
        <v>*</v>
      </c>
      <c r="H10" s="11" t="str">
        <f>[6]Setembro!$G$11</f>
        <v>*</v>
      </c>
      <c r="I10" s="11" t="str">
        <f>[6]Setembro!$G$12</f>
        <v>*</v>
      </c>
      <c r="J10" s="11" t="str">
        <f>[6]Setembro!$G$13</f>
        <v>*</v>
      </c>
      <c r="K10" s="11" t="str">
        <f>[6]Setembro!$G$14</f>
        <v>*</v>
      </c>
      <c r="L10" s="11" t="str">
        <f>[6]Setembro!$G$15</f>
        <v>*</v>
      </c>
      <c r="M10" s="11" t="str">
        <f>[6]Setembro!$G$16</f>
        <v>*</v>
      </c>
      <c r="N10" s="11" t="str">
        <f>[6]Setembro!$G$17</f>
        <v>*</v>
      </c>
      <c r="O10" s="11" t="str">
        <f>[6]Setembro!$G$18</f>
        <v>*</v>
      </c>
      <c r="P10" s="11" t="str">
        <f>[6]Setembro!$G$19</f>
        <v>*</v>
      </c>
      <c r="Q10" s="11" t="str">
        <f>[6]Setembro!$G$20</f>
        <v>*</v>
      </c>
      <c r="R10" s="11" t="str">
        <f>[6]Setembro!$G$21</f>
        <v>*</v>
      </c>
      <c r="S10" s="11" t="str">
        <f>[6]Setembro!$G$22</f>
        <v>*</v>
      </c>
      <c r="T10" s="11" t="str">
        <f>[6]Setembro!$G$23</f>
        <v>*</v>
      </c>
      <c r="U10" s="11" t="str">
        <f>[6]Setembro!$G$24</f>
        <v>*</v>
      </c>
      <c r="V10" s="11" t="str">
        <f>[6]Setembro!$G$25</f>
        <v>*</v>
      </c>
      <c r="W10" s="11" t="str">
        <f>[6]Setembro!$G$26</f>
        <v>*</v>
      </c>
      <c r="X10" s="11" t="str">
        <f>[6]Setembro!$G$27</f>
        <v>*</v>
      </c>
      <c r="Y10" s="11" t="str">
        <f>[6]Setembro!$G$28</f>
        <v>*</v>
      </c>
      <c r="Z10" s="11" t="str">
        <f>[6]Setembro!$G$29</f>
        <v>*</v>
      </c>
      <c r="AA10" s="11" t="str">
        <f>[6]Setembro!$G$30</f>
        <v>*</v>
      </c>
      <c r="AB10" s="11" t="str">
        <f>[6]Setembro!$G$31</f>
        <v>*</v>
      </c>
      <c r="AC10" s="11" t="str">
        <f>[6]Setembro!$G$32</f>
        <v>*</v>
      </c>
      <c r="AD10" s="11" t="str">
        <f>[6]Setembro!$G$33</f>
        <v>*</v>
      </c>
      <c r="AE10" s="94" t="str">
        <f>[6]Setembro!$G$34</f>
        <v>*</v>
      </c>
      <c r="AF10" s="97" t="s">
        <v>226</v>
      </c>
      <c r="AG10" s="95" t="s">
        <v>226</v>
      </c>
    </row>
    <row r="11" spans="1:33" x14ac:dyDescent="0.2">
      <c r="A11" s="78" t="s">
        <v>64</v>
      </c>
      <c r="B11" s="147" t="str">
        <f>[7]Setembro!$G$5</f>
        <v>*</v>
      </c>
      <c r="C11" s="11" t="str">
        <f>[7]Setembro!$G$6</f>
        <v>*</v>
      </c>
      <c r="D11" s="11" t="str">
        <f>[7]Setembro!$G$7</f>
        <v>*</v>
      </c>
      <c r="E11" s="11" t="str">
        <f>[7]Setembro!$G$8</f>
        <v>*</v>
      </c>
      <c r="F11" s="11" t="str">
        <f>[7]Setembro!$G$9</f>
        <v>*</v>
      </c>
      <c r="G11" s="11" t="str">
        <f>[7]Setembro!$G$10</f>
        <v>*</v>
      </c>
      <c r="H11" s="11" t="str">
        <f>[7]Setembro!$G$11</f>
        <v>*</v>
      </c>
      <c r="I11" s="11" t="str">
        <f>[7]Setembro!$G$12</f>
        <v>*</v>
      </c>
      <c r="J11" s="11" t="str">
        <f>[7]Setembro!$G$13</f>
        <v>*</v>
      </c>
      <c r="K11" s="11" t="str">
        <f>[7]Setembro!$G$14</f>
        <v>*</v>
      </c>
      <c r="L11" s="11" t="str">
        <f>[7]Setembro!$G$15</f>
        <v>*</v>
      </c>
      <c r="M11" s="11" t="str">
        <f>[7]Setembro!$G$16</f>
        <v>*</v>
      </c>
      <c r="N11" s="11" t="str">
        <f>[7]Setembro!$G$17</f>
        <v>*</v>
      </c>
      <c r="O11" s="11" t="str">
        <f>[7]Setembro!$G$18</f>
        <v>*</v>
      </c>
      <c r="P11" s="11" t="str">
        <f>[7]Setembro!$G$19</f>
        <v>*</v>
      </c>
      <c r="Q11" s="11" t="str">
        <f>[7]Setembro!$G$20</f>
        <v>*</v>
      </c>
      <c r="R11" s="11" t="str">
        <f>[7]Setembro!$G$21</f>
        <v>*</v>
      </c>
      <c r="S11" s="11" t="str">
        <f>[7]Setembro!$G$22</f>
        <v>*</v>
      </c>
      <c r="T11" s="11" t="str">
        <f>[7]Setembro!$G$23</f>
        <v>*</v>
      </c>
      <c r="U11" s="11" t="str">
        <f>[7]Setembro!$G$24</f>
        <v>*</v>
      </c>
      <c r="V11" s="11" t="str">
        <f>[7]Setembro!$G$25</f>
        <v>*</v>
      </c>
      <c r="W11" s="11" t="str">
        <f>[7]Setembro!$G$26</f>
        <v>*</v>
      </c>
      <c r="X11" s="11" t="str">
        <f>[7]Setembro!$G$27</f>
        <v>*</v>
      </c>
      <c r="Y11" s="11" t="str">
        <f>[7]Setembro!$G$28</f>
        <v>*</v>
      </c>
      <c r="Z11" s="11" t="str">
        <f>[7]Setembro!$G$29</f>
        <v>*</v>
      </c>
      <c r="AA11" s="11" t="str">
        <f>[7]Setembro!$G$30</f>
        <v>*</v>
      </c>
      <c r="AB11" s="11" t="str">
        <f>[7]Setembro!$G$31</f>
        <v>*</v>
      </c>
      <c r="AC11" s="11" t="str">
        <f>[7]Setembro!$G$32</f>
        <v>*</v>
      </c>
      <c r="AD11" s="11" t="str">
        <f>[7]Setembro!$G$33</f>
        <v>*</v>
      </c>
      <c r="AE11" s="94" t="str">
        <f>[7]Setembro!$G$34</f>
        <v>*</v>
      </c>
      <c r="AF11" s="97" t="s">
        <v>226</v>
      </c>
      <c r="AG11" s="95" t="s">
        <v>226</v>
      </c>
    </row>
    <row r="12" spans="1:33" x14ac:dyDescent="0.2">
      <c r="A12" s="78" t="s">
        <v>41</v>
      </c>
      <c r="B12" s="147" t="str">
        <f>[8]Setembro!$G$5</f>
        <v>*</v>
      </c>
      <c r="C12" s="11" t="str">
        <f>[8]Setembro!$G$6</f>
        <v>*</v>
      </c>
      <c r="D12" s="11" t="str">
        <f>[8]Setembro!$G$7</f>
        <v>*</v>
      </c>
      <c r="E12" s="11" t="str">
        <f>[8]Setembro!$G$8</f>
        <v>*</v>
      </c>
      <c r="F12" s="11" t="str">
        <f>[8]Setembro!$G$9</f>
        <v>*</v>
      </c>
      <c r="G12" s="11" t="str">
        <f>[8]Setembro!$G$10</f>
        <v>*</v>
      </c>
      <c r="H12" s="11" t="str">
        <f>[8]Setembro!$G$11</f>
        <v>*</v>
      </c>
      <c r="I12" s="11" t="str">
        <f>[8]Setembro!$G$12</f>
        <v>*</v>
      </c>
      <c r="J12" s="11" t="str">
        <f>[8]Setembro!$G$13</f>
        <v>*</v>
      </c>
      <c r="K12" s="11" t="str">
        <f>[8]Setembro!$G$14</f>
        <v>*</v>
      </c>
      <c r="L12" s="11" t="str">
        <f>[8]Setembro!$G$15</f>
        <v>*</v>
      </c>
      <c r="M12" s="11" t="str">
        <f>[8]Setembro!$G$16</f>
        <v>*</v>
      </c>
      <c r="N12" s="11" t="str">
        <f>[8]Setembro!$G$17</f>
        <v>*</v>
      </c>
      <c r="O12" s="11" t="str">
        <f>[8]Setembro!$G$18</f>
        <v>*</v>
      </c>
      <c r="P12" s="11" t="str">
        <f>[8]Setembro!$G$19</f>
        <v>*</v>
      </c>
      <c r="Q12" s="11" t="str">
        <f>[8]Setembro!$G$20</f>
        <v>*</v>
      </c>
      <c r="R12" s="11" t="str">
        <f>[8]Setembro!$G$21</f>
        <v>*</v>
      </c>
      <c r="S12" s="11" t="str">
        <f>[8]Setembro!$G$22</f>
        <v>*</v>
      </c>
      <c r="T12" s="11" t="str">
        <f>[8]Setembro!$G$23</f>
        <v>*</v>
      </c>
      <c r="U12" s="11" t="str">
        <f>[8]Setembro!$G$24</f>
        <v>*</v>
      </c>
      <c r="V12" s="11" t="str">
        <f>[8]Setembro!$G$25</f>
        <v>*</v>
      </c>
      <c r="W12" s="11" t="str">
        <f>[8]Setembro!$G$26</f>
        <v>*</v>
      </c>
      <c r="X12" s="11" t="str">
        <f>[8]Setembro!$G$27</f>
        <v>*</v>
      </c>
      <c r="Y12" s="11" t="str">
        <f>[8]Setembro!$G$28</f>
        <v>*</v>
      </c>
      <c r="Z12" s="11" t="str">
        <f>[8]Setembro!$G$29</f>
        <v>*</v>
      </c>
      <c r="AA12" s="11" t="str">
        <f>[8]Setembro!$G$30</f>
        <v>*</v>
      </c>
      <c r="AB12" s="11" t="str">
        <f>[8]Setembro!$G$31</f>
        <v>*</v>
      </c>
      <c r="AC12" s="11" t="str">
        <f>[8]Setembro!$G$32</f>
        <v>*</v>
      </c>
      <c r="AD12" s="11" t="str">
        <f>[8]Setembro!$G$33</f>
        <v>*</v>
      </c>
      <c r="AE12" s="94" t="str">
        <f>[8]Setembro!$G$34</f>
        <v>*</v>
      </c>
      <c r="AF12" s="97" t="s">
        <v>226</v>
      </c>
      <c r="AG12" s="95" t="s">
        <v>226</v>
      </c>
    </row>
    <row r="13" spans="1:33" x14ac:dyDescent="0.2">
      <c r="A13" s="78" t="s">
        <v>114</v>
      </c>
      <c r="B13" s="147">
        <f>[9]Setembro!$G$5</f>
        <v>33</v>
      </c>
      <c r="C13" s="11">
        <f>[9]Setembro!$G$6</f>
        <v>45</v>
      </c>
      <c r="D13" s="11">
        <f>[9]Setembro!$G$7</f>
        <v>38</v>
      </c>
      <c r="E13" s="11">
        <f>[9]Setembro!$G$8</f>
        <v>36</v>
      </c>
      <c r="F13" s="11">
        <f>[9]Setembro!$G$9</f>
        <v>21</v>
      </c>
      <c r="G13" s="11">
        <f>[9]Setembro!$G$10</f>
        <v>31</v>
      </c>
      <c r="H13" s="11">
        <f>[9]Setembro!$G$11</f>
        <v>45</v>
      </c>
      <c r="I13" s="11">
        <f>[9]Setembro!$G$12</f>
        <v>50</v>
      </c>
      <c r="J13" s="11">
        <f>[9]Setembro!$G$13</f>
        <v>18</v>
      </c>
      <c r="K13" s="11">
        <f>[9]Setembro!$G$14</f>
        <v>29</v>
      </c>
      <c r="L13" s="11">
        <f>[9]Setembro!$G$15</f>
        <v>18</v>
      </c>
      <c r="M13" s="11">
        <f>[9]Setembro!$G$16</f>
        <v>20</v>
      </c>
      <c r="N13" s="11">
        <f>[9]Setembro!$G$17</f>
        <v>16</v>
      </c>
      <c r="O13" s="11">
        <f>[9]Setembro!$G$18</f>
        <v>36</v>
      </c>
      <c r="P13" s="11">
        <f>[9]Setembro!$G$19</f>
        <v>41</v>
      </c>
      <c r="Q13" s="11">
        <f>[9]Setembro!$G$20</f>
        <v>23</v>
      </c>
      <c r="R13" s="11">
        <f>[9]Setembro!$G$21</f>
        <v>42</v>
      </c>
      <c r="S13" s="11">
        <f>[9]Setembro!$G$22</f>
        <v>45</v>
      </c>
      <c r="T13" s="11">
        <f>[9]Setembro!$G$23</f>
        <v>48</v>
      </c>
      <c r="U13" s="11">
        <f>[9]Setembro!$G$24</f>
        <v>40</v>
      </c>
      <c r="V13" s="11">
        <f>[9]Setembro!$G$25</f>
        <v>60</v>
      </c>
      <c r="W13" s="11">
        <f>[9]Setembro!$G$26</f>
        <v>58</v>
      </c>
      <c r="X13" s="11">
        <f>[9]Setembro!$G$27</f>
        <v>47</v>
      </c>
      <c r="Y13" s="11">
        <f>[9]Setembro!$G$28</f>
        <v>29</v>
      </c>
      <c r="Z13" s="11">
        <f>[9]Setembro!$G$29</f>
        <v>24</v>
      </c>
      <c r="AA13" s="11">
        <f>[9]Setembro!$G$30</f>
        <v>22</v>
      </c>
      <c r="AB13" s="11">
        <f>[9]Setembro!$G$31</f>
        <v>31</v>
      </c>
      <c r="AC13" s="11">
        <f>[9]Setembro!$G$32</f>
        <v>46</v>
      </c>
      <c r="AD13" s="11">
        <f>[9]Setembro!$G$33</f>
        <v>29</v>
      </c>
      <c r="AE13" s="94">
        <f>[9]Setembro!$G$34</f>
        <v>18</v>
      </c>
      <c r="AF13" s="98">
        <f>MIN(B13:AE13)</f>
        <v>16</v>
      </c>
      <c r="AG13" s="123">
        <f>AVERAGE(B13:AE13)</f>
        <v>34.633333333333333</v>
      </c>
    </row>
    <row r="14" spans="1:33" x14ac:dyDescent="0.2">
      <c r="A14" s="78" t="s">
        <v>118</v>
      </c>
      <c r="B14" s="147" t="str">
        <f>[10]Setembro!$G$5</f>
        <v>*</v>
      </c>
      <c r="C14" s="11" t="str">
        <f>[10]Setembro!$G$6</f>
        <v>*</v>
      </c>
      <c r="D14" s="11" t="str">
        <f>[10]Setembro!$G$7</f>
        <v>*</v>
      </c>
      <c r="E14" s="11" t="str">
        <f>[10]Setembro!$G$8</f>
        <v>*</v>
      </c>
      <c r="F14" s="11" t="str">
        <f>[10]Setembro!$G$9</f>
        <v>*</v>
      </c>
      <c r="G14" s="11" t="str">
        <f>[10]Setembro!$G$10</f>
        <v>*</v>
      </c>
      <c r="H14" s="11" t="str">
        <f>[10]Setembro!$G$11</f>
        <v>*</v>
      </c>
      <c r="I14" s="11" t="str">
        <f>[10]Setembro!$G$12</f>
        <v>*</v>
      </c>
      <c r="J14" s="11" t="str">
        <f>[10]Setembro!$G$13</f>
        <v>*</v>
      </c>
      <c r="K14" s="11" t="str">
        <f>[10]Setembro!$G$14</f>
        <v>*</v>
      </c>
      <c r="L14" s="11" t="str">
        <f>[10]Setembro!$G$15</f>
        <v>*</v>
      </c>
      <c r="M14" s="11" t="str">
        <f>[10]Setembro!$G$16</f>
        <v>*</v>
      </c>
      <c r="N14" s="11" t="str">
        <f>[10]Setembro!$G$17</f>
        <v>*</v>
      </c>
      <c r="O14" s="11" t="str">
        <f>[10]Setembro!$G$18</f>
        <v>*</v>
      </c>
      <c r="P14" s="11" t="str">
        <f>[10]Setembro!$G$19</f>
        <v>*</v>
      </c>
      <c r="Q14" s="11" t="str">
        <f>[10]Setembro!$G$20</f>
        <v>*</v>
      </c>
      <c r="R14" s="11" t="str">
        <f>[10]Setembro!$G$21</f>
        <v>*</v>
      </c>
      <c r="S14" s="11" t="str">
        <f>[10]Setembro!$G$22</f>
        <v>*</v>
      </c>
      <c r="T14" s="11" t="str">
        <f>[10]Setembro!$G$23</f>
        <v>*</v>
      </c>
      <c r="U14" s="11" t="str">
        <f>[10]Setembro!$G$24</f>
        <v>*</v>
      </c>
      <c r="V14" s="11" t="str">
        <f>[10]Setembro!$G$25</f>
        <v>*</v>
      </c>
      <c r="W14" s="11" t="str">
        <f>[10]Setembro!$G$26</f>
        <v>*</v>
      </c>
      <c r="X14" s="11" t="str">
        <f>[10]Setembro!$G$27</f>
        <v>*</v>
      </c>
      <c r="Y14" s="11" t="str">
        <f>[10]Setembro!$G$28</f>
        <v>*</v>
      </c>
      <c r="Z14" s="11" t="str">
        <f>[10]Setembro!$G$29</f>
        <v>*</v>
      </c>
      <c r="AA14" s="11" t="str">
        <f>[10]Setembro!$G$30</f>
        <v>*</v>
      </c>
      <c r="AB14" s="11" t="str">
        <f>[10]Setembro!$G$31</f>
        <v>*</v>
      </c>
      <c r="AC14" s="11" t="str">
        <f>[10]Setembro!$G$32</f>
        <v>*</v>
      </c>
      <c r="AD14" s="11" t="str">
        <f>[10]Setembro!$G$33</f>
        <v>*</v>
      </c>
      <c r="AE14" s="94" t="str">
        <f>[10]Setembro!$G$34</f>
        <v>*</v>
      </c>
      <c r="AF14" s="97" t="s">
        <v>226</v>
      </c>
      <c r="AG14" s="95" t="s">
        <v>226</v>
      </c>
    </row>
    <row r="15" spans="1:33" x14ac:dyDescent="0.2">
      <c r="A15" s="78" t="s">
        <v>121</v>
      </c>
      <c r="B15" s="147">
        <f>[11]Setembro!$G$5</f>
        <v>32</v>
      </c>
      <c r="C15" s="11">
        <f>[11]Setembro!$G$6</f>
        <v>36</v>
      </c>
      <c r="D15" s="11">
        <f>[11]Setembro!$G$7</f>
        <v>41</v>
      </c>
      <c r="E15" s="11">
        <f>[11]Setembro!$G$8</f>
        <v>37</v>
      </c>
      <c r="F15" s="11">
        <f>[11]Setembro!$G$9</f>
        <v>22</v>
      </c>
      <c r="G15" s="11">
        <f>[11]Setembro!$G$10</f>
        <v>19</v>
      </c>
      <c r="H15" s="11">
        <f>[11]Setembro!$G$11</f>
        <v>19</v>
      </c>
      <c r="I15" s="11">
        <f>[11]Setembro!$G$12</f>
        <v>36</v>
      </c>
      <c r="J15" s="11">
        <f>[11]Setembro!$G$13</f>
        <v>19</v>
      </c>
      <c r="K15" s="11">
        <f>[11]Setembro!$G$14</f>
        <v>17</v>
      </c>
      <c r="L15" s="11">
        <f>[11]Setembro!$G$15</f>
        <v>16</v>
      </c>
      <c r="M15" s="11">
        <f>[11]Setembro!$G$16</f>
        <v>15</v>
      </c>
      <c r="N15" s="11">
        <f>[11]Setembro!$G$17</f>
        <v>14</v>
      </c>
      <c r="O15" s="11">
        <f>[11]Setembro!$G$18</f>
        <v>23</v>
      </c>
      <c r="P15" s="11">
        <f>[11]Setembro!$G$19</f>
        <v>33</v>
      </c>
      <c r="Q15" s="11">
        <f>[11]Setembro!$G$20</f>
        <v>18</v>
      </c>
      <c r="R15" s="11">
        <f>[11]Setembro!$G$21</f>
        <v>35</v>
      </c>
      <c r="S15" s="11">
        <f>[11]Setembro!$G$22</f>
        <v>37</v>
      </c>
      <c r="T15" s="11">
        <f>[11]Setembro!$G$23</f>
        <v>36</v>
      </c>
      <c r="U15" s="11">
        <f>[11]Setembro!$G$24</f>
        <v>35</v>
      </c>
      <c r="V15" s="11">
        <f>[11]Setembro!$G$25</f>
        <v>49</v>
      </c>
      <c r="W15" s="11">
        <f>[11]Setembro!$G$26</f>
        <v>61</v>
      </c>
      <c r="X15" s="11">
        <f>[11]Setembro!$G$27</f>
        <v>46</v>
      </c>
      <c r="Y15" s="11">
        <f>[11]Setembro!$G$28</f>
        <v>28</v>
      </c>
      <c r="Z15" s="11">
        <f>[11]Setembro!$G$29</f>
        <v>22</v>
      </c>
      <c r="AA15" s="11">
        <f>[11]Setembro!$G$30</f>
        <v>17</v>
      </c>
      <c r="AB15" s="11">
        <f>[11]Setembro!$G$31</f>
        <v>30</v>
      </c>
      <c r="AC15" s="11">
        <f>[11]Setembro!$G$32</f>
        <v>53</v>
      </c>
      <c r="AD15" s="11">
        <f>[11]Setembro!$G$33</f>
        <v>31</v>
      </c>
      <c r="AE15" s="94">
        <f>[11]Setembro!$G$34</f>
        <v>49</v>
      </c>
      <c r="AF15" s="97">
        <f>MIN(B15:AE15)</f>
        <v>14</v>
      </c>
      <c r="AG15" s="95">
        <f>AVERAGE(B15:AE15)</f>
        <v>30.866666666666667</v>
      </c>
    </row>
    <row r="16" spans="1:33" x14ac:dyDescent="0.2">
      <c r="A16" s="78" t="s">
        <v>168</v>
      </c>
      <c r="B16" s="147" t="str">
        <f>[12]Setembro!$G$5</f>
        <v>*</v>
      </c>
      <c r="C16" s="11" t="str">
        <f>[12]Setembro!$G$6</f>
        <v>*</v>
      </c>
      <c r="D16" s="11" t="str">
        <f>[12]Setembro!$G$7</f>
        <v>*</v>
      </c>
      <c r="E16" s="11" t="str">
        <f>[12]Setembro!$G$8</f>
        <v>*</v>
      </c>
      <c r="F16" s="11" t="str">
        <f>[12]Setembro!$G$9</f>
        <v>*</v>
      </c>
      <c r="G16" s="11" t="str">
        <f>[12]Setembro!$G$10</f>
        <v>*</v>
      </c>
      <c r="H16" s="11" t="str">
        <f>[12]Setembro!$G$11</f>
        <v>*</v>
      </c>
      <c r="I16" s="11" t="str">
        <f>[12]Setembro!$G$12</f>
        <v>*</v>
      </c>
      <c r="J16" s="11" t="str">
        <f>[12]Setembro!$G$13</f>
        <v>*</v>
      </c>
      <c r="K16" s="11" t="str">
        <f>[12]Setembro!$G$14</f>
        <v>*</v>
      </c>
      <c r="L16" s="11" t="str">
        <f>[12]Setembro!$G$15</f>
        <v>*</v>
      </c>
      <c r="M16" s="11" t="str">
        <f>[12]Setembro!$G$16</f>
        <v>*</v>
      </c>
      <c r="N16" s="11" t="str">
        <f>[12]Setembro!$G$17</f>
        <v>*</v>
      </c>
      <c r="O16" s="11" t="str">
        <f>[12]Setembro!$G$18</f>
        <v>*</v>
      </c>
      <c r="P16" s="11" t="str">
        <f>[12]Setembro!$G$19</f>
        <v>*</v>
      </c>
      <c r="Q16" s="11" t="str">
        <f>[12]Setembro!$G$20</f>
        <v>*</v>
      </c>
      <c r="R16" s="11" t="str">
        <f>[12]Setembro!$G$21</f>
        <v>*</v>
      </c>
      <c r="S16" s="11" t="str">
        <f>[12]Setembro!$G$22</f>
        <v>*</v>
      </c>
      <c r="T16" s="11" t="str">
        <f>[12]Setembro!$G$23</f>
        <v>*</v>
      </c>
      <c r="U16" s="11" t="str">
        <f>[12]Setembro!$G$24</f>
        <v>*</v>
      </c>
      <c r="V16" s="11" t="str">
        <f>[12]Setembro!$G$25</f>
        <v>*</v>
      </c>
      <c r="W16" s="11" t="str">
        <f>[12]Setembro!$G$26</f>
        <v>*</v>
      </c>
      <c r="X16" s="11" t="str">
        <f>[12]Setembro!$G$27</f>
        <v>*</v>
      </c>
      <c r="Y16" s="11" t="str">
        <f>[12]Setembro!$G$28</f>
        <v>*</v>
      </c>
      <c r="Z16" s="11" t="str">
        <f>[12]Setembro!$G$29</f>
        <v>*</v>
      </c>
      <c r="AA16" s="11" t="str">
        <f>[12]Setembro!$G$30</f>
        <v>*</v>
      </c>
      <c r="AB16" s="11" t="str">
        <f>[12]Setembro!$G$31</f>
        <v>*</v>
      </c>
      <c r="AC16" s="11" t="str">
        <f>[12]Setembro!$G$32</f>
        <v>*</v>
      </c>
      <c r="AD16" s="11" t="str">
        <f>[12]Setembro!$G$33</f>
        <v>*</v>
      </c>
      <c r="AE16" s="94" t="str">
        <f>[12]Setembro!$G$34</f>
        <v>*</v>
      </c>
      <c r="AF16" s="97" t="s">
        <v>226</v>
      </c>
      <c r="AG16" s="95" t="s">
        <v>226</v>
      </c>
    </row>
    <row r="17" spans="1:38" x14ac:dyDescent="0.2">
      <c r="A17" s="78" t="s">
        <v>2</v>
      </c>
      <c r="B17" s="147">
        <f>[13]Setembro!$G$5</f>
        <v>14</v>
      </c>
      <c r="C17" s="11">
        <f>[13]Setembro!$G$6</f>
        <v>21</v>
      </c>
      <c r="D17" s="11">
        <f>[13]Setembro!$G$7</f>
        <v>19</v>
      </c>
      <c r="E17" s="11">
        <f>[13]Setembro!$G$8</f>
        <v>16</v>
      </c>
      <c r="F17" s="11">
        <f>[13]Setembro!$G$9</f>
        <v>14</v>
      </c>
      <c r="G17" s="11">
        <f>[13]Setembro!$G$10</f>
        <v>15</v>
      </c>
      <c r="H17" s="11">
        <f>[13]Setembro!$G$11</f>
        <v>12</v>
      </c>
      <c r="I17" s="11">
        <f>[13]Setembro!$G$12</f>
        <v>13</v>
      </c>
      <c r="J17" s="11">
        <f>[13]Setembro!$G$13</f>
        <v>13</v>
      </c>
      <c r="K17" s="11">
        <f>[13]Setembro!$G$14</f>
        <v>13</v>
      </c>
      <c r="L17" s="11">
        <f>[13]Setembro!$G$15</f>
        <v>12</v>
      </c>
      <c r="M17" s="11">
        <f>[13]Setembro!$G$16</f>
        <v>10</v>
      </c>
      <c r="N17" s="11">
        <f>[13]Setembro!$G$17</f>
        <v>10</v>
      </c>
      <c r="O17" s="11">
        <f>[13]Setembro!$G$18</f>
        <v>10</v>
      </c>
      <c r="P17" s="11">
        <f>[13]Setembro!$G$19</f>
        <v>11</v>
      </c>
      <c r="Q17" s="11">
        <f>[13]Setembro!$G$20</f>
        <v>15</v>
      </c>
      <c r="R17" s="11">
        <f>[13]Setembro!$G$21</f>
        <v>17</v>
      </c>
      <c r="S17" s="11">
        <f>[13]Setembro!$G$22</f>
        <v>23</v>
      </c>
      <c r="T17" s="11">
        <f>[13]Setembro!$G$23</f>
        <v>27</v>
      </c>
      <c r="U17" s="11">
        <f>[13]Setembro!$G$24</f>
        <v>30</v>
      </c>
      <c r="V17" s="11">
        <f>[13]Setembro!$G$25</f>
        <v>50</v>
      </c>
      <c r="W17" s="11">
        <f>[13]Setembro!$G$26</f>
        <v>59</v>
      </c>
      <c r="X17" s="11">
        <f>[13]Setembro!$G$27</f>
        <v>31</v>
      </c>
      <c r="Y17" s="11">
        <f>[13]Setembro!$G$28</f>
        <v>21</v>
      </c>
      <c r="Z17" s="11">
        <f>[13]Setembro!$G$29</f>
        <v>12</v>
      </c>
      <c r="AA17" s="11">
        <f>[13]Setembro!$G$30</f>
        <v>14</v>
      </c>
      <c r="AB17" s="11">
        <f>[13]Setembro!$G$31</f>
        <v>27</v>
      </c>
      <c r="AC17" s="11">
        <f>[13]Setembro!$G$32</f>
        <v>30</v>
      </c>
      <c r="AD17" s="11">
        <f>[13]Setembro!$G$33</f>
        <v>15</v>
      </c>
      <c r="AE17" s="94">
        <f>[13]Setembro!$G$34</f>
        <v>11</v>
      </c>
      <c r="AF17" s="97">
        <f t="shared" ref="AF17:AF48" si="1">MIN(B17:AE17)</f>
        <v>10</v>
      </c>
      <c r="AG17" s="95">
        <f t="shared" ref="AG17:AG48" si="2">AVERAGE(B17:AE17)</f>
        <v>19.5</v>
      </c>
      <c r="AI17" s="12" t="s">
        <v>47</v>
      </c>
    </row>
    <row r="18" spans="1:38" x14ac:dyDescent="0.2">
      <c r="A18" s="78" t="s">
        <v>3</v>
      </c>
      <c r="B18" s="147">
        <f>[14]Setembro!$G$5</f>
        <v>16</v>
      </c>
      <c r="C18" s="11">
        <f>[14]Setembro!$G$6</f>
        <v>16</v>
      </c>
      <c r="D18" s="11">
        <f>[14]Setembro!$G$7</f>
        <v>15</v>
      </c>
      <c r="E18" s="11">
        <f>[14]Setembro!$G$8</f>
        <v>14</v>
      </c>
      <c r="F18" s="11">
        <f>[14]Setembro!$G$9</f>
        <v>12</v>
      </c>
      <c r="G18" s="11">
        <f>[14]Setembro!$G$10</f>
        <v>13</v>
      </c>
      <c r="H18" s="11">
        <f>[14]Setembro!$G$11</f>
        <v>11</v>
      </c>
      <c r="I18" s="11">
        <f>[14]Setembro!$G$12</f>
        <v>12</v>
      </c>
      <c r="J18" s="11">
        <f>[14]Setembro!$G$13</f>
        <v>12</v>
      </c>
      <c r="K18" s="11">
        <f>[14]Setembro!$G$14</f>
        <v>12</v>
      </c>
      <c r="L18" s="11">
        <f>[14]Setembro!$G$15</f>
        <v>10</v>
      </c>
      <c r="M18" s="11">
        <f>[14]Setembro!$G$16</f>
        <v>11</v>
      </c>
      <c r="N18" s="11">
        <f>[14]Setembro!$G$17</f>
        <v>12</v>
      </c>
      <c r="O18" s="11">
        <f>[14]Setembro!$G$18</f>
        <v>12</v>
      </c>
      <c r="P18" s="11">
        <f>[14]Setembro!$G$19</f>
        <v>13</v>
      </c>
      <c r="Q18" s="11">
        <f>[14]Setembro!$G$20</f>
        <v>12</v>
      </c>
      <c r="R18" s="11">
        <f>[14]Setembro!$G$21</f>
        <v>13</v>
      </c>
      <c r="S18" s="11">
        <f>[14]Setembro!$G$22</f>
        <v>19</v>
      </c>
      <c r="T18" s="11">
        <f>[14]Setembro!$G$23</f>
        <v>22</v>
      </c>
      <c r="U18" s="11">
        <f>[14]Setembro!$G$24</f>
        <v>56</v>
      </c>
      <c r="V18" s="11">
        <f>[14]Setembro!$G$25</f>
        <v>32</v>
      </c>
      <c r="W18" s="11">
        <f>[14]Setembro!$G$26</f>
        <v>75</v>
      </c>
      <c r="X18" s="11" t="str">
        <f>[14]Setembro!$G$27</f>
        <v>*</v>
      </c>
      <c r="Y18" s="11">
        <f>[14]Setembro!$G$28</f>
        <v>86</v>
      </c>
      <c r="Z18" s="11">
        <f>[14]Setembro!$G$29</f>
        <v>69</v>
      </c>
      <c r="AA18" s="11">
        <f>[14]Setembro!$G$30</f>
        <v>59</v>
      </c>
      <c r="AB18" s="11" t="str">
        <f>[14]Setembro!$G$31</f>
        <v>*</v>
      </c>
      <c r="AC18" s="11" t="str">
        <f>[14]Setembro!$G$32</f>
        <v>*</v>
      </c>
      <c r="AD18" s="11">
        <f>[14]Setembro!$G$33</f>
        <v>52</v>
      </c>
      <c r="AE18" s="94">
        <f>[14]Setembro!$G$34</f>
        <v>33</v>
      </c>
      <c r="AF18" s="97">
        <f t="shared" si="1"/>
        <v>10</v>
      </c>
      <c r="AG18" s="95">
        <f t="shared" si="2"/>
        <v>26.62962962962963</v>
      </c>
      <c r="AH18" s="12" t="s">
        <v>47</v>
      </c>
      <c r="AI18" s="12" t="s">
        <v>47</v>
      </c>
    </row>
    <row r="19" spans="1:38" x14ac:dyDescent="0.2">
      <c r="A19" s="78" t="s">
        <v>4</v>
      </c>
      <c r="B19" s="147" t="str">
        <f>[15]Setembro!$G$5</f>
        <v>*</v>
      </c>
      <c r="C19" s="11" t="str">
        <f>[15]Setembro!$G$6</f>
        <v>*</v>
      </c>
      <c r="D19" s="11" t="str">
        <f>[15]Setembro!$G$7</f>
        <v>*</v>
      </c>
      <c r="E19" s="11" t="str">
        <f>[15]Setembro!$G$8</f>
        <v>*</v>
      </c>
      <c r="F19" s="11" t="str">
        <f>[15]Setembro!$G$9</f>
        <v>*</v>
      </c>
      <c r="G19" s="11" t="str">
        <f>[15]Setembro!$G$10</f>
        <v>*</v>
      </c>
      <c r="H19" s="11" t="str">
        <f>[15]Setembro!$G$11</f>
        <v>*</v>
      </c>
      <c r="I19" s="11" t="str">
        <f>[15]Setembro!$G$12</f>
        <v>*</v>
      </c>
      <c r="J19" s="11" t="str">
        <f>[15]Setembro!$G$13</f>
        <v>*</v>
      </c>
      <c r="K19" s="11" t="str">
        <f>[15]Setembro!$G$14</f>
        <v>*</v>
      </c>
      <c r="L19" s="11" t="str">
        <f>[15]Setembro!$G$15</f>
        <v>*</v>
      </c>
      <c r="M19" s="11" t="str">
        <f>[15]Setembro!$G$16</f>
        <v>*</v>
      </c>
      <c r="N19" s="11" t="str">
        <f>[15]Setembro!$G$17</f>
        <v>*</v>
      </c>
      <c r="O19" s="11" t="str">
        <f>[15]Setembro!$G$18</f>
        <v>*</v>
      </c>
      <c r="P19" s="11" t="str">
        <f>[15]Setembro!$G$19</f>
        <v>*</v>
      </c>
      <c r="Q19" s="11" t="str">
        <f>[15]Setembro!$G$20</f>
        <v>*</v>
      </c>
      <c r="R19" s="11" t="str">
        <f>[15]Setembro!$G$21</f>
        <v>*</v>
      </c>
      <c r="S19" s="11" t="str">
        <f>[15]Setembro!$G$22</f>
        <v>*</v>
      </c>
      <c r="T19" s="11" t="str">
        <f>[15]Setembro!$G$23</f>
        <v>*</v>
      </c>
      <c r="U19" s="11" t="str">
        <f>[15]Setembro!$G$24</f>
        <v>*</v>
      </c>
      <c r="V19" s="11" t="str">
        <f>[15]Setembro!$G$25</f>
        <v>*</v>
      </c>
      <c r="W19" s="11" t="str">
        <f>[15]Setembro!$G$26</f>
        <v>*</v>
      </c>
      <c r="X19" s="11" t="str">
        <f>[15]Setembro!$G$27</f>
        <v>*</v>
      </c>
      <c r="Y19" s="11" t="str">
        <f>[15]Setembro!$G$28</f>
        <v>*</v>
      </c>
      <c r="Z19" s="11" t="str">
        <f>[15]Setembro!$G$29</f>
        <v>*</v>
      </c>
      <c r="AA19" s="11" t="str">
        <f>[15]Setembro!$G$30</f>
        <v>*</v>
      </c>
      <c r="AB19" s="11" t="str">
        <f>[15]Setembro!$G$31</f>
        <v>*</v>
      </c>
      <c r="AC19" s="11" t="str">
        <f>[15]Setembro!$G$32</f>
        <v>*</v>
      </c>
      <c r="AD19" s="11" t="str">
        <f>[15]Setembro!$G$33</f>
        <v>*</v>
      </c>
      <c r="AE19" s="94" t="str">
        <f>[15]Setembro!$G$34</f>
        <v>*</v>
      </c>
      <c r="AF19" s="97" t="s">
        <v>226</v>
      </c>
      <c r="AG19" s="95" t="s">
        <v>226</v>
      </c>
      <c r="AK19" t="s">
        <v>47</v>
      </c>
    </row>
    <row r="20" spans="1:38" x14ac:dyDescent="0.2">
      <c r="A20" s="78" t="s">
        <v>5</v>
      </c>
      <c r="B20" s="147">
        <f>[16]Setembro!$G$5</f>
        <v>37</v>
      </c>
      <c r="C20" s="11">
        <f>[16]Setembro!$G$6</f>
        <v>36</v>
      </c>
      <c r="D20" s="11">
        <f>[16]Setembro!$G$7</f>
        <v>27</v>
      </c>
      <c r="E20" s="11">
        <f>[16]Setembro!$G$8</f>
        <v>23</v>
      </c>
      <c r="F20" s="11">
        <f>[16]Setembro!$G$9</f>
        <v>15</v>
      </c>
      <c r="G20" s="11">
        <f>[16]Setembro!$G$10</f>
        <v>13</v>
      </c>
      <c r="H20" s="11">
        <f>[16]Setembro!$G$11</f>
        <v>29</v>
      </c>
      <c r="I20" s="11">
        <f>[16]Setembro!$G$12</f>
        <v>39</v>
      </c>
      <c r="J20" s="11">
        <f>[16]Setembro!$G$13</f>
        <v>20</v>
      </c>
      <c r="K20" s="11">
        <f>[16]Setembro!$G$14</f>
        <v>15</v>
      </c>
      <c r="L20" s="11">
        <f>[16]Setembro!$G$15</f>
        <v>12</v>
      </c>
      <c r="M20" s="11">
        <f>[16]Setembro!$G$16</f>
        <v>12</v>
      </c>
      <c r="N20" s="11">
        <f>[16]Setembro!$G$17</f>
        <v>11</v>
      </c>
      <c r="O20" s="11">
        <f>[16]Setembro!$G$18</f>
        <v>18</v>
      </c>
      <c r="P20" s="11">
        <f>[16]Setembro!$G$19</f>
        <v>31</v>
      </c>
      <c r="Q20" s="11">
        <f>[16]Setembro!$G$20</f>
        <v>20</v>
      </c>
      <c r="R20" s="11">
        <f>[16]Setembro!$G$21</f>
        <v>26</v>
      </c>
      <c r="S20" s="11">
        <f>[16]Setembro!$G$22</f>
        <v>24</v>
      </c>
      <c r="T20" s="11">
        <f>[16]Setembro!$G$23</f>
        <v>30</v>
      </c>
      <c r="U20" s="11">
        <f>[16]Setembro!$G$24</f>
        <v>27</v>
      </c>
      <c r="V20" s="11">
        <f>[16]Setembro!$G$25</f>
        <v>41</v>
      </c>
      <c r="W20" s="11">
        <f>[16]Setembro!$G$26</f>
        <v>76</v>
      </c>
      <c r="X20" s="11">
        <f>[16]Setembro!$G$27</f>
        <v>33</v>
      </c>
      <c r="Y20" s="11">
        <f>[16]Setembro!$G$28</f>
        <v>20</v>
      </c>
      <c r="Z20" s="11">
        <f>[16]Setembro!$G$29</f>
        <v>17</v>
      </c>
      <c r="AA20" s="11">
        <f>[16]Setembro!$G$30</f>
        <v>18</v>
      </c>
      <c r="AB20" s="11">
        <f>[16]Setembro!$G$31</f>
        <v>19</v>
      </c>
      <c r="AC20" s="11">
        <f>[16]Setembro!$G$32</f>
        <v>31</v>
      </c>
      <c r="AD20" s="11">
        <f>[16]Setembro!$G$33</f>
        <v>22</v>
      </c>
      <c r="AE20" s="94">
        <f>[16]Setembro!$G$34</f>
        <v>12</v>
      </c>
      <c r="AF20" s="97">
        <f t="shared" si="1"/>
        <v>11</v>
      </c>
      <c r="AG20" s="95">
        <f t="shared" si="2"/>
        <v>25.133333333333333</v>
      </c>
      <c r="AH20" s="12" t="s">
        <v>47</v>
      </c>
    </row>
    <row r="21" spans="1:38" x14ac:dyDescent="0.2">
      <c r="A21" s="78" t="s">
        <v>43</v>
      </c>
      <c r="B21" s="147">
        <f>[17]Setembro!$G$5</f>
        <v>12</v>
      </c>
      <c r="C21" s="11">
        <f>[17]Setembro!$G$6</f>
        <v>13</v>
      </c>
      <c r="D21" s="11">
        <f>[17]Setembro!$G$7</f>
        <v>13</v>
      </c>
      <c r="E21" s="11">
        <f>[17]Setembro!$G$8</f>
        <v>16</v>
      </c>
      <c r="F21" s="11">
        <f>[17]Setembro!$G$9</f>
        <v>13</v>
      </c>
      <c r="G21" s="11">
        <f>[17]Setembro!$G$10</f>
        <v>11</v>
      </c>
      <c r="H21" s="11">
        <f>[17]Setembro!$G$11</f>
        <v>11</v>
      </c>
      <c r="I21" s="11">
        <f>[17]Setembro!$G$12</f>
        <v>11</v>
      </c>
      <c r="J21" s="11">
        <f>[17]Setembro!$G$13</f>
        <v>12</v>
      </c>
      <c r="K21" s="11">
        <f>[17]Setembro!$G$14</f>
        <v>11</v>
      </c>
      <c r="L21" s="11">
        <f>[17]Setembro!$G$15</f>
        <v>10</v>
      </c>
      <c r="M21" s="11">
        <f>[17]Setembro!$G$16</f>
        <v>9</v>
      </c>
      <c r="N21" s="11">
        <f>[17]Setembro!$G$17</f>
        <v>10</v>
      </c>
      <c r="O21" s="11">
        <f>[17]Setembro!$G$18</f>
        <v>11</v>
      </c>
      <c r="P21" s="11">
        <f>[17]Setembro!$G$19</f>
        <v>12</v>
      </c>
      <c r="Q21" s="11">
        <f>[17]Setembro!$G$20</f>
        <v>11</v>
      </c>
      <c r="R21" s="11">
        <f>[17]Setembro!$G$21</f>
        <v>13</v>
      </c>
      <c r="S21" s="11">
        <f>[17]Setembro!$G$22</f>
        <v>16</v>
      </c>
      <c r="T21" s="11">
        <f>[17]Setembro!$G$23</f>
        <v>17</v>
      </c>
      <c r="U21" s="11">
        <f>[17]Setembro!$G$24</f>
        <v>46</v>
      </c>
      <c r="V21" s="11">
        <f>[17]Setembro!$G$25</f>
        <v>31</v>
      </c>
      <c r="W21" s="11">
        <f>[17]Setembro!$G$26</f>
        <v>38</v>
      </c>
      <c r="X21" s="11">
        <f>[17]Setembro!$G$27</f>
        <v>26</v>
      </c>
      <c r="Y21" s="11">
        <f>[17]Setembro!$G$28</f>
        <v>20</v>
      </c>
      <c r="Z21" s="11">
        <f>[17]Setembro!$G$29</f>
        <v>14</v>
      </c>
      <c r="AA21" s="11">
        <f>[17]Setembro!$G$30</f>
        <v>16</v>
      </c>
      <c r="AB21" s="11">
        <f>[17]Setembro!$G$31</f>
        <v>18</v>
      </c>
      <c r="AC21" s="11">
        <f>[17]Setembro!$G$32</f>
        <v>15</v>
      </c>
      <c r="AD21" s="11">
        <f>[17]Setembro!$G$33</f>
        <v>13</v>
      </c>
      <c r="AE21" s="94">
        <f>[17]Setembro!$G$34</f>
        <v>9</v>
      </c>
      <c r="AF21" s="97">
        <f t="shared" si="1"/>
        <v>9</v>
      </c>
      <c r="AG21" s="95">
        <f t="shared" si="2"/>
        <v>15.933333333333334</v>
      </c>
      <c r="AI21" t="s">
        <v>47</v>
      </c>
      <c r="AK21" t="s">
        <v>47</v>
      </c>
    </row>
    <row r="22" spans="1:38" x14ac:dyDescent="0.2">
      <c r="A22" s="78" t="s">
        <v>6</v>
      </c>
      <c r="B22" s="147">
        <f>[18]Setembro!$G$5</f>
        <v>15</v>
      </c>
      <c r="C22" s="11">
        <f>[18]Setembro!$G$6</f>
        <v>23</v>
      </c>
      <c r="D22" s="11">
        <f>[18]Setembro!$G$7</f>
        <v>20</v>
      </c>
      <c r="E22" s="11">
        <f>[18]Setembro!$G$8</f>
        <v>13</v>
      </c>
      <c r="F22" s="11">
        <f>[18]Setembro!$G$9</f>
        <v>12</v>
      </c>
      <c r="G22" s="11">
        <f>[18]Setembro!$G$10</f>
        <v>12</v>
      </c>
      <c r="H22" s="11">
        <f>[18]Setembro!$G$11</f>
        <v>10</v>
      </c>
      <c r="I22" s="11">
        <f>[18]Setembro!$G$12</f>
        <v>18</v>
      </c>
      <c r="J22" s="11">
        <f>[18]Setembro!$G$13</f>
        <v>12</v>
      </c>
      <c r="K22" s="11">
        <f>[18]Setembro!$G$14</f>
        <v>12</v>
      </c>
      <c r="L22" s="11">
        <f>[18]Setembro!$G$15</f>
        <v>9</v>
      </c>
      <c r="M22" s="11">
        <f>[18]Setembro!$G$16</f>
        <v>8</v>
      </c>
      <c r="N22" s="11">
        <f>[18]Setembro!$G$17</f>
        <v>9</v>
      </c>
      <c r="O22" s="11">
        <f>[18]Setembro!$G$18</f>
        <v>13</v>
      </c>
      <c r="P22" s="11">
        <f>[18]Setembro!$G$19</f>
        <v>16</v>
      </c>
      <c r="Q22" s="11">
        <f>[18]Setembro!$G$20</f>
        <v>13</v>
      </c>
      <c r="R22" s="11">
        <f>[18]Setembro!$G$21</f>
        <v>14</v>
      </c>
      <c r="S22" s="11">
        <f>[18]Setembro!$G$22</f>
        <v>21</v>
      </c>
      <c r="T22" s="11">
        <f>[18]Setembro!$G$23</f>
        <v>25</v>
      </c>
      <c r="U22" s="11">
        <f>[18]Setembro!$G$24</f>
        <v>29</v>
      </c>
      <c r="V22" s="11">
        <f>[18]Setembro!$G$25</f>
        <v>26</v>
      </c>
      <c r="W22" s="11">
        <f>[18]Setembro!$G$26</f>
        <v>31</v>
      </c>
      <c r="X22" s="11">
        <f>[18]Setembro!$G$27</f>
        <v>22</v>
      </c>
      <c r="Y22" s="11">
        <f>[18]Setembro!$G$28</f>
        <v>16</v>
      </c>
      <c r="Z22" s="11">
        <f>[18]Setembro!$G$29</f>
        <v>11</v>
      </c>
      <c r="AA22" s="11">
        <f>[18]Setembro!$G$30</f>
        <v>16</v>
      </c>
      <c r="AB22" s="11">
        <f>[18]Setembro!$G$31</f>
        <v>19</v>
      </c>
      <c r="AC22" s="11">
        <f>[18]Setembro!$G$32</f>
        <v>25</v>
      </c>
      <c r="AD22" s="11">
        <f>[18]Setembro!$G$33</f>
        <v>12</v>
      </c>
      <c r="AE22" s="94">
        <f>[18]Setembro!$G$34</f>
        <v>9</v>
      </c>
      <c r="AF22" s="97">
        <f t="shared" si="1"/>
        <v>8</v>
      </c>
      <c r="AG22" s="95">
        <f t="shared" si="2"/>
        <v>16.366666666666667</v>
      </c>
      <c r="AJ22" t="s">
        <v>47</v>
      </c>
      <c r="AK22" t="s">
        <v>47</v>
      </c>
    </row>
    <row r="23" spans="1:38" x14ac:dyDescent="0.2">
      <c r="A23" s="78" t="s">
        <v>7</v>
      </c>
      <c r="B23" s="147" t="str">
        <f>[19]Setembro!$G$5</f>
        <v>*</v>
      </c>
      <c r="C23" s="11" t="str">
        <f>[19]Setembro!$G$6</f>
        <v>*</v>
      </c>
      <c r="D23" s="11" t="str">
        <f>[19]Setembro!$G$7</f>
        <v>*</v>
      </c>
      <c r="E23" s="11" t="str">
        <f>[19]Setembro!$G$8</f>
        <v>*</v>
      </c>
      <c r="F23" s="11" t="str">
        <f>[19]Setembro!$G$9</f>
        <v>*</v>
      </c>
      <c r="G23" s="11" t="str">
        <f>[19]Setembro!$G$10</f>
        <v>*</v>
      </c>
      <c r="H23" s="11" t="str">
        <f>[19]Setembro!$G$11</f>
        <v>*</v>
      </c>
      <c r="I23" s="11" t="str">
        <f>[19]Setembro!$G$12</f>
        <v>*</v>
      </c>
      <c r="J23" s="11" t="str">
        <f>[19]Setembro!$G$13</f>
        <v>*</v>
      </c>
      <c r="K23" s="11" t="str">
        <f>[19]Setembro!$G$14</f>
        <v>*</v>
      </c>
      <c r="L23" s="11" t="str">
        <f>[19]Setembro!$G$15</f>
        <v>*</v>
      </c>
      <c r="M23" s="11" t="str">
        <f>[19]Setembro!$G$16</f>
        <v>*</v>
      </c>
      <c r="N23" s="11" t="str">
        <f>[19]Setembro!$G$17</f>
        <v>*</v>
      </c>
      <c r="O23" s="11" t="str">
        <f>[19]Setembro!$G$18</f>
        <v>*</v>
      </c>
      <c r="P23" s="11" t="str">
        <f>[19]Setembro!$G$19</f>
        <v>*</v>
      </c>
      <c r="Q23" s="11" t="str">
        <f>[19]Setembro!$G$20</f>
        <v>*</v>
      </c>
      <c r="R23" s="11" t="str">
        <f>[19]Setembro!$G$21</f>
        <v>*</v>
      </c>
      <c r="S23" s="11" t="str">
        <f>[19]Setembro!$G$22</f>
        <v>*</v>
      </c>
      <c r="T23" s="11" t="str">
        <f>[19]Setembro!$G$23</f>
        <v>*</v>
      </c>
      <c r="U23" s="11" t="str">
        <f>[19]Setembro!$G$24</f>
        <v>*</v>
      </c>
      <c r="V23" s="11" t="str">
        <f>[19]Setembro!$G$25</f>
        <v>*</v>
      </c>
      <c r="W23" s="11" t="str">
        <f>[19]Setembro!$G$26</f>
        <v>*</v>
      </c>
      <c r="X23" s="11" t="str">
        <f>[19]Setembro!$G$27</f>
        <v>*</v>
      </c>
      <c r="Y23" s="11" t="str">
        <f>[19]Setembro!$G$28</f>
        <v>*</v>
      </c>
      <c r="Z23" s="11" t="str">
        <f>[19]Setembro!$G$29</f>
        <v>*</v>
      </c>
      <c r="AA23" s="11" t="str">
        <f>[19]Setembro!$G$30</f>
        <v>*</v>
      </c>
      <c r="AB23" s="11" t="str">
        <f>[19]Setembro!$G$31</f>
        <v>*</v>
      </c>
      <c r="AC23" s="11" t="str">
        <f>[19]Setembro!$G$32</f>
        <v>*</v>
      </c>
      <c r="AD23" s="11" t="str">
        <f>[19]Setembro!$G$33</f>
        <v>*</v>
      </c>
      <c r="AE23" s="94" t="str">
        <f>[19]Setembro!$G$34</f>
        <v>*</v>
      </c>
      <c r="AF23" s="97" t="s">
        <v>226</v>
      </c>
      <c r="AG23" s="95" t="s">
        <v>226</v>
      </c>
      <c r="AI23" t="s">
        <v>47</v>
      </c>
      <c r="AJ23" t="s">
        <v>47</v>
      </c>
    </row>
    <row r="24" spans="1:38" x14ac:dyDescent="0.2">
      <c r="A24" s="78" t="s">
        <v>169</v>
      </c>
      <c r="B24" s="147" t="str">
        <f>[20]Setembro!$G$5</f>
        <v>*</v>
      </c>
      <c r="C24" s="11" t="str">
        <f>[20]Setembro!$G$6</f>
        <v>*</v>
      </c>
      <c r="D24" s="11" t="str">
        <f>[20]Setembro!$G$7</f>
        <v>*</v>
      </c>
      <c r="E24" s="11" t="str">
        <f>[20]Setembro!$G$8</f>
        <v>*</v>
      </c>
      <c r="F24" s="11" t="str">
        <f>[20]Setembro!$G$9</f>
        <v>*</v>
      </c>
      <c r="G24" s="11" t="str">
        <f>[20]Setembro!$G$10</f>
        <v>*</v>
      </c>
      <c r="H24" s="11" t="str">
        <f>[20]Setembro!$G$11</f>
        <v>*</v>
      </c>
      <c r="I24" s="11" t="str">
        <f>[20]Setembro!$G$12</f>
        <v>*</v>
      </c>
      <c r="J24" s="11" t="str">
        <f>[20]Setembro!$G$13</f>
        <v>*</v>
      </c>
      <c r="K24" s="11" t="str">
        <f>[20]Setembro!$G$14</f>
        <v>*</v>
      </c>
      <c r="L24" s="11" t="str">
        <f>[20]Setembro!$G$15</f>
        <v>*</v>
      </c>
      <c r="M24" s="11" t="str">
        <f>[20]Setembro!$G$16</f>
        <v>*</v>
      </c>
      <c r="N24" s="11" t="str">
        <f>[20]Setembro!$G$17</f>
        <v>*</v>
      </c>
      <c r="O24" s="11" t="str">
        <f>[20]Setembro!$G$18</f>
        <v>*</v>
      </c>
      <c r="P24" s="11" t="str">
        <f>[20]Setembro!$G$19</f>
        <v>*</v>
      </c>
      <c r="Q24" s="11" t="str">
        <f>[20]Setembro!$G$20</f>
        <v>*</v>
      </c>
      <c r="R24" s="11" t="str">
        <f>[20]Setembro!$G$21</f>
        <v>*</v>
      </c>
      <c r="S24" s="11" t="str">
        <f>[20]Setembro!$G$22</f>
        <v>*</v>
      </c>
      <c r="T24" s="11" t="str">
        <f>[20]Setembro!$G$23</f>
        <v>*</v>
      </c>
      <c r="U24" s="11" t="str">
        <f>[20]Setembro!$G$24</f>
        <v>*</v>
      </c>
      <c r="V24" s="11" t="str">
        <f>[20]Setembro!$G$25</f>
        <v>*</v>
      </c>
      <c r="W24" s="11" t="str">
        <f>[20]Setembro!$G$26</f>
        <v>*</v>
      </c>
      <c r="X24" s="11" t="str">
        <f>[20]Setembro!$G$27</f>
        <v>*</v>
      </c>
      <c r="Y24" s="11" t="str">
        <f>[20]Setembro!$G$28</f>
        <v>*</v>
      </c>
      <c r="Z24" s="11" t="str">
        <f>[20]Setembro!$G$29</f>
        <v>*</v>
      </c>
      <c r="AA24" s="11" t="str">
        <f>[20]Setembro!$G$30</f>
        <v>*</v>
      </c>
      <c r="AB24" s="11" t="str">
        <f>[20]Setembro!$G$31</f>
        <v>*</v>
      </c>
      <c r="AC24" s="11" t="str">
        <f>[20]Setembro!$G$32</f>
        <v>*</v>
      </c>
      <c r="AD24" s="11" t="str">
        <f>[20]Setembro!$G$33</f>
        <v>*</v>
      </c>
      <c r="AE24" s="94" t="str">
        <f>[20]Setembro!$G$34</f>
        <v>*</v>
      </c>
      <c r="AF24" s="97" t="s">
        <v>226</v>
      </c>
      <c r="AG24" s="95" t="s">
        <v>226</v>
      </c>
      <c r="AI24" t="s">
        <v>47</v>
      </c>
    </row>
    <row r="25" spans="1:38" x14ac:dyDescent="0.2">
      <c r="A25" s="78" t="s">
        <v>170</v>
      </c>
      <c r="B25" s="147">
        <f>[21]Setembro!$G$5</f>
        <v>36</v>
      </c>
      <c r="C25" s="11">
        <f>[21]Setembro!$G$6</f>
        <v>38</v>
      </c>
      <c r="D25" s="11">
        <f>[21]Setembro!$G$7</f>
        <v>46</v>
      </c>
      <c r="E25" s="11">
        <f>[21]Setembro!$G$8</f>
        <v>39</v>
      </c>
      <c r="F25" s="11">
        <f>[21]Setembro!$G$9</f>
        <v>22</v>
      </c>
      <c r="G25" s="11">
        <f>[21]Setembro!$G$10</f>
        <v>20</v>
      </c>
      <c r="H25" s="11">
        <f>[21]Setembro!$G$11</f>
        <v>50</v>
      </c>
      <c r="I25" s="11">
        <f>[21]Setembro!$G$12</f>
        <v>57</v>
      </c>
      <c r="J25" s="11">
        <f>[21]Setembro!$G$13</f>
        <v>28</v>
      </c>
      <c r="K25" s="11">
        <f>[21]Setembro!$G$14</f>
        <v>22</v>
      </c>
      <c r="L25" s="11">
        <f>[21]Setembro!$G$15</f>
        <v>21</v>
      </c>
      <c r="M25" s="11">
        <f>[21]Setembro!$G$16</f>
        <v>18</v>
      </c>
      <c r="N25" s="11">
        <f>[21]Setembro!$G$17</f>
        <v>16</v>
      </c>
      <c r="O25" s="11">
        <f>[21]Setembro!$G$18</f>
        <v>37</v>
      </c>
      <c r="P25" s="11">
        <f>[21]Setembro!$G$19</f>
        <v>44</v>
      </c>
      <c r="Q25" s="11">
        <f>[21]Setembro!$G$20</f>
        <v>25</v>
      </c>
      <c r="R25" s="11">
        <f>[21]Setembro!$G$21</f>
        <v>48</v>
      </c>
      <c r="S25" s="11">
        <f>[21]Setembro!$G$22</f>
        <v>52</v>
      </c>
      <c r="T25" s="11">
        <f>[21]Setembro!$G$23</f>
        <v>36</v>
      </c>
      <c r="U25" s="11">
        <f>[21]Setembro!$G$24</f>
        <v>32</v>
      </c>
      <c r="V25" s="11">
        <f>[21]Setembro!$G$25</f>
        <v>37</v>
      </c>
      <c r="W25" s="11">
        <f>[21]Setembro!$G$26</f>
        <v>47</v>
      </c>
      <c r="X25" s="11">
        <f>[21]Setembro!$G$27</f>
        <v>36</v>
      </c>
      <c r="Y25" s="11">
        <f>[21]Setembro!$G$28</f>
        <v>29</v>
      </c>
      <c r="Z25" s="11">
        <f>[21]Setembro!$G$29</f>
        <v>20</v>
      </c>
      <c r="AA25" s="11">
        <f>[21]Setembro!$G$30</f>
        <v>16</v>
      </c>
      <c r="AB25" s="11">
        <f>[21]Setembro!$G$31</f>
        <v>28</v>
      </c>
      <c r="AC25" s="11">
        <f>[21]Setembro!$G$32</f>
        <v>45</v>
      </c>
      <c r="AD25" s="11">
        <f>[21]Setembro!$G$33</f>
        <v>31</v>
      </c>
      <c r="AE25" s="94">
        <f>[21]Setembro!$G$34</f>
        <v>16</v>
      </c>
      <c r="AF25" s="97">
        <f t="shared" si="1"/>
        <v>16</v>
      </c>
      <c r="AG25" s="95">
        <f t="shared" si="2"/>
        <v>33.06666666666667</v>
      </c>
      <c r="AH25" s="12" t="s">
        <v>47</v>
      </c>
      <c r="AI25" t="s">
        <v>47</v>
      </c>
    </row>
    <row r="26" spans="1:38" x14ac:dyDescent="0.2">
      <c r="A26" s="78" t="s">
        <v>171</v>
      </c>
      <c r="B26" s="147">
        <f>[22]Setembro!$G$5</f>
        <v>31</v>
      </c>
      <c r="C26" s="11">
        <f>[22]Setembro!$G$6</f>
        <v>32</v>
      </c>
      <c r="D26" s="11">
        <f>[22]Setembro!$G$7</f>
        <v>37</v>
      </c>
      <c r="E26" s="11">
        <f>[22]Setembro!$G$8</f>
        <v>34</v>
      </c>
      <c r="F26" s="11">
        <f>[22]Setembro!$G$9</f>
        <v>22</v>
      </c>
      <c r="G26" s="11">
        <f>[22]Setembro!$G$10</f>
        <v>19</v>
      </c>
      <c r="H26" s="11">
        <f>[22]Setembro!$G$11</f>
        <v>19</v>
      </c>
      <c r="I26" s="11">
        <f>[22]Setembro!$G$12</f>
        <v>30</v>
      </c>
      <c r="J26" s="11">
        <f>[22]Setembro!$G$13</f>
        <v>17</v>
      </c>
      <c r="K26" s="11">
        <f>[22]Setembro!$G$14</f>
        <v>18</v>
      </c>
      <c r="L26" s="11">
        <f>[22]Setembro!$G$15</f>
        <v>17</v>
      </c>
      <c r="M26" s="11">
        <f>[22]Setembro!$G$16</f>
        <v>15</v>
      </c>
      <c r="N26" s="11">
        <f>[22]Setembro!$G$17</f>
        <v>14</v>
      </c>
      <c r="O26" s="11">
        <f>[22]Setembro!$G$18</f>
        <v>21</v>
      </c>
      <c r="P26" s="11">
        <f>[22]Setembro!$G$19</f>
        <v>29</v>
      </c>
      <c r="Q26" s="11">
        <f>[22]Setembro!$G$20</f>
        <v>18</v>
      </c>
      <c r="R26" s="11">
        <f>[22]Setembro!$G$21</f>
        <v>32</v>
      </c>
      <c r="S26" s="11">
        <f>[22]Setembro!$G$22</f>
        <v>46</v>
      </c>
      <c r="T26" s="11">
        <f>[22]Setembro!$G$23</f>
        <v>37</v>
      </c>
      <c r="U26" s="11">
        <f>[22]Setembro!$G$24</f>
        <v>32</v>
      </c>
      <c r="V26" s="11">
        <f>[22]Setembro!$G$25</f>
        <v>44</v>
      </c>
      <c r="W26" s="11">
        <f>[22]Setembro!$G$26</f>
        <v>59</v>
      </c>
      <c r="X26" s="11">
        <f>[22]Setembro!$G$27</f>
        <v>47</v>
      </c>
      <c r="Y26" s="11">
        <f>[22]Setembro!$G$28</f>
        <v>32</v>
      </c>
      <c r="Z26" s="11">
        <f>[22]Setembro!$G$29</f>
        <v>22</v>
      </c>
      <c r="AA26" s="11">
        <f>[22]Setembro!$G$30</f>
        <v>18</v>
      </c>
      <c r="AB26" s="11">
        <f>[22]Setembro!$G$31</f>
        <v>31</v>
      </c>
      <c r="AC26" s="11">
        <f>[22]Setembro!$G$32</f>
        <v>50</v>
      </c>
      <c r="AD26" s="11">
        <f>[22]Setembro!$G$33</f>
        <v>31</v>
      </c>
      <c r="AE26" s="94">
        <f>[22]Setembro!$G$34</f>
        <v>16</v>
      </c>
      <c r="AF26" s="97">
        <f t="shared" si="1"/>
        <v>14</v>
      </c>
      <c r="AG26" s="95">
        <f t="shared" si="2"/>
        <v>29</v>
      </c>
      <c r="AI26" t="s">
        <v>47</v>
      </c>
      <c r="AL26" t="s">
        <v>47</v>
      </c>
    </row>
    <row r="27" spans="1:38" x14ac:dyDescent="0.2">
      <c r="A27" s="78" t="s">
        <v>8</v>
      </c>
      <c r="B27" s="147">
        <f>[23]Setembro!$G$5</f>
        <v>35</v>
      </c>
      <c r="C27" s="11">
        <f>[23]Setembro!$G$6</f>
        <v>39</v>
      </c>
      <c r="D27" s="11">
        <f>[23]Setembro!$G$7</f>
        <v>45</v>
      </c>
      <c r="E27" s="11">
        <f>[23]Setembro!$G$8</f>
        <v>38</v>
      </c>
      <c r="F27" s="11">
        <f>[23]Setembro!$G$9</f>
        <v>21</v>
      </c>
      <c r="G27" s="11">
        <f>[23]Setembro!$G$10</f>
        <v>17</v>
      </c>
      <c r="H27" s="11">
        <f>[23]Setembro!$G$11</f>
        <v>38</v>
      </c>
      <c r="I27" s="11">
        <f>[23]Setembro!$G$12</f>
        <v>49</v>
      </c>
      <c r="J27" s="11">
        <f>[23]Setembro!$G$13</f>
        <v>29</v>
      </c>
      <c r="K27" s="11">
        <f>[23]Setembro!$G$14</f>
        <v>19</v>
      </c>
      <c r="L27" s="11">
        <f>[23]Setembro!$G$15</f>
        <v>18</v>
      </c>
      <c r="M27" s="11">
        <f>[23]Setembro!$G$16</f>
        <v>15</v>
      </c>
      <c r="N27" s="11">
        <f>[23]Setembro!$G$17</f>
        <v>15</v>
      </c>
      <c r="O27" s="11">
        <f>[23]Setembro!$G$18</f>
        <v>28</v>
      </c>
      <c r="P27" s="11">
        <f>[23]Setembro!$G$19</f>
        <v>45</v>
      </c>
      <c r="Q27" s="11">
        <f>[23]Setembro!$G$20</f>
        <v>19</v>
      </c>
      <c r="R27" s="11">
        <f>[23]Setembro!$G$21</f>
        <v>45</v>
      </c>
      <c r="S27" s="11">
        <f>[23]Setembro!$G$22</f>
        <v>41</v>
      </c>
      <c r="T27" s="11">
        <f>[23]Setembro!$G$23</f>
        <v>28</v>
      </c>
      <c r="U27" s="11">
        <f>[23]Setembro!$G$24</f>
        <v>29</v>
      </c>
      <c r="V27" s="11">
        <f>[23]Setembro!$G$25</f>
        <v>37</v>
      </c>
      <c r="W27" s="11">
        <f>[23]Setembro!$G$26</f>
        <v>49</v>
      </c>
      <c r="X27" s="11">
        <f>[23]Setembro!$G$27</f>
        <v>38</v>
      </c>
      <c r="Y27" s="11">
        <f>[23]Setembro!$G$28</f>
        <v>30</v>
      </c>
      <c r="Z27" s="11">
        <f>[23]Setembro!$G$29</f>
        <v>24</v>
      </c>
      <c r="AA27" s="11">
        <f>[23]Setembro!$G$30</f>
        <v>14</v>
      </c>
      <c r="AB27" s="11">
        <f>[23]Setembro!$G$31</f>
        <v>26</v>
      </c>
      <c r="AC27" s="11">
        <f>[23]Setembro!$G$32</f>
        <v>42</v>
      </c>
      <c r="AD27" s="11">
        <f>[23]Setembro!$G$33</f>
        <v>29</v>
      </c>
      <c r="AE27" s="94">
        <f>[23]Setembro!$G$34</f>
        <v>14</v>
      </c>
      <c r="AF27" s="97">
        <f t="shared" si="1"/>
        <v>14</v>
      </c>
      <c r="AG27" s="95">
        <f t="shared" si="2"/>
        <v>30.533333333333335</v>
      </c>
      <c r="AI27" t="s">
        <v>47</v>
      </c>
      <c r="AJ27" t="s">
        <v>47</v>
      </c>
      <c r="AK27" t="s">
        <v>47</v>
      </c>
    </row>
    <row r="28" spans="1:38" x14ac:dyDescent="0.2">
      <c r="A28" s="78" t="s">
        <v>9</v>
      </c>
      <c r="B28" s="147">
        <f>[24]Setembro!$G$5</f>
        <v>32</v>
      </c>
      <c r="C28" s="11">
        <f>[24]Setembro!$G$6</f>
        <v>30</v>
      </c>
      <c r="D28" s="11">
        <f>[24]Setembro!$G$7</f>
        <v>29</v>
      </c>
      <c r="E28" s="11">
        <f>[24]Setembro!$G$8</f>
        <v>30</v>
      </c>
      <c r="F28" s="11">
        <f>[24]Setembro!$G$9</f>
        <v>17</v>
      </c>
      <c r="G28" s="11">
        <f>[24]Setembro!$G$10</f>
        <v>15</v>
      </c>
      <c r="H28" s="11">
        <f>[24]Setembro!$G$11</f>
        <v>15</v>
      </c>
      <c r="I28" s="11">
        <f>[24]Setembro!$G$12</f>
        <v>27</v>
      </c>
      <c r="J28" s="11">
        <f>[24]Setembro!$G$13</f>
        <v>16</v>
      </c>
      <c r="K28" s="11">
        <f>[24]Setembro!$G$14</f>
        <v>15</v>
      </c>
      <c r="L28" s="11">
        <f>[24]Setembro!$G$15</f>
        <v>17</v>
      </c>
      <c r="M28" s="11">
        <f>[24]Setembro!$G$16</f>
        <v>11</v>
      </c>
      <c r="N28" s="11">
        <f>[24]Setembro!$G$17</f>
        <v>12</v>
      </c>
      <c r="O28" s="11">
        <f>[24]Setembro!$G$18</f>
        <v>14</v>
      </c>
      <c r="P28" s="11">
        <f>[24]Setembro!$G$19</f>
        <v>23</v>
      </c>
      <c r="Q28" s="11">
        <f>[24]Setembro!$G$20</f>
        <v>18</v>
      </c>
      <c r="R28" s="11">
        <f>[24]Setembro!$G$21</f>
        <v>27</v>
      </c>
      <c r="S28" s="11">
        <f>[24]Setembro!$G$22</f>
        <v>56</v>
      </c>
      <c r="T28" s="11">
        <f>[24]Setembro!$G$23</f>
        <v>33</v>
      </c>
      <c r="U28" s="11">
        <f>[24]Setembro!$G$24</f>
        <v>31</v>
      </c>
      <c r="V28" s="11">
        <f>[24]Setembro!$G$25</f>
        <v>39</v>
      </c>
      <c r="W28" s="11">
        <f>[24]Setembro!$G$26</f>
        <v>59</v>
      </c>
      <c r="X28" s="11">
        <f>[24]Setembro!$G$27</f>
        <v>43</v>
      </c>
      <c r="Y28" s="11">
        <f>[24]Setembro!$G$28</f>
        <v>32</v>
      </c>
      <c r="Z28" s="11">
        <f>[24]Setembro!$G$29</f>
        <v>22</v>
      </c>
      <c r="AA28" s="11">
        <f>[24]Setembro!$G$30</f>
        <v>17</v>
      </c>
      <c r="AB28" s="11">
        <f>[24]Setembro!$G$31</f>
        <v>28</v>
      </c>
      <c r="AC28" s="11">
        <f>[24]Setembro!$G$32</f>
        <v>46</v>
      </c>
      <c r="AD28" s="11">
        <f>[24]Setembro!$G$33</f>
        <v>26</v>
      </c>
      <c r="AE28" s="94">
        <f>[24]Setembro!$G$34</f>
        <v>15</v>
      </c>
      <c r="AF28" s="97">
        <f t="shared" si="1"/>
        <v>11</v>
      </c>
      <c r="AG28" s="95">
        <f t="shared" si="2"/>
        <v>26.5</v>
      </c>
      <c r="AK28" t="s">
        <v>47</v>
      </c>
    </row>
    <row r="29" spans="1:38" x14ac:dyDescent="0.2">
      <c r="A29" s="78" t="s">
        <v>42</v>
      </c>
      <c r="B29" s="147">
        <f>[25]Setembro!$G$5</f>
        <v>39</v>
      </c>
      <c r="C29" s="11">
        <f>[25]Setembro!$G$6</f>
        <v>43</v>
      </c>
      <c r="D29" s="11">
        <f>[25]Setembro!$G$7</f>
        <v>39</v>
      </c>
      <c r="E29" s="11">
        <f>[25]Setembro!$G$8</f>
        <v>32</v>
      </c>
      <c r="F29" s="11">
        <f>[25]Setembro!$G$9</f>
        <v>19</v>
      </c>
      <c r="G29" s="11">
        <f>[25]Setembro!$G$10</f>
        <v>29</v>
      </c>
      <c r="H29" s="11">
        <f>[25]Setembro!$G$11</f>
        <v>54</v>
      </c>
      <c r="I29" s="11">
        <f>[25]Setembro!$G$12</f>
        <v>53</v>
      </c>
      <c r="J29" s="11">
        <f>[25]Setembro!$G$13</f>
        <v>18</v>
      </c>
      <c r="K29" s="11">
        <f>[25]Setembro!$G$14</f>
        <v>25</v>
      </c>
      <c r="L29" s="11">
        <f>[25]Setembro!$G$15</f>
        <v>18</v>
      </c>
      <c r="M29" s="11">
        <f>[25]Setembro!$G$16</f>
        <v>16</v>
      </c>
      <c r="N29" s="11">
        <f>[25]Setembro!$G$17</f>
        <v>13</v>
      </c>
      <c r="O29" s="11">
        <f>[25]Setembro!$G$18</f>
        <v>36</v>
      </c>
      <c r="P29" s="11">
        <f>[25]Setembro!$G$19</f>
        <v>43</v>
      </c>
      <c r="Q29" s="11">
        <f>[25]Setembro!$G$20</f>
        <v>22</v>
      </c>
      <c r="R29" s="11">
        <f>[25]Setembro!$G$21</f>
        <v>39</v>
      </c>
      <c r="S29" s="11">
        <f>[25]Setembro!$G$22</f>
        <v>49</v>
      </c>
      <c r="T29" s="11">
        <f>[25]Setembro!$G$23</f>
        <v>50</v>
      </c>
      <c r="U29" s="11">
        <f>[25]Setembro!$G$24</f>
        <v>55</v>
      </c>
      <c r="V29" s="11">
        <f>[25]Setembro!$G$25</f>
        <v>76</v>
      </c>
      <c r="W29" s="11">
        <f>[25]Setembro!$G$26</f>
        <v>62</v>
      </c>
      <c r="X29" s="11">
        <f>[25]Setembro!$G$27</f>
        <v>42</v>
      </c>
      <c r="Y29" s="11">
        <f>[25]Setembro!$G$28</f>
        <v>27</v>
      </c>
      <c r="Z29" s="11">
        <f>[25]Setembro!$G$29</f>
        <v>20</v>
      </c>
      <c r="AA29" s="11">
        <f>[25]Setembro!$G$30</f>
        <v>18</v>
      </c>
      <c r="AB29" s="11">
        <f>[25]Setembro!$G$31</f>
        <v>29</v>
      </c>
      <c r="AC29" s="11">
        <f>[25]Setembro!$G$32</f>
        <v>55</v>
      </c>
      <c r="AD29" s="11">
        <f>[25]Setembro!$G$33</f>
        <v>32</v>
      </c>
      <c r="AE29" s="94">
        <f>[25]Setembro!$G$34</f>
        <v>17</v>
      </c>
      <c r="AF29" s="97">
        <f t="shared" si="1"/>
        <v>13</v>
      </c>
      <c r="AG29" s="95">
        <f t="shared" si="2"/>
        <v>35.666666666666664</v>
      </c>
      <c r="AJ29" t="s">
        <v>47</v>
      </c>
      <c r="AK29" t="s">
        <v>47</v>
      </c>
    </row>
    <row r="30" spans="1:38" x14ac:dyDescent="0.2">
      <c r="A30" s="78" t="s">
        <v>10</v>
      </c>
      <c r="B30" s="147" t="str">
        <f>[26]Setembro!$G$5</f>
        <v>*</v>
      </c>
      <c r="C30" s="11" t="str">
        <f>[26]Setembro!$G$6</f>
        <v>*</v>
      </c>
      <c r="D30" s="11" t="str">
        <f>[26]Setembro!$G$7</f>
        <v>*</v>
      </c>
      <c r="E30" s="11" t="str">
        <f>[26]Setembro!$G$8</f>
        <v>*</v>
      </c>
      <c r="F30" s="11" t="str">
        <f>[26]Setembro!$G$9</f>
        <v>*</v>
      </c>
      <c r="G30" s="11" t="str">
        <f>[26]Setembro!$G$10</f>
        <v>*</v>
      </c>
      <c r="H30" s="11" t="str">
        <f>[26]Setembro!$G$11</f>
        <v>*</v>
      </c>
      <c r="I30" s="11" t="str">
        <f>[26]Setembro!$G$12</f>
        <v>*</v>
      </c>
      <c r="J30" s="11" t="str">
        <f>[26]Setembro!$G$13</f>
        <v>*</v>
      </c>
      <c r="K30" s="11" t="str">
        <f>[26]Setembro!$G$14</f>
        <v>*</v>
      </c>
      <c r="L30" s="11" t="str">
        <f>[26]Setembro!$G$15</f>
        <v>*</v>
      </c>
      <c r="M30" s="11" t="str">
        <f>[26]Setembro!$G$16</f>
        <v>*</v>
      </c>
      <c r="N30" s="11" t="str">
        <f>[26]Setembro!$G$17</f>
        <v>*</v>
      </c>
      <c r="O30" s="11" t="str">
        <f>[26]Setembro!$G$18</f>
        <v>*</v>
      </c>
      <c r="P30" s="11" t="str">
        <f>[26]Setembro!$G$19</f>
        <v>*</v>
      </c>
      <c r="Q30" s="11" t="str">
        <f>[26]Setembro!$G$20</f>
        <v>*</v>
      </c>
      <c r="R30" s="11" t="str">
        <f>[26]Setembro!$G$21</f>
        <v>*</v>
      </c>
      <c r="S30" s="11" t="str">
        <f>[26]Setembro!$G$22</f>
        <v>*</v>
      </c>
      <c r="T30" s="11" t="str">
        <f>[26]Setembro!$G$23</f>
        <v>*</v>
      </c>
      <c r="U30" s="11" t="str">
        <f>[26]Setembro!$G$24</f>
        <v>*</v>
      </c>
      <c r="V30" s="11" t="str">
        <f>[26]Setembro!$G$25</f>
        <v>*</v>
      </c>
      <c r="W30" s="11" t="str">
        <f>[26]Setembro!$G$26</f>
        <v>*</v>
      </c>
      <c r="X30" s="11" t="str">
        <f>[26]Setembro!$G$27</f>
        <v>*</v>
      </c>
      <c r="Y30" s="11" t="str">
        <f>[26]Setembro!$G$28</f>
        <v>*</v>
      </c>
      <c r="Z30" s="11" t="str">
        <f>[26]Setembro!$G$29</f>
        <v>*</v>
      </c>
      <c r="AA30" s="11" t="str">
        <f>[26]Setembro!$G$30</f>
        <v>*</v>
      </c>
      <c r="AB30" s="11" t="str">
        <f>[26]Setembro!$G$31</f>
        <v>*</v>
      </c>
      <c r="AC30" s="11" t="str">
        <f>[26]Setembro!$G$32</f>
        <v>*</v>
      </c>
      <c r="AD30" s="11" t="str">
        <f>[26]Setembro!$G$33</f>
        <v>*</v>
      </c>
      <c r="AE30" s="94" t="str">
        <f>[26]Setembro!$G$34</f>
        <v>*</v>
      </c>
      <c r="AF30" s="97" t="s">
        <v>226</v>
      </c>
      <c r="AG30" s="95" t="s">
        <v>226</v>
      </c>
      <c r="AJ30" t="s">
        <v>47</v>
      </c>
      <c r="AK30" t="s">
        <v>47</v>
      </c>
    </row>
    <row r="31" spans="1:38" x14ac:dyDescent="0.2">
      <c r="A31" s="78" t="s">
        <v>172</v>
      </c>
      <c r="B31" s="147">
        <f>[27]Setembro!$G$5</f>
        <v>31</v>
      </c>
      <c r="C31" s="11">
        <f>[27]Setembro!$G$6</f>
        <v>39</v>
      </c>
      <c r="D31" s="11">
        <f>[27]Setembro!$G$7</f>
        <v>34</v>
      </c>
      <c r="E31" s="11">
        <f>[27]Setembro!$G$8</f>
        <v>32</v>
      </c>
      <c r="F31" s="11">
        <f>[27]Setembro!$G$9</f>
        <v>20</v>
      </c>
      <c r="G31" s="11">
        <f>[27]Setembro!$G$10</f>
        <v>19</v>
      </c>
      <c r="H31" s="11">
        <f>[27]Setembro!$G$11</f>
        <v>22</v>
      </c>
      <c r="I31" s="11">
        <f>[27]Setembro!$G$12</f>
        <v>39</v>
      </c>
      <c r="J31" s="11">
        <f>[27]Setembro!$G$13</f>
        <v>19</v>
      </c>
      <c r="K31" s="11">
        <f>[27]Setembro!$G$14</f>
        <v>18</v>
      </c>
      <c r="L31" s="11">
        <f>[27]Setembro!$G$15</f>
        <v>16</v>
      </c>
      <c r="M31" s="11">
        <f>[27]Setembro!$G$16</f>
        <v>14</v>
      </c>
      <c r="N31" s="11">
        <f>[27]Setembro!$G$17</f>
        <v>13</v>
      </c>
      <c r="O31" s="11">
        <f>[27]Setembro!$G$18</f>
        <v>25</v>
      </c>
      <c r="P31" s="11">
        <f>[27]Setembro!$G$19</f>
        <v>27</v>
      </c>
      <c r="Q31" s="11">
        <f>[27]Setembro!$G$20</f>
        <v>20</v>
      </c>
      <c r="R31" s="11">
        <f>[27]Setembro!$G$21</f>
        <v>41</v>
      </c>
      <c r="S31" s="11">
        <f>[27]Setembro!$G$22</f>
        <v>37</v>
      </c>
      <c r="T31" s="11">
        <f>[27]Setembro!$G$23</f>
        <v>36</v>
      </c>
      <c r="U31" s="11">
        <f>[27]Setembro!$G$24</f>
        <v>34</v>
      </c>
      <c r="V31" s="11">
        <f>[27]Setembro!$G$25</f>
        <v>55</v>
      </c>
      <c r="W31" s="11">
        <f>[27]Setembro!$G$26</f>
        <v>56</v>
      </c>
      <c r="X31" s="11">
        <f>[27]Setembro!$G$27</f>
        <v>45</v>
      </c>
      <c r="Y31" s="11">
        <f>[27]Setembro!$G$28</f>
        <v>33</v>
      </c>
      <c r="Z31" s="11">
        <f>[27]Setembro!$G$29</f>
        <v>21</v>
      </c>
      <c r="AA31" s="11">
        <f>[27]Setembro!$G$30</f>
        <v>17</v>
      </c>
      <c r="AB31" s="11">
        <f>[27]Setembro!$G$31</f>
        <v>33</v>
      </c>
      <c r="AC31" s="11">
        <f>[27]Setembro!$G$32</f>
        <v>56</v>
      </c>
      <c r="AD31" s="11">
        <f>[27]Setembro!$G$33</f>
        <v>31</v>
      </c>
      <c r="AE31" s="94">
        <f>[27]Setembro!$G$34</f>
        <v>19</v>
      </c>
      <c r="AF31" s="97">
        <f t="shared" si="1"/>
        <v>13</v>
      </c>
      <c r="AG31" s="95">
        <f t="shared" si="2"/>
        <v>30.066666666666666</v>
      </c>
      <c r="AH31" s="12" t="s">
        <v>47</v>
      </c>
      <c r="AI31" t="s">
        <v>47</v>
      </c>
      <c r="AK31" t="s">
        <v>47</v>
      </c>
    </row>
    <row r="32" spans="1:38" x14ac:dyDescent="0.2">
      <c r="A32" s="78" t="s">
        <v>11</v>
      </c>
      <c r="B32" s="147" t="str">
        <f>[28]Setembro!$G$5</f>
        <v>*</v>
      </c>
      <c r="C32" s="11" t="str">
        <f>[28]Setembro!$G$6</f>
        <v>*</v>
      </c>
      <c r="D32" s="11" t="str">
        <f>[28]Setembro!$G$7</f>
        <v>*</v>
      </c>
      <c r="E32" s="11" t="str">
        <f>[28]Setembro!$G$8</f>
        <v>*</v>
      </c>
      <c r="F32" s="11" t="str">
        <f>[28]Setembro!$G$9</f>
        <v>*</v>
      </c>
      <c r="G32" s="11" t="str">
        <f>[28]Setembro!$G$10</f>
        <v>*</v>
      </c>
      <c r="H32" s="11" t="str">
        <f>[28]Setembro!$G$11</f>
        <v>*</v>
      </c>
      <c r="I32" s="11" t="str">
        <f>[28]Setembro!$G$12</f>
        <v>*</v>
      </c>
      <c r="J32" s="11" t="str">
        <f>[28]Setembro!$G$13</f>
        <v>*</v>
      </c>
      <c r="K32" s="11" t="str">
        <f>[28]Setembro!$G$14</f>
        <v>*</v>
      </c>
      <c r="L32" s="11" t="str">
        <f>[28]Setembro!$G$15</f>
        <v>*</v>
      </c>
      <c r="M32" s="11" t="str">
        <f>[28]Setembro!$G$16</f>
        <v>*</v>
      </c>
      <c r="N32" s="11" t="str">
        <f>[28]Setembro!$G$17</f>
        <v>*</v>
      </c>
      <c r="O32" s="11" t="str">
        <f>[28]Setembro!$G$18</f>
        <v>*</v>
      </c>
      <c r="P32" s="11" t="str">
        <f>[28]Setembro!$G$19</f>
        <v>*</v>
      </c>
      <c r="Q32" s="11" t="str">
        <f>[28]Setembro!$G$20</f>
        <v>*</v>
      </c>
      <c r="R32" s="11" t="str">
        <f>[28]Setembro!$G$21</f>
        <v>*</v>
      </c>
      <c r="S32" s="11" t="str">
        <f>[28]Setembro!$G$22</f>
        <v>*</v>
      </c>
      <c r="T32" s="11" t="str">
        <f>[28]Setembro!$G$23</f>
        <v>*</v>
      </c>
      <c r="U32" s="11" t="str">
        <f>[28]Setembro!$G$24</f>
        <v>*</v>
      </c>
      <c r="V32" s="11" t="str">
        <f>[28]Setembro!$G$25</f>
        <v>*</v>
      </c>
      <c r="W32" s="11" t="str">
        <f>[28]Setembro!$G$26</f>
        <v>*</v>
      </c>
      <c r="X32" s="11" t="str">
        <f>[28]Setembro!$G$27</f>
        <v>*</v>
      </c>
      <c r="Y32" s="11" t="str">
        <f>[28]Setembro!$G$28</f>
        <v>*</v>
      </c>
      <c r="Z32" s="11" t="str">
        <f>[28]Setembro!$G$29</f>
        <v>*</v>
      </c>
      <c r="AA32" s="11" t="str">
        <f>[28]Setembro!$G$30</f>
        <v>*</v>
      </c>
      <c r="AB32" s="11" t="str">
        <f>[28]Setembro!$G$31</f>
        <v>*</v>
      </c>
      <c r="AC32" s="11" t="str">
        <f>[28]Setembro!$G$32</f>
        <v>*</v>
      </c>
      <c r="AD32" s="11" t="str">
        <f>[28]Setembro!$G$33</f>
        <v>*</v>
      </c>
      <c r="AE32" s="94" t="str">
        <f>[28]Setembro!$G$34</f>
        <v>*</v>
      </c>
      <c r="AF32" s="97" t="s">
        <v>226</v>
      </c>
      <c r="AG32" s="95" t="s">
        <v>226</v>
      </c>
      <c r="AK32" t="s">
        <v>47</v>
      </c>
    </row>
    <row r="33" spans="1:39" s="5" customFormat="1" x14ac:dyDescent="0.2">
      <c r="A33" s="78" t="s">
        <v>12</v>
      </c>
      <c r="B33" s="147" t="str">
        <f>[29]Setembro!$G$5</f>
        <v>*</v>
      </c>
      <c r="C33" s="11">
        <f>[29]Setembro!$G$6</f>
        <v>34</v>
      </c>
      <c r="D33" s="11">
        <f>[29]Setembro!$G$7</f>
        <v>33</v>
      </c>
      <c r="E33" s="11">
        <f>[29]Setembro!$G$8</f>
        <v>25</v>
      </c>
      <c r="F33" s="11">
        <f>[29]Setembro!$G$9</f>
        <v>17</v>
      </c>
      <c r="G33" s="11">
        <f>[29]Setembro!$G$10</f>
        <v>22</v>
      </c>
      <c r="H33" s="11">
        <f>[29]Setembro!$G$11</f>
        <v>50</v>
      </c>
      <c r="I33" s="11" t="str">
        <f>[29]Setembro!$G$12</f>
        <v>*</v>
      </c>
      <c r="J33" s="11" t="str">
        <f>[29]Setembro!$G$13</f>
        <v>*</v>
      </c>
      <c r="K33" s="11" t="str">
        <f>[29]Setembro!$G$14</f>
        <v>*</v>
      </c>
      <c r="L33" s="11" t="str">
        <f>[29]Setembro!$G$15</f>
        <v>*</v>
      </c>
      <c r="M33" s="11" t="str">
        <f>[29]Setembro!$G$16</f>
        <v>*</v>
      </c>
      <c r="N33" s="11" t="str">
        <f>[29]Setembro!$G$17</f>
        <v>*</v>
      </c>
      <c r="O33" s="11" t="str">
        <f>[29]Setembro!$G$18</f>
        <v>*</v>
      </c>
      <c r="P33" s="11" t="str">
        <f>[29]Setembro!$G$19</f>
        <v>*</v>
      </c>
      <c r="Q33" s="11" t="str">
        <f>[29]Setembro!$G$20</f>
        <v>*</v>
      </c>
      <c r="R33" s="11" t="str">
        <f>[29]Setembro!$G$21</f>
        <v>*</v>
      </c>
      <c r="S33" s="11">
        <f>[29]Setembro!$G$22</f>
        <v>29</v>
      </c>
      <c r="T33" s="11">
        <f>[29]Setembro!$G$23</f>
        <v>38</v>
      </c>
      <c r="U33" s="11">
        <f>[29]Setembro!$G$24</f>
        <v>33</v>
      </c>
      <c r="V33" s="11">
        <f>[29]Setembro!$G$25</f>
        <v>47</v>
      </c>
      <c r="W33" s="11">
        <f>[29]Setembro!$G$26</f>
        <v>51</v>
      </c>
      <c r="X33" s="11">
        <f>[29]Setembro!$G$27</f>
        <v>34</v>
      </c>
      <c r="Y33" s="11">
        <f>[29]Setembro!$G$28</f>
        <v>53</v>
      </c>
      <c r="Z33" s="11" t="str">
        <f>[29]Setembro!$G$29</f>
        <v>*</v>
      </c>
      <c r="AA33" s="11" t="str">
        <f>[29]Setembro!$G$30</f>
        <v>*</v>
      </c>
      <c r="AB33" s="11" t="str">
        <f>[29]Setembro!$G$31</f>
        <v>*</v>
      </c>
      <c r="AC33" s="11" t="str">
        <f>[29]Setembro!$G$32</f>
        <v>*</v>
      </c>
      <c r="AD33" s="11" t="str">
        <f>[29]Setembro!$G$33</f>
        <v>*</v>
      </c>
      <c r="AE33" s="94" t="str">
        <f>[29]Setembro!$G$34</f>
        <v>*</v>
      </c>
      <c r="AF33" s="97">
        <f t="shared" si="1"/>
        <v>17</v>
      </c>
      <c r="AG33" s="95">
        <f t="shared" si="2"/>
        <v>35.846153846153847</v>
      </c>
      <c r="AI33" s="5" t="s">
        <v>47</v>
      </c>
    </row>
    <row r="34" spans="1:39" x14ac:dyDescent="0.2">
      <c r="A34" s="78" t="s">
        <v>13</v>
      </c>
      <c r="B34" s="147" t="str">
        <f>[30]Setembro!$G$5</f>
        <v>*</v>
      </c>
      <c r="C34" s="11" t="str">
        <f>[30]Setembro!$G$6</f>
        <v>*</v>
      </c>
      <c r="D34" s="11" t="str">
        <f>[30]Setembro!$G$7</f>
        <v>*</v>
      </c>
      <c r="E34" s="11" t="str">
        <f>[30]Setembro!$G$8</f>
        <v>*</v>
      </c>
      <c r="F34" s="11" t="str">
        <f>[30]Setembro!$G$9</f>
        <v>*</v>
      </c>
      <c r="G34" s="11" t="str">
        <f>[30]Setembro!$G$10</f>
        <v>*</v>
      </c>
      <c r="H34" s="11" t="str">
        <f>[30]Setembro!$G$11</f>
        <v>*</v>
      </c>
      <c r="I34" s="11" t="str">
        <f>[30]Setembro!$G$12</f>
        <v>*</v>
      </c>
      <c r="J34" s="11" t="str">
        <f>[30]Setembro!$G$13</f>
        <v>*</v>
      </c>
      <c r="K34" s="11" t="str">
        <f>[30]Setembro!$G$14</f>
        <v>*</v>
      </c>
      <c r="L34" s="11" t="str">
        <f>[30]Setembro!$G$15</f>
        <v>*</v>
      </c>
      <c r="M34" s="11" t="str">
        <f>[30]Setembro!$G$16</f>
        <v>*</v>
      </c>
      <c r="N34" s="11" t="str">
        <f>[30]Setembro!$G$17</f>
        <v>*</v>
      </c>
      <c r="O34" s="11" t="str">
        <f>[30]Setembro!$G$18</f>
        <v>*</v>
      </c>
      <c r="P34" s="11" t="str">
        <f>[30]Setembro!$G$19</f>
        <v>*</v>
      </c>
      <c r="Q34" s="11" t="str">
        <f>[30]Setembro!$G$20</f>
        <v>*</v>
      </c>
      <c r="R34" s="11" t="str">
        <f>[30]Setembro!$G$21</f>
        <v>*</v>
      </c>
      <c r="S34" s="11" t="str">
        <f>[30]Setembro!$G$22</f>
        <v>*</v>
      </c>
      <c r="T34" s="11" t="str">
        <f>[30]Setembro!$G$23</f>
        <v>*</v>
      </c>
      <c r="U34" s="11" t="str">
        <f>[30]Setembro!$G$24</f>
        <v>*</v>
      </c>
      <c r="V34" s="11" t="str">
        <f>[30]Setembro!$G$25</f>
        <v>*</v>
      </c>
      <c r="W34" s="11" t="str">
        <f>[30]Setembro!$G$26</f>
        <v>*</v>
      </c>
      <c r="X34" s="11" t="str">
        <f>[30]Setembro!$G$27</f>
        <v>*</v>
      </c>
      <c r="Y34" s="11" t="str">
        <f>[30]Setembro!$G$28</f>
        <v>*</v>
      </c>
      <c r="Z34" s="11" t="str">
        <f>[30]Setembro!$G$29</f>
        <v>*</v>
      </c>
      <c r="AA34" s="11" t="str">
        <f>[30]Setembro!$G$30</f>
        <v>*</v>
      </c>
      <c r="AB34" s="11" t="str">
        <f>[30]Setembro!$G$31</f>
        <v>*</v>
      </c>
      <c r="AC34" s="11" t="str">
        <f>[30]Setembro!$G$32</f>
        <v>*</v>
      </c>
      <c r="AD34" s="11" t="str">
        <f>[30]Setembro!$G$33</f>
        <v>*</v>
      </c>
      <c r="AE34" s="94" t="str">
        <f>[30]Setembro!$G$34</f>
        <v>*</v>
      </c>
      <c r="AF34" s="97" t="s">
        <v>226</v>
      </c>
      <c r="AG34" s="95" t="s">
        <v>226</v>
      </c>
      <c r="AJ34" t="s">
        <v>47</v>
      </c>
      <c r="AM34" s="12" t="s">
        <v>47</v>
      </c>
    </row>
    <row r="35" spans="1:39" x14ac:dyDescent="0.2">
      <c r="A35" s="78" t="s">
        <v>173</v>
      </c>
      <c r="B35" s="147">
        <f>[31]Setembro!$G$5</f>
        <v>30</v>
      </c>
      <c r="C35" s="11">
        <f>[31]Setembro!$G$6</f>
        <v>33</v>
      </c>
      <c r="D35" s="11">
        <f>[31]Setembro!$G$7</f>
        <v>43</v>
      </c>
      <c r="E35" s="11">
        <f>[31]Setembro!$G$8</f>
        <v>41</v>
      </c>
      <c r="F35" s="11">
        <f>[31]Setembro!$G$9</f>
        <v>30</v>
      </c>
      <c r="G35" s="11">
        <f>[31]Setembro!$G$10</f>
        <v>23</v>
      </c>
      <c r="H35" s="11">
        <f>[31]Setembro!$G$11</f>
        <v>23</v>
      </c>
      <c r="I35" s="11">
        <f>[31]Setembro!$G$12</f>
        <v>42</v>
      </c>
      <c r="J35" s="11">
        <f>[31]Setembro!$G$13</f>
        <v>25</v>
      </c>
      <c r="K35" s="11">
        <f>[31]Setembro!$G$14</f>
        <v>24</v>
      </c>
      <c r="L35" s="11">
        <f>[31]Setembro!$G$15</f>
        <v>23</v>
      </c>
      <c r="M35" s="11">
        <f>[31]Setembro!$G$16</f>
        <v>16</v>
      </c>
      <c r="N35" s="11">
        <f>[31]Setembro!$G$17</f>
        <v>17</v>
      </c>
      <c r="O35" s="11">
        <f>[31]Setembro!$G$18</f>
        <v>18</v>
      </c>
      <c r="P35" s="11">
        <f>[31]Setembro!$G$19</f>
        <v>25</v>
      </c>
      <c r="Q35" s="11">
        <f>[31]Setembro!$G$20</f>
        <v>25</v>
      </c>
      <c r="R35" s="11">
        <f>[31]Setembro!$G$21</f>
        <v>34</v>
      </c>
      <c r="S35" s="11">
        <f>[31]Setembro!$G$22</f>
        <v>41</v>
      </c>
      <c r="T35" s="11">
        <f>[31]Setembro!$G$23</f>
        <v>45</v>
      </c>
      <c r="U35" s="11">
        <f>[31]Setembro!$G$24</f>
        <v>55</v>
      </c>
      <c r="V35" s="11">
        <f>[31]Setembro!$G$25</f>
        <v>68</v>
      </c>
      <c r="W35" s="11">
        <f>[31]Setembro!$G$26</f>
        <v>76</v>
      </c>
      <c r="X35" s="11">
        <f>[31]Setembro!$G$27</f>
        <v>59</v>
      </c>
      <c r="Y35" s="11">
        <f>[31]Setembro!$G$28</f>
        <v>42</v>
      </c>
      <c r="Z35" s="11">
        <f>[31]Setembro!$G$29</f>
        <v>29</v>
      </c>
      <c r="AA35" s="11">
        <f>[31]Setembro!$G$30</f>
        <v>23</v>
      </c>
      <c r="AB35" s="11">
        <f>[31]Setembro!$G$31</f>
        <v>35</v>
      </c>
      <c r="AC35" s="11">
        <f>[31]Setembro!$G$32</f>
        <v>48</v>
      </c>
      <c r="AD35" s="11">
        <f>[31]Setembro!$G$33</f>
        <v>37</v>
      </c>
      <c r="AE35" s="94">
        <f>[31]Setembro!$G$34</f>
        <v>23</v>
      </c>
      <c r="AF35" s="97">
        <f t="shared" si="1"/>
        <v>16</v>
      </c>
      <c r="AG35" s="95">
        <f t="shared" si="2"/>
        <v>35.1</v>
      </c>
    </row>
    <row r="36" spans="1:39" x14ac:dyDescent="0.2">
      <c r="A36" s="78" t="s">
        <v>144</v>
      </c>
      <c r="B36" s="147" t="str">
        <f>[32]Setembro!$G$5</f>
        <v>*</v>
      </c>
      <c r="C36" s="11" t="str">
        <f>[32]Setembro!$G$6</f>
        <v>*</v>
      </c>
      <c r="D36" s="11" t="str">
        <f>[32]Setembro!$G$7</f>
        <v>*</v>
      </c>
      <c r="E36" s="11" t="str">
        <f>[32]Setembro!$G$8</f>
        <v>*</v>
      </c>
      <c r="F36" s="11" t="str">
        <f>[32]Setembro!$G$9</f>
        <v>*</v>
      </c>
      <c r="G36" s="11" t="str">
        <f>[32]Setembro!$G$10</f>
        <v>*</v>
      </c>
      <c r="H36" s="11" t="str">
        <f>[32]Setembro!$G$11</f>
        <v>*</v>
      </c>
      <c r="I36" s="11" t="str">
        <f>[32]Setembro!$G$12</f>
        <v>*</v>
      </c>
      <c r="J36" s="11" t="str">
        <f>[32]Setembro!$G$13</f>
        <v>*</v>
      </c>
      <c r="K36" s="11" t="str">
        <f>[32]Setembro!$G$14</f>
        <v>*</v>
      </c>
      <c r="L36" s="11" t="str">
        <f>[32]Setembro!$G$15</f>
        <v>*</v>
      </c>
      <c r="M36" s="11" t="str">
        <f>[32]Setembro!$G$16</f>
        <v>*</v>
      </c>
      <c r="N36" s="11" t="str">
        <f>[32]Setembro!$G$17</f>
        <v>*</v>
      </c>
      <c r="O36" s="11" t="str">
        <f>[32]Setembro!$G$18</f>
        <v>*</v>
      </c>
      <c r="P36" s="11" t="str">
        <f>[32]Setembro!$G$19</f>
        <v>*</v>
      </c>
      <c r="Q36" s="11" t="str">
        <f>[32]Setembro!$G$20</f>
        <v>*</v>
      </c>
      <c r="R36" s="11" t="str">
        <f>[32]Setembro!$G$21</f>
        <v>*</v>
      </c>
      <c r="S36" s="11" t="str">
        <f>[32]Setembro!$G$22</f>
        <v>*</v>
      </c>
      <c r="T36" s="11" t="str">
        <f>[32]Setembro!$G$23</f>
        <v>*</v>
      </c>
      <c r="U36" s="11" t="str">
        <f>[32]Setembro!$G$24</f>
        <v>*</v>
      </c>
      <c r="V36" s="11" t="str">
        <f>[32]Setembro!$G$25</f>
        <v>*</v>
      </c>
      <c r="W36" s="11" t="str">
        <f>[32]Setembro!$G$26</f>
        <v>*</v>
      </c>
      <c r="X36" s="11" t="str">
        <f>[32]Setembro!$G$27</f>
        <v>*</v>
      </c>
      <c r="Y36" s="11" t="str">
        <f>[32]Setembro!$G$28</f>
        <v>*</v>
      </c>
      <c r="Z36" s="11" t="str">
        <f>[32]Setembro!$G$29</f>
        <v>*</v>
      </c>
      <c r="AA36" s="11" t="str">
        <f>[32]Setembro!$G$30</f>
        <v>*</v>
      </c>
      <c r="AB36" s="11" t="str">
        <f>[32]Setembro!$G$31</f>
        <v>*</v>
      </c>
      <c r="AC36" s="11" t="str">
        <f>[32]Setembro!$G$32</f>
        <v>*</v>
      </c>
      <c r="AD36" s="11" t="str">
        <f>[32]Setembro!$G$33</f>
        <v>*</v>
      </c>
      <c r="AE36" s="94" t="str">
        <f>[32]Setembro!$G$34</f>
        <v>*</v>
      </c>
      <c r="AF36" s="97" t="s">
        <v>226</v>
      </c>
      <c r="AG36" s="95" t="s">
        <v>226</v>
      </c>
    </row>
    <row r="37" spans="1:39" x14ac:dyDescent="0.2">
      <c r="A37" s="78" t="s">
        <v>14</v>
      </c>
      <c r="B37" s="147" t="str">
        <f>[33]Setembro!$G$5</f>
        <v>*</v>
      </c>
      <c r="C37" s="11" t="str">
        <f>[33]Setembro!$G$6</f>
        <v>*</v>
      </c>
      <c r="D37" s="11" t="str">
        <f>[33]Setembro!$G$7</f>
        <v>*</v>
      </c>
      <c r="E37" s="11" t="str">
        <f>[33]Setembro!$G$8</f>
        <v>*</v>
      </c>
      <c r="F37" s="11" t="str">
        <f>[33]Setembro!$G$9</f>
        <v>*</v>
      </c>
      <c r="G37" s="11" t="str">
        <f>[33]Setembro!$G$10</f>
        <v>*</v>
      </c>
      <c r="H37" s="11" t="str">
        <f>[33]Setembro!$G$11</f>
        <v>*</v>
      </c>
      <c r="I37" s="11" t="str">
        <f>[33]Setembro!$G$12</f>
        <v>*</v>
      </c>
      <c r="J37" s="11" t="str">
        <f>[33]Setembro!$G$13</f>
        <v>*</v>
      </c>
      <c r="K37" s="11" t="str">
        <f>[33]Setembro!$G$14</f>
        <v>*</v>
      </c>
      <c r="L37" s="11" t="str">
        <f>[33]Setembro!$G$15</f>
        <v>*</v>
      </c>
      <c r="M37" s="11" t="str">
        <f>[33]Setembro!$G$16</f>
        <v>*</v>
      </c>
      <c r="N37" s="11" t="str">
        <f>[33]Setembro!$G$17</f>
        <v>*</v>
      </c>
      <c r="O37" s="11" t="str">
        <f>[33]Setembro!$G$18</f>
        <v>*</v>
      </c>
      <c r="P37" s="11" t="str">
        <f>[33]Setembro!$G$19</f>
        <v>*</v>
      </c>
      <c r="Q37" s="11" t="str">
        <f>[33]Setembro!$G$20</f>
        <v>*</v>
      </c>
      <c r="R37" s="11" t="str">
        <f>[33]Setembro!$G$21</f>
        <v>*</v>
      </c>
      <c r="S37" s="11" t="str">
        <f>[33]Setembro!$G$22</f>
        <v>*</v>
      </c>
      <c r="T37" s="11" t="str">
        <f>[33]Setembro!$G$23</f>
        <v>*</v>
      </c>
      <c r="U37" s="11" t="str">
        <f>[33]Setembro!$G$24</f>
        <v>*</v>
      </c>
      <c r="V37" s="11" t="str">
        <f>[33]Setembro!$G$25</f>
        <v>*</v>
      </c>
      <c r="W37" s="11" t="str">
        <f>[33]Setembro!$G$26</f>
        <v>*</v>
      </c>
      <c r="X37" s="11" t="str">
        <f>[33]Setembro!$G$27</f>
        <v>*</v>
      </c>
      <c r="Y37" s="11" t="str">
        <f>[33]Setembro!$G$28</f>
        <v>*</v>
      </c>
      <c r="Z37" s="11" t="str">
        <f>[33]Setembro!$G$29</f>
        <v>*</v>
      </c>
      <c r="AA37" s="11" t="str">
        <f>[33]Setembro!$G$30</f>
        <v>*</v>
      </c>
      <c r="AB37" s="11" t="str">
        <f>[33]Setembro!$G$31</f>
        <v>*</v>
      </c>
      <c r="AC37" s="11" t="str">
        <f>[33]Setembro!$G$32</f>
        <v>*</v>
      </c>
      <c r="AD37" s="11" t="str">
        <f>[33]Setembro!$G$33</f>
        <v>*</v>
      </c>
      <c r="AE37" s="94" t="str">
        <f>[33]Setembro!$G$34</f>
        <v>*</v>
      </c>
      <c r="AF37" s="97" t="s">
        <v>226</v>
      </c>
      <c r="AG37" s="95" t="s">
        <v>226</v>
      </c>
      <c r="AL37" s="12" t="s">
        <v>47</v>
      </c>
    </row>
    <row r="38" spans="1:39" x14ac:dyDescent="0.2">
      <c r="A38" s="78" t="s">
        <v>174</v>
      </c>
      <c r="B38" s="147">
        <f>[34]Setembro!$G$5</f>
        <v>36</v>
      </c>
      <c r="C38" s="11">
        <f>[34]Setembro!$G$6</f>
        <v>44</v>
      </c>
      <c r="D38" s="11">
        <f>[34]Setembro!$G$7</f>
        <v>39</v>
      </c>
      <c r="E38" s="11">
        <f>[34]Setembro!$G$8</f>
        <v>42</v>
      </c>
      <c r="F38" s="11">
        <f>[34]Setembro!$G$9</f>
        <v>40</v>
      </c>
      <c r="G38" s="11">
        <f>[34]Setembro!$G$10</f>
        <v>34</v>
      </c>
      <c r="H38" s="11">
        <f>[34]Setembro!$G$11</f>
        <v>28</v>
      </c>
      <c r="I38" s="11">
        <f>[34]Setembro!$G$12</f>
        <v>27</v>
      </c>
      <c r="J38" s="11">
        <f>[34]Setembro!$G$13</f>
        <v>47</v>
      </c>
      <c r="K38" s="11">
        <f>[34]Setembro!$G$14</f>
        <v>35</v>
      </c>
      <c r="L38" s="11">
        <f>[34]Setembro!$G$15</f>
        <v>36</v>
      </c>
      <c r="M38" s="11">
        <f>[34]Setembro!$G$16</f>
        <v>21</v>
      </c>
      <c r="N38" s="11">
        <f>[34]Setembro!$G$17</f>
        <v>36</v>
      </c>
      <c r="O38" s="11">
        <f>[34]Setembro!$G$18</f>
        <v>26</v>
      </c>
      <c r="P38" s="11">
        <f>[34]Setembro!$G$19</f>
        <v>28</v>
      </c>
      <c r="Q38" s="11">
        <f>[34]Setembro!$G$20</f>
        <v>40</v>
      </c>
      <c r="R38" s="11">
        <f>[34]Setembro!$G$21</f>
        <v>41</v>
      </c>
      <c r="S38" s="11">
        <f>[34]Setembro!$G$22</f>
        <v>38</v>
      </c>
      <c r="T38" s="11">
        <f>[34]Setembro!$G$23</f>
        <v>40</v>
      </c>
      <c r="U38" s="11">
        <f>[34]Setembro!$G$24</f>
        <v>42</v>
      </c>
      <c r="V38" s="11">
        <f>[34]Setembro!$G$25</f>
        <v>55</v>
      </c>
      <c r="W38" s="11">
        <f>[34]Setembro!$G$26</f>
        <v>43</v>
      </c>
      <c r="X38" s="11">
        <f>[34]Setembro!$G$27</f>
        <v>53</v>
      </c>
      <c r="Y38" s="11">
        <f>[34]Setembro!$G$28</f>
        <v>37</v>
      </c>
      <c r="Z38" s="11">
        <f>[34]Setembro!$G$29</f>
        <v>34</v>
      </c>
      <c r="AA38" s="11">
        <f>[34]Setembro!$G$30</f>
        <v>37</v>
      </c>
      <c r="AB38" s="11">
        <f>[34]Setembro!$G$31</f>
        <v>53</v>
      </c>
      <c r="AC38" s="11">
        <f>[34]Setembro!$G$32</f>
        <v>47</v>
      </c>
      <c r="AD38" s="11">
        <f>[34]Setembro!$G$33</f>
        <v>52</v>
      </c>
      <c r="AE38" s="94">
        <f>[34]Setembro!$G$34</f>
        <v>37</v>
      </c>
      <c r="AF38" s="97">
        <f t="shared" si="1"/>
        <v>21</v>
      </c>
      <c r="AG38" s="95">
        <f t="shared" si="2"/>
        <v>38.93333333333333</v>
      </c>
      <c r="AI38" t="s">
        <v>47</v>
      </c>
      <c r="AJ38" t="s">
        <v>47</v>
      </c>
    </row>
    <row r="39" spans="1:39" x14ac:dyDescent="0.2">
      <c r="A39" s="78" t="s">
        <v>15</v>
      </c>
      <c r="B39" s="147">
        <f>[35]Setembro!$G$5</f>
        <v>29</v>
      </c>
      <c r="C39" s="11">
        <f>[35]Setembro!$G$6</f>
        <v>39</v>
      </c>
      <c r="D39" s="11">
        <f>[35]Setembro!$G$7</f>
        <v>44</v>
      </c>
      <c r="E39" s="11">
        <f>[35]Setembro!$G$8</f>
        <v>30</v>
      </c>
      <c r="F39" s="11">
        <f>[35]Setembro!$G$9</f>
        <v>20</v>
      </c>
      <c r="G39" s="11">
        <f>[35]Setembro!$G$10</f>
        <v>22</v>
      </c>
      <c r="H39" s="11">
        <f>[35]Setembro!$G$11</f>
        <v>39</v>
      </c>
      <c r="I39" s="11">
        <f>[35]Setembro!$G$12</f>
        <v>36</v>
      </c>
      <c r="J39" s="11">
        <f>[35]Setembro!$G$13</f>
        <v>20</v>
      </c>
      <c r="K39" s="11">
        <f>[35]Setembro!$G$14</f>
        <v>15</v>
      </c>
      <c r="L39" s="11">
        <f>[35]Setembro!$G$15</f>
        <v>15</v>
      </c>
      <c r="M39" s="11">
        <f>[35]Setembro!$G$16</f>
        <v>14</v>
      </c>
      <c r="N39" s="11">
        <f>[35]Setembro!$G$17</f>
        <v>12</v>
      </c>
      <c r="O39" s="11">
        <f>[35]Setembro!$G$18</f>
        <v>19</v>
      </c>
      <c r="P39" s="11">
        <f>[35]Setembro!$G$19</f>
        <v>29</v>
      </c>
      <c r="Q39" s="11">
        <f>[35]Setembro!$G$20</f>
        <v>17</v>
      </c>
      <c r="R39" s="11">
        <f>[35]Setembro!$G$21</f>
        <v>44</v>
      </c>
      <c r="S39" s="11">
        <f>[35]Setembro!$G$22</f>
        <v>32</v>
      </c>
      <c r="T39" s="11">
        <f>[35]Setembro!$G$23</f>
        <v>35</v>
      </c>
      <c r="U39" s="11">
        <f>[35]Setembro!$G$24</f>
        <v>31</v>
      </c>
      <c r="V39" s="11">
        <f>[35]Setembro!$G$25</f>
        <v>41</v>
      </c>
      <c r="W39" s="11">
        <f>[35]Setembro!$G$26</f>
        <v>53</v>
      </c>
      <c r="X39" s="11">
        <f>[35]Setembro!$G$27</f>
        <v>38</v>
      </c>
      <c r="Y39" s="11">
        <f>[35]Setembro!$G$28</f>
        <v>29</v>
      </c>
      <c r="Z39" s="11">
        <f>[35]Setembro!$G$29</f>
        <v>19</v>
      </c>
      <c r="AA39" s="11">
        <f>[35]Setembro!$G$30</f>
        <v>15</v>
      </c>
      <c r="AB39" s="11">
        <f>[35]Setembro!$G$31</f>
        <v>32</v>
      </c>
      <c r="AC39" s="11">
        <f>[35]Setembro!$G$32</f>
        <v>43</v>
      </c>
      <c r="AD39" s="11">
        <f>[35]Setembro!$G$33</f>
        <v>28</v>
      </c>
      <c r="AE39" s="94">
        <f>[35]Setembro!$G$34</f>
        <v>17</v>
      </c>
      <c r="AF39" s="97">
        <f t="shared" si="1"/>
        <v>12</v>
      </c>
      <c r="AG39" s="95">
        <f t="shared" si="2"/>
        <v>28.566666666666666</v>
      </c>
      <c r="AH39" s="12" t="s">
        <v>47</v>
      </c>
      <c r="AJ39" t="s">
        <v>47</v>
      </c>
      <c r="AK39" t="s">
        <v>47</v>
      </c>
      <c r="AL39" t="s">
        <v>47</v>
      </c>
    </row>
    <row r="40" spans="1:39" x14ac:dyDescent="0.2">
      <c r="A40" s="78" t="s">
        <v>16</v>
      </c>
      <c r="B40" s="147">
        <f>[36]Setembro!$G$5</f>
        <v>71</v>
      </c>
      <c r="C40" s="11">
        <f>[36]Setembro!$G$6</f>
        <v>39</v>
      </c>
      <c r="D40" s="11">
        <f>[36]Setembro!$G$7</f>
        <v>35</v>
      </c>
      <c r="E40" s="11">
        <f>[36]Setembro!$G$8</f>
        <v>29</v>
      </c>
      <c r="F40" s="11">
        <f>[36]Setembro!$G$9</f>
        <v>60</v>
      </c>
      <c r="G40" s="11" t="str">
        <f>[36]Setembro!$G$10</f>
        <v>*</v>
      </c>
      <c r="H40" s="11" t="str">
        <f>[36]Setembro!$G$11</f>
        <v>*</v>
      </c>
      <c r="I40" s="11">
        <f>[36]Setembro!$G$12</f>
        <v>48</v>
      </c>
      <c r="J40" s="11">
        <f>[36]Setembro!$G$13</f>
        <v>22</v>
      </c>
      <c r="K40" s="11">
        <f>[36]Setembro!$G$14</f>
        <v>20</v>
      </c>
      <c r="L40" s="11">
        <f>[36]Setembro!$G$15</f>
        <v>46</v>
      </c>
      <c r="M40" s="11" t="str">
        <f>[36]Setembro!$G$16</f>
        <v>*</v>
      </c>
      <c r="N40" s="11" t="str">
        <f>[36]Setembro!$G$17</f>
        <v>*</v>
      </c>
      <c r="O40" s="11" t="str">
        <f>[36]Setembro!$G$18</f>
        <v>*</v>
      </c>
      <c r="P40" s="11">
        <f>[36]Setembro!$G$19</f>
        <v>46</v>
      </c>
      <c r="Q40" s="11">
        <f>[36]Setembro!$G$20</f>
        <v>32</v>
      </c>
      <c r="R40" s="11">
        <f>[36]Setembro!$G$21</f>
        <v>47</v>
      </c>
      <c r="S40" s="11" t="str">
        <f>[36]Setembro!$G$22</f>
        <v>*</v>
      </c>
      <c r="T40" s="11" t="str">
        <f>[36]Setembro!$G$23</f>
        <v>*</v>
      </c>
      <c r="U40" s="11" t="str">
        <f>[36]Setembro!$G$24</f>
        <v>*</v>
      </c>
      <c r="V40" s="11">
        <f>[36]Setembro!$G$25</f>
        <v>81</v>
      </c>
      <c r="W40" s="11">
        <f>[36]Setembro!$G$26</f>
        <v>38</v>
      </c>
      <c r="X40" s="11">
        <f>[36]Setembro!$G$27</f>
        <v>37</v>
      </c>
      <c r="Y40" s="11">
        <f>[36]Setembro!$G$28</f>
        <v>69</v>
      </c>
      <c r="Z40" s="11" t="str">
        <f>[36]Setembro!$G$29</f>
        <v>*</v>
      </c>
      <c r="AA40" s="11" t="str">
        <f>[36]Setembro!$G$30</f>
        <v>*</v>
      </c>
      <c r="AB40" s="11" t="str">
        <f>[36]Setembro!$G$31</f>
        <v>*</v>
      </c>
      <c r="AC40" s="11">
        <f>[36]Setembro!$G$32</f>
        <v>41</v>
      </c>
      <c r="AD40" s="11">
        <f>[36]Setembro!$G$33</f>
        <v>28</v>
      </c>
      <c r="AE40" s="94">
        <f>[36]Setembro!$G$34</f>
        <v>18</v>
      </c>
      <c r="AF40" s="97">
        <f t="shared" si="1"/>
        <v>18</v>
      </c>
      <c r="AG40" s="95">
        <f t="shared" si="2"/>
        <v>42.473684210526315</v>
      </c>
      <c r="AK40" t="s">
        <v>47</v>
      </c>
    </row>
    <row r="41" spans="1:39" x14ac:dyDescent="0.2">
      <c r="A41" s="78" t="s">
        <v>175</v>
      </c>
      <c r="B41" s="147">
        <f>[37]Setembro!$G$5</f>
        <v>19</v>
      </c>
      <c r="C41" s="11">
        <f>[37]Setembro!$G$6</f>
        <v>16</v>
      </c>
      <c r="D41" s="11">
        <f>[37]Setembro!$G$7</f>
        <v>18</v>
      </c>
      <c r="E41" s="11">
        <f>[37]Setembro!$G$8</f>
        <v>18</v>
      </c>
      <c r="F41" s="11">
        <f>[37]Setembro!$G$9</f>
        <v>16</v>
      </c>
      <c r="G41" s="11">
        <f>[37]Setembro!$G$10</f>
        <v>15</v>
      </c>
      <c r="H41" s="11">
        <f>[37]Setembro!$G$11</f>
        <v>14</v>
      </c>
      <c r="I41" s="11">
        <f>[37]Setembro!$G$12</f>
        <v>16</v>
      </c>
      <c r="J41" s="11">
        <f>[37]Setembro!$G$13</f>
        <v>13</v>
      </c>
      <c r="K41" s="11">
        <f>[37]Setembro!$G$14</f>
        <v>14</v>
      </c>
      <c r="L41" s="11">
        <f>[37]Setembro!$G$15</f>
        <v>12</v>
      </c>
      <c r="M41" s="11">
        <f>[37]Setembro!$G$16</f>
        <v>9</v>
      </c>
      <c r="N41" s="11">
        <f>[37]Setembro!$G$17</f>
        <v>11</v>
      </c>
      <c r="O41" s="11">
        <f>[37]Setembro!$G$18</f>
        <v>13</v>
      </c>
      <c r="P41" s="11">
        <f>[37]Setembro!$E$19</f>
        <v>37.375</v>
      </c>
      <c r="Q41" s="11">
        <f>[37]Setembro!$G$20</f>
        <v>16</v>
      </c>
      <c r="R41" s="11">
        <f>[37]Setembro!$G$21</f>
        <v>18</v>
      </c>
      <c r="S41" s="11">
        <f>[37]Setembro!$G$22</f>
        <v>23</v>
      </c>
      <c r="T41" s="11">
        <f>[37]Setembro!$G$23</f>
        <v>40</v>
      </c>
      <c r="U41" s="11">
        <f>[37]Setembro!$G$24</f>
        <v>45</v>
      </c>
      <c r="V41" s="11">
        <f>[37]Setembro!$G$25</f>
        <v>50</v>
      </c>
      <c r="W41" s="11">
        <f>[37]Setembro!$G$26</f>
        <v>61</v>
      </c>
      <c r="X41" s="11">
        <f>[37]Setembro!$G$27</f>
        <v>40</v>
      </c>
      <c r="Y41" s="11">
        <f>[37]Setembro!$G$28</f>
        <v>23</v>
      </c>
      <c r="Z41" s="11">
        <f>[37]Setembro!$G$29</f>
        <v>18</v>
      </c>
      <c r="AA41" s="11">
        <f>[37]Setembro!$G$30</f>
        <v>15</v>
      </c>
      <c r="AB41" s="11">
        <f>[37]Setembro!$G$31</f>
        <v>28</v>
      </c>
      <c r="AC41" s="11">
        <f>[37]Setembro!$G$32</f>
        <v>35</v>
      </c>
      <c r="AD41" s="11">
        <f>[37]Setembro!$G$33</f>
        <v>23</v>
      </c>
      <c r="AE41" s="94">
        <f>[37]Setembro!$G$34</f>
        <v>12</v>
      </c>
      <c r="AF41" s="97">
        <f t="shared" si="1"/>
        <v>9</v>
      </c>
      <c r="AG41" s="95">
        <f t="shared" si="2"/>
        <v>22.945833333333333</v>
      </c>
      <c r="AI41" t="s">
        <v>47</v>
      </c>
      <c r="AK41" t="s">
        <v>47</v>
      </c>
    </row>
    <row r="42" spans="1:39" x14ac:dyDescent="0.2">
      <c r="A42" s="78" t="s">
        <v>17</v>
      </c>
      <c r="B42" s="147">
        <f>[38]Setembro!$G$5</f>
        <v>25</v>
      </c>
      <c r="C42" s="11">
        <f>[38]Setembro!$G$6</f>
        <v>28</v>
      </c>
      <c r="D42" s="11">
        <f>[38]Setembro!$G$7</f>
        <v>32</v>
      </c>
      <c r="E42" s="11">
        <f>[38]Setembro!$G$8</f>
        <v>35</v>
      </c>
      <c r="F42" s="11">
        <f>[38]Setembro!$G$9</f>
        <v>21</v>
      </c>
      <c r="G42" s="11">
        <f>[38]Setembro!$G$10</f>
        <v>16</v>
      </c>
      <c r="H42" s="11">
        <f>[38]Setembro!$G$11</f>
        <v>15</v>
      </c>
      <c r="I42" s="11">
        <f>[38]Setembro!$G$12</f>
        <v>33</v>
      </c>
      <c r="J42" s="11">
        <f>[38]Setembro!$G$13</f>
        <v>15</v>
      </c>
      <c r="K42" s="11">
        <f>[38]Setembro!$G$14</f>
        <v>17</v>
      </c>
      <c r="L42" s="11">
        <f>[38]Setembro!$G$15</f>
        <v>15</v>
      </c>
      <c r="M42" s="11">
        <f>[38]Setembro!$G$16</f>
        <v>12</v>
      </c>
      <c r="N42" s="11">
        <f>[38]Setembro!$G$17</f>
        <v>13</v>
      </c>
      <c r="O42" s="11">
        <f>[38]Setembro!$G$18</f>
        <v>14</v>
      </c>
      <c r="P42" s="11">
        <f>[38]Setembro!$G$19</f>
        <v>15</v>
      </c>
      <c r="Q42" s="11">
        <f>[38]Setembro!$G$20</f>
        <v>16</v>
      </c>
      <c r="R42" s="11">
        <f>[38]Setembro!$G$21</f>
        <v>35</v>
      </c>
      <c r="S42" s="11">
        <f>[38]Setembro!$G$22</f>
        <v>52</v>
      </c>
      <c r="T42" s="11">
        <f>[38]Setembro!$G$23</f>
        <v>49</v>
      </c>
      <c r="U42" s="11">
        <f>[38]Setembro!$G$24</f>
        <v>41</v>
      </c>
      <c r="V42" s="11">
        <f>[38]Setembro!$G$25</f>
        <v>57</v>
      </c>
      <c r="W42" s="11">
        <f>[38]Setembro!$G$26</f>
        <v>61</v>
      </c>
      <c r="X42" s="11">
        <f>[38]Setembro!$G$27</f>
        <v>46</v>
      </c>
      <c r="Y42" s="11">
        <f>[38]Setembro!$G$28</f>
        <v>28</v>
      </c>
      <c r="Z42" s="11">
        <f>[38]Setembro!$G$29</f>
        <v>20</v>
      </c>
      <c r="AA42" s="11">
        <f>[38]Setembro!$G$30</f>
        <v>14</v>
      </c>
      <c r="AB42" s="11">
        <f>[38]Setembro!$G$31</f>
        <v>28</v>
      </c>
      <c r="AC42" s="11">
        <f>[38]Setembro!$G$32</f>
        <v>45</v>
      </c>
      <c r="AD42" s="11">
        <f>[38]Setembro!$G$33</f>
        <v>26</v>
      </c>
      <c r="AE42" s="94">
        <f>[38]Setembro!$G$34</f>
        <v>14</v>
      </c>
      <c r="AF42" s="97">
        <f t="shared" si="1"/>
        <v>12</v>
      </c>
      <c r="AG42" s="95">
        <f t="shared" si="2"/>
        <v>27.933333333333334</v>
      </c>
    </row>
    <row r="43" spans="1:39" x14ac:dyDescent="0.2">
      <c r="A43" s="78" t="s">
        <v>157</v>
      </c>
      <c r="B43" s="147">
        <f>[39]Setembro!$G$5</f>
        <v>30</v>
      </c>
      <c r="C43" s="11">
        <f>[39]Setembro!$G$6</f>
        <v>24</v>
      </c>
      <c r="D43" s="11">
        <f>[39]Setembro!$G$7</f>
        <v>19</v>
      </c>
      <c r="E43" s="11">
        <f>[39]Setembro!$G$8</f>
        <v>27</v>
      </c>
      <c r="F43" s="11">
        <f>[39]Setembro!$G$9</f>
        <v>17</v>
      </c>
      <c r="G43" s="11">
        <f>[39]Setembro!$G$10</f>
        <v>15</v>
      </c>
      <c r="H43" s="11">
        <f>[39]Setembro!$G$11</f>
        <v>15</v>
      </c>
      <c r="I43" s="11">
        <f>[39]Setembro!$G$12</f>
        <v>19</v>
      </c>
      <c r="J43" s="11">
        <f>[39]Setembro!$G$13</f>
        <v>15</v>
      </c>
      <c r="K43" s="11">
        <f>[39]Setembro!$G$14</f>
        <v>16</v>
      </c>
      <c r="L43" s="11">
        <f>[39]Setembro!$G$15</f>
        <v>13</v>
      </c>
      <c r="M43" s="11">
        <f>[39]Setembro!$G$16</f>
        <v>12</v>
      </c>
      <c r="N43" s="11">
        <f>[39]Setembro!$G$17</f>
        <v>13</v>
      </c>
      <c r="O43" s="11">
        <f>[39]Setembro!$G$18</f>
        <v>15</v>
      </c>
      <c r="P43" s="11">
        <f>[39]Setembro!$G$19</f>
        <v>19</v>
      </c>
      <c r="Q43" s="11">
        <f>[39]Setembro!$G$20</f>
        <v>17</v>
      </c>
      <c r="R43" s="11">
        <f>[39]Setembro!$G$21</f>
        <v>19</v>
      </c>
      <c r="S43" s="11">
        <f>[39]Setembro!$G$22</f>
        <v>34</v>
      </c>
      <c r="T43" s="11">
        <f>[39]Setembro!$G$23</f>
        <v>38</v>
      </c>
      <c r="U43" s="11">
        <f>[39]Setembro!$G$24</f>
        <v>37</v>
      </c>
      <c r="V43" s="11">
        <f>[39]Setembro!$G$25</f>
        <v>58</v>
      </c>
      <c r="W43" s="11">
        <f>[39]Setembro!$G$26</f>
        <v>64</v>
      </c>
      <c r="X43" s="11">
        <f>[39]Setembro!$G$27</f>
        <v>44</v>
      </c>
      <c r="Y43" s="11">
        <f>[39]Setembro!$G$28</f>
        <v>28</v>
      </c>
      <c r="Z43" s="11">
        <f>[39]Setembro!$G$29</f>
        <v>20</v>
      </c>
      <c r="AA43" s="11">
        <f>[39]Setembro!$G$30</f>
        <v>16</v>
      </c>
      <c r="AB43" s="11">
        <f>[39]Setembro!$G$31</f>
        <v>26</v>
      </c>
      <c r="AC43" s="11">
        <f>[39]Setembro!$G$32</f>
        <v>38</v>
      </c>
      <c r="AD43" s="11">
        <f>[39]Setembro!$G$33</f>
        <v>20</v>
      </c>
      <c r="AE43" s="94">
        <f>[39]Setembro!$G$34</f>
        <v>12</v>
      </c>
      <c r="AF43" s="97">
        <f t="shared" si="1"/>
        <v>12</v>
      </c>
      <c r="AG43" s="95">
        <f t="shared" si="2"/>
        <v>24.666666666666668</v>
      </c>
      <c r="AI43" t="s">
        <v>47</v>
      </c>
      <c r="AK43" t="s">
        <v>47</v>
      </c>
      <c r="AL43" t="s">
        <v>47</v>
      </c>
    </row>
    <row r="44" spans="1:39" x14ac:dyDescent="0.2">
      <c r="A44" s="78" t="s">
        <v>18</v>
      </c>
      <c r="B44" s="147">
        <f>[40]Setembro!$G$5</f>
        <v>13</v>
      </c>
      <c r="C44" s="11">
        <f>[40]Setembro!$G$6</f>
        <v>17</v>
      </c>
      <c r="D44" s="11">
        <f>[40]Setembro!$G$7</f>
        <v>16</v>
      </c>
      <c r="E44" s="11">
        <f>[40]Setembro!$G$8</f>
        <v>16</v>
      </c>
      <c r="F44" s="11">
        <f>[40]Setembro!$G$9</f>
        <v>14</v>
      </c>
      <c r="G44" s="11">
        <f>[40]Setembro!$G$10</f>
        <v>13</v>
      </c>
      <c r="H44" s="11">
        <f>[40]Setembro!$G$11</f>
        <v>12</v>
      </c>
      <c r="I44" s="11">
        <f>[40]Setembro!$G$12</f>
        <v>12</v>
      </c>
      <c r="J44" s="11">
        <f>[40]Setembro!$G$13</f>
        <v>13</v>
      </c>
      <c r="K44" s="11">
        <f>[40]Setembro!$G$14</f>
        <v>13</v>
      </c>
      <c r="L44" s="11">
        <f>[40]Setembro!$G$15</f>
        <v>11</v>
      </c>
      <c r="M44" s="11">
        <f>[40]Setembro!$G$16</f>
        <v>9</v>
      </c>
      <c r="N44" s="11">
        <f>[40]Setembro!$G$17</f>
        <v>11</v>
      </c>
      <c r="O44" s="11">
        <f>[40]Setembro!$G$18</f>
        <v>11</v>
      </c>
      <c r="P44" s="11">
        <f>[40]Setembro!$G$19</f>
        <v>12</v>
      </c>
      <c r="Q44" s="11">
        <f>[40]Setembro!$G$20</f>
        <v>14</v>
      </c>
      <c r="R44" s="11">
        <f>[40]Setembro!$G$21</f>
        <v>17</v>
      </c>
      <c r="S44" s="11">
        <f>[40]Setembro!$G$22</f>
        <v>21</v>
      </c>
      <c r="T44" s="11">
        <f>[40]Setembro!$G$23</f>
        <v>31</v>
      </c>
      <c r="U44" s="11">
        <f>[40]Setembro!$G$24</f>
        <v>29</v>
      </c>
      <c r="V44" s="11">
        <f>[40]Setembro!$G$25</f>
        <v>32</v>
      </c>
      <c r="W44" s="11">
        <f>[40]Setembro!$G$26</f>
        <v>53</v>
      </c>
      <c r="X44" s="11">
        <f>[40]Setembro!$G$27</f>
        <v>28</v>
      </c>
      <c r="Y44" s="11">
        <f>[40]Setembro!$G$28</f>
        <v>20</v>
      </c>
      <c r="Z44" s="11">
        <f>[40]Setembro!$G$29</f>
        <v>12</v>
      </c>
      <c r="AA44" s="11">
        <f>[40]Setembro!$G$30</f>
        <v>16</v>
      </c>
      <c r="AB44" s="11">
        <f>[40]Setembro!$G$31</f>
        <v>21</v>
      </c>
      <c r="AC44" s="11">
        <f>[40]Setembro!$G$32</f>
        <v>25</v>
      </c>
      <c r="AD44" s="11">
        <f>[40]Setembro!$G$33</f>
        <v>14</v>
      </c>
      <c r="AE44" s="94">
        <f>[40]Setembro!$G$34</f>
        <v>9</v>
      </c>
      <c r="AF44" s="97">
        <f t="shared" si="1"/>
        <v>9</v>
      </c>
      <c r="AG44" s="95">
        <f t="shared" si="2"/>
        <v>17.833333333333332</v>
      </c>
    </row>
    <row r="45" spans="1:39" x14ac:dyDescent="0.2">
      <c r="A45" s="78" t="s">
        <v>162</v>
      </c>
      <c r="B45" s="147" t="str">
        <f>[41]Setembro!$G$5</f>
        <v>*</v>
      </c>
      <c r="C45" s="11" t="str">
        <f>[41]Setembro!$G$6</f>
        <v>*</v>
      </c>
      <c r="D45" s="11" t="str">
        <f>[41]Setembro!$G$7</f>
        <v>*</v>
      </c>
      <c r="E45" s="11" t="str">
        <f>[41]Setembro!$G$8</f>
        <v>*</v>
      </c>
      <c r="F45" s="11" t="str">
        <f>[41]Setembro!$G$9</f>
        <v>*</v>
      </c>
      <c r="G45" s="11" t="str">
        <f>[41]Setembro!$G$10</f>
        <v>*</v>
      </c>
      <c r="H45" s="11" t="str">
        <f>[41]Setembro!$G$11</f>
        <v>*</v>
      </c>
      <c r="I45" s="11" t="str">
        <f>[41]Setembro!$G$12</f>
        <v>*</v>
      </c>
      <c r="J45" s="11" t="str">
        <f>[41]Setembro!$G$13</f>
        <v>*</v>
      </c>
      <c r="K45" s="11" t="str">
        <f>[41]Setembro!$G$14</f>
        <v>*</v>
      </c>
      <c r="L45" s="11" t="str">
        <f>[41]Setembro!$G$15</f>
        <v>*</v>
      </c>
      <c r="M45" s="11" t="str">
        <f>[41]Setembro!$G$16</f>
        <v>*</v>
      </c>
      <c r="N45" s="11" t="str">
        <f>[41]Setembro!$G$17</f>
        <v>*</v>
      </c>
      <c r="O45" s="11" t="str">
        <f>[41]Setembro!$G$18</f>
        <v>*</v>
      </c>
      <c r="P45" s="11" t="str">
        <f>[41]Setembro!$G$19</f>
        <v>*</v>
      </c>
      <c r="Q45" s="11" t="str">
        <f>[41]Setembro!$G$20</f>
        <v>*</v>
      </c>
      <c r="R45" s="11" t="str">
        <f>[41]Setembro!$G$21</f>
        <v>*</v>
      </c>
      <c r="S45" s="11" t="str">
        <f>[41]Setembro!$G$22</f>
        <v>*</v>
      </c>
      <c r="T45" s="11" t="str">
        <f>[41]Setembro!$G$23</f>
        <v>*</v>
      </c>
      <c r="U45" s="11" t="str">
        <f>[41]Setembro!$G$24</f>
        <v>*</v>
      </c>
      <c r="V45" s="11" t="str">
        <f>[41]Setembro!$G$25</f>
        <v>*</v>
      </c>
      <c r="W45" s="11" t="str">
        <f>[41]Setembro!$G$26</f>
        <v>*</v>
      </c>
      <c r="X45" s="11" t="str">
        <f>[41]Setembro!$G$27</f>
        <v>*</v>
      </c>
      <c r="Y45" s="11" t="str">
        <f>[41]Setembro!$G$28</f>
        <v>*</v>
      </c>
      <c r="Z45" s="11" t="str">
        <f>[41]Setembro!$G$29</f>
        <v>*</v>
      </c>
      <c r="AA45" s="11" t="str">
        <f>[41]Setembro!$G$30</f>
        <v>*</v>
      </c>
      <c r="AB45" s="11" t="str">
        <f>[41]Setembro!$G$31</f>
        <v>*</v>
      </c>
      <c r="AC45" s="11" t="str">
        <f>[41]Setembro!$G$32</f>
        <v>*</v>
      </c>
      <c r="AD45" s="11" t="str">
        <f>[41]Setembro!$G$33</f>
        <v>*</v>
      </c>
      <c r="AE45" s="94" t="str">
        <f>[41]Setembro!$G$34</f>
        <v>*</v>
      </c>
      <c r="AF45" s="97" t="s">
        <v>226</v>
      </c>
      <c r="AG45" s="95" t="s">
        <v>226</v>
      </c>
      <c r="AI45" s="12" t="s">
        <v>47</v>
      </c>
      <c r="AK45" t="s">
        <v>47</v>
      </c>
    </row>
    <row r="46" spans="1:39" x14ac:dyDescent="0.2">
      <c r="A46" s="78" t="s">
        <v>19</v>
      </c>
      <c r="B46" s="147">
        <f>[42]Setembro!$G$5</f>
        <v>35</v>
      </c>
      <c r="C46" s="11">
        <f>[42]Setembro!$G$6</f>
        <v>39</v>
      </c>
      <c r="D46" s="11">
        <f>[42]Setembro!$G$7</f>
        <v>44</v>
      </c>
      <c r="E46" s="11">
        <f>[42]Setembro!$G$8</f>
        <v>38</v>
      </c>
      <c r="F46" s="11">
        <f>[42]Setembro!$G$9</f>
        <v>22</v>
      </c>
      <c r="G46" s="11">
        <f>[42]Setembro!$G$10</f>
        <v>22</v>
      </c>
      <c r="H46" s="11">
        <f>[42]Setembro!$G$11</f>
        <v>53</v>
      </c>
      <c r="I46" s="11">
        <f>[42]Setembro!$G$12</f>
        <v>54</v>
      </c>
      <c r="J46" s="11">
        <f>[42]Setembro!$G$13</f>
        <v>25</v>
      </c>
      <c r="K46" s="11">
        <f>[42]Setembro!$G$14</f>
        <v>19</v>
      </c>
      <c r="L46" s="11">
        <f>[42]Setembro!$G$15</f>
        <v>19</v>
      </c>
      <c r="M46" s="11">
        <f>[42]Setembro!$G$16</f>
        <v>17</v>
      </c>
      <c r="N46" s="11">
        <f>[42]Setembro!$G$17</f>
        <v>14</v>
      </c>
      <c r="O46" s="11">
        <f>[42]Setembro!$G$18</f>
        <v>28</v>
      </c>
      <c r="P46" s="11">
        <f>[42]Setembro!$G$19</f>
        <v>46</v>
      </c>
      <c r="Q46" s="11">
        <f>[42]Setembro!$G$20</f>
        <v>21</v>
      </c>
      <c r="R46" s="11">
        <f>[42]Setembro!$G$21</f>
        <v>60</v>
      </c>
      <c r="S46" s="11">
        <f>[42]Setembro!$G$22</f>
        <v>47</v>
      </c>
      <c r="T46" s="11">
        <f>[42]Setembro!$G$23</f>
        <v>22</v>
      </c>
      <c r="U46" s="11">
        <f>[42]Setembro!$G$24</f>
        <v>30</v>
      </c>
      <c r="V46" s="11">
        <f>[42]Setembro!$G$25</f>
        <v>37</v>
      </c>
      <c r="W46" s="11">
        <f>[42]Setembro!$G$26</f>
        <v>45</v>
      </c>
      <c r="X46" s="11">
        <f>[42]Setembro!$G$27</f>
        <v>32</v>
      </c>
      <c r="Y46" s="11">
        <f>[42]Setembro!$G$28</f>
        <v>26</v>
      </c>
      <c r="Z46" s="11">
        <f>[42]Setembro!$G$29</f>
        <v>21</v>
      </c>
      <c r="AA46" s="11">
        <f>[42]Setembro!$G$30</f>
        <v>14</v>
      </c>
      <c r="AB46" s="11">
        <f>[42]Setembro!$G$31</f>
        <v>23</v>
      </c>
      <c r="AC46" s="11">
        <f>[42]Setembro!$G$32</f>
        <v>51</v>
      </c>
      <c r="AD46" s="11">
        <f>[42]Setembro!$G$33</f>
        <v>32</v>
      </c>
      <c r="AE46" s="94">
        <f>[42]Setembro!$G$34</f>
        <v>19</v>
      </c>
      <c r="AF46" s="97">
        <f t="shared" si="1"/>
        <v>14</v>
      </c>
      <c r="AG46" s="95">
        <f t="shared" si="2"/>
        <v>31.833333333333332</v>
      </c>
      <c r="AH46" s="12" t="s">
        <v>47</v>
      </c>
      <c r="AI46" t="s">
        <v>47</v>
      </c>
      <c r="AJ46" t="s">
        <v>47</v>
      </c>
      <c r="AK46" t="s">
        <v>47</v>
      </c>
    </row>
    <row r="47" spans="1:39" x14ac:dyDescent="0.2">
      <c r="A47" s="78" t="s">
        <v>31</v>
      </c>
      <c r="B47" s="147">
        <f>[43]Setembro!$G$5</f>
        <v>30</v>
      </c>
      <c r="C47" s="11">
        <f>[43]Setembro!$G$6</f>
        <v>40</v>
      </c>
      <c r="D47" s="11">
        <f>[43]Setembro!$G$7</f>
        <v>42</v>
      </c>
      <c r="E47" s="11">
        <f>[43]Setembro!$G$8</f>
        <v>32</v>
      </c>
      <c r="F47" s="11">
        <f>[43]Setembro!$G$9</f>
        <v>35</v>
      </c>
      <c r="G47" s="11">
        <f>[43]Setembro!$G$10</f>
        <v>38</v>
      </c>
      <c r="H47" s="11">
        <f>[43]Setembro!$G$11</f>
        <v>33</v>
      </c>
      <c r="I47" s="11">
        <f>[43]Setembro!$G$12</f>
        <v>41</v>
      </c>
      <c r="J47" s="11">
        <f>[43]Setembro!$G$13</f>
        <v>36</v>
      </c>
      <c r="K47" s="11">
        <f>[43]Setembro!$G$14</f>
        <v>37</v>
      </c>
      <c r="L47" s="11">
        <f>[43]Setembro!$G$15</f>
        <v>31</v>
      </c>
      <c r="M47" s="11">
        <f>[43]Setembro!$G$16</f>
        <v>28</v>
      </c>
      <c r="N47" s="11">
        <f>[43]Setembro!$G$17</f>
        <v>30</v>
      </c>
      <c r="O47" s="11">
        <f>[43]Setembro!$G$18</f>
        <v>31</v>
      </c>
      <c r="P47" s="11">
        <f>[43]Setembro!$G$19</f>
        <v>38</v>
      </c>
      <c r="Q47" s="11">
        <f>[43]Setembro!$G$20</f>
        <v>37</v>
      </c>
      <c r="R47" s="11">
        <f>[43]Setembro!$G$21</f>
        <v>42</v>
      </c>
      <c r="S47" s="11">
        <f>[43]Setembro!$G$22</f>
        <v>43</v>
      </c>
      <c r="T47" s="11">
        <f>[43]Setembro!$G$23</f>
        <v>47</v>
      </c>
      <c r="U47" s="11">
        <f>[43]Setembro!$G$24</f>
        <v>49</v>
      </c>
      <c r="V47" s="11">
        <f>[43]Setembro!$G$25</f>
        <v>58</v>
      </c>
      <c r="W47" s="11">
        <f>[43]Setembro!$G$26</f>
        <v>68</v>
      </c>
      <c r="X47" s="11">
        <f>[43]Setembro!$G$27</f>
        <v>53</v>
      </c>
      <c r="Y47" s="11">
        <f>[43]Setembro!$G$28</f>
        <v>41</v>
      </c>
      <c r="Z47" s="11">
        <f>[43]Setembro!$G$29</f>
        <v>40</v>
      </c>
      <c r="AA47" s="11">
        <f>[43]Setembro!$G$30</f>
        <v>34</v>
      </c>
      <c r="AB47" s="11">
        <f>[43]Setembro!$G$31</f>
        <v>43</v>
      </c>
      <c r="AC47" s="11">
        <f>[43]Setembro!$G$32</f>
        <v>54</v>
      </c>
      <c r="AD47" s="11">
        <f>[43]Setembro!$G$33</f>
        <v>43</v>
      </c>
      <c r="AE47" s="94">
        <f>[43]Setembro!$G$34</f>
        <v>39</v>
      </c>
      <c r="AF47" s="97">
        <f t="shared" si="1"/>
        <v>28</v>
      </c>
      <c r="AG47" s="95">
        <f t="shared" si="2"/>
        <v>40.43333333333333</v>
      </c>
      <c r="AK47" t="s">
        <v>47</v>
      </c>
    </row>
    <row r="48" spans="1:39" x14ac:dyDescent="0.2">
      <c r="A48" s="78" t="s">
        <v>44</v>
      </c>
      <c r="B48" s="147">
        <f>[44]Setembro!$G$5</f>
        <v>25</v>
      </c>
      <c r="C48" s="11">
        <f>[44]Setembro!$G$6</f>
        <v>13</v>
      </c>
      <c r="D48" s="11">
        <f>[44]Setembro!$G$7</f>
        <v>16</v>
      </c>
      <c r="E48" s="11">
        <f>[44]Setembro!$G$8</f>
        <v>14</v>
      </c>
      <c r="F48" s="11">
        <f>[44]Setembro!$G$9</f>
        <v>13</v>
      </c>
      <c r="G48" s="11">
        <f>[44]Setembro!$G$10</f>
        <v>12</v>
      </c>
      <c r="H48" s="11">
        <f>[44]Setembro!$G$11</f>
        <v>11</v>
      </c>
      <c r="I48" s="11">
        <f>[44]Setembro!$G$12</f>
        <v>22</v>
      </c>
      <c r="J48" s="11">
        <f>[44]Setembro!$G$13</f>
        <v>12</v>
      </c>
      <c r="K48" s="11">
        <f>[44]Setembro!$G$14</f>
        <v>12</v>
      </c>
      <c r="L48" s="11">
        <f>[44]Setembro!$G$15</f>
        <v>8</v>
      </c>
      <c r="M48" s="11">
        <f>[44]Setembro!$G$16</f>
        <v>8</v>
      </c>
      <c r="N48" s="11">
        <f>[44]Setembro!$G$17</f>
        <v>10</v>
      </c>
      <c r="O48" s="11">
        <f>[44]Setembro!$G$18</f>
        <v>12</v>
      </c>
      <c r="P48" s="11">
        <f>[44]Setembro!$G$19</f>
        <v>19</v>
      </c>
      <c r="Q48" s="11">
        <f>[44]Setembro!$G$20</f>
        <v>13</v>
      </c>
      <c r="R48" s="11">
        <f>[44]Setembro!$G$21</f>
        <v>14</v>
      </c>
      <c r="S48" s="11">
        <f>[44]Setembro!$G$22</f>
        <v>18</v>
      </c>
      <c r="T48" s="11">
        <f>[44]Setembro!$G$23</f>
        <v>14</v>
      </c>
      <c r="U48" s="11">
        <f>[44]Setembro!$G$24</f>
        <v>31</v>
      </c>
      <c r="V48" s="11">
        <f>[44]Setembro!$G$25</f>
        <v>30</v>
      </c>
      <c r="W48" s="11">
        <f>[44]Setembro!$G$26</f>
        <v>32</v>
      </c>
      <c r="X48" s="11">
        <f>[44]Setembro!$G$27</f>
        <v>26</v>
      </c>
      <c r="Y48" s="11">
        <f>[44]Setembro!$G$28</f>
        <v>15</v>
      </c>
      <c r="Z48" s="11">
        <f>[44]Setembro!$G$29</f>
        <v>11</v>
      </c>
      <c r="AA48" s="11">
        <f>[44]Setembro!$G$30</f>
        <v>15</v>
      </c>
      <c r="AB48" s="11">
        <f>[44]Setembro!$G$31</f>
        <v>19</v>
      </c>
      <c r="AC48" s="11">
        <f>[44]Setembro!$G$32</f>
        <v>23</v>
      </c>
      <c r="AD48" s="11">
        <f>[44]Setembro!$G$33</f>
        <v>10</v>
      </c>
      <c r="AE48" s="94">
        <f>[44]Setembro!$G$34</f>
        <v>8</v>
      </c>
      <c r="AF48" s="97">
        <f t="shared" si="1"/>
        <v>8</v>
      </c>
      <c r="AG48" s="95">
        <f t="shared" si="2"/>
        <v>16.2</v>
      </c>
      <c r="AH48" s="12" t="s">
        <v>47</v>
      </c>
      <c r="AI48" t="s">
        <v>47</v>
      </c>
      <c r="AJ48" t="s">
        <v>47</v>
      </c>
    </row>
    <row r="49" spans="1:39" ht="13.5" thickBot="1" x14ac:dyDescent="0.25">
      <c r="A49" s="78" t="s">
        <v>20</v>
      </c>
      <c r="B49" s="148" t="str">
        <f>[45]Setembro!$G$5</f>
        <v>*</v>
      </c>
      <c r="C49" s="106" t="str">
        <f>[45]Setembro!$G$6</f>
        <v>*</v>
      </c>
      <c r="D49" s="106" t="str">
        <f>[45]Setembro!$G$7</f>
        <v>*</v>
      </c>
      <c r="E49" s="106" t="str">
        <f>[45]Setembro!$G$8</f>
        <v>*</v>
      </c>
      <c r="F49" s="106" t="str">
        <f>[45]Setembro!$G$9</f>
        <v>*</v>
      </c>
      <c r="G49" s="106" t="str">
        <f>[45]Setembro!$G$10</f>
        <v>*</v>
      </c>
      <c r="H49" s="106" t="str">
        <f>[45]Setembro!$G$11</f>
        <v>*</v>
      </c>
      <c r="I49" s="106" t="str">
        <f>[45]Setembro!$G$12</f>
        <v>*</v>
      </c>
      <c r="J49" s="106" t="str">
        <f>[45]Setembro!$G$13</f>
        <v>*</v>
      </c>
      <c r="K49" s="106" t="str">
        <f>[45]Setembro!$G$14</f>
        <v>*</v>
      </c>
      <c r="L49" s="106" t="str">
        <f>[45]Setembro!$G$15</f>
        <v>*</v>
      </c>
      <c r="M49" s="106" t="str">
        <f>[45]Setembro!$G$16</f>
        <v>*</v>
      </c>
      <c r="N49" s="106" t="str">
        <f>[45]Setembro!$G$17</f>
        <v>*</v>
      </c>
      <c r="O49" s="106" t="str">
        <f>[45]Setembro!$G$18</f>
        <v>*</v>
      </c>
      <c r="P49" s="106" t="str">
        <f>[45]Setembro!$G$19</f>
        <v>*</v>
      </c>
      <c r="Q49" s="106" t="str">
        <f>[45]Setembro!$G$20</f>
        <v>*</v>
      </c>
      <c r="R49" s="106" t="str">
        <f>[45]Setembro!$G$21</f>
        <v>*</v>
      </c>
      <c r="S49" s="106" t="str">
        <f>[45]Setembro!$G$22</f>
        <v>*</v>
      </c>
      <c r="T49" s="106" t="str">
        <f>[45]Setembro!$G$23</f>
        <v>*</v>
      </c>
      <c r="U49" s="106" t="str">
        <f>[45]Setembro!$G$24</f>
        <v>*</v>
      </c>
      <c r="V49" s="106" t="str">
        <f>[45]Setembro!$G$25</f>
        <v>*</v>
      </c>
      <c r="W49" s="106" t="str">
        <f>[45]Setembro!$G$26</f>
        <v>*</v>
      </c>
      <c r="X49" s="106" t="str">
        <f>[45]Setembro!$G$27</f>
        <v>*</v>
      </c>
      <c r="Y49" s="106" t="str">
        <f>[45]Setembro!$G$28</f>
        <v>*</v>
      </c>
      <c r="Z49" s="106" t="str">
        <f>[45]Setembro!$G$29</f>
        <v>*</v>
      </c>
      <c r="AA49" s="106" t="str">
        <f>[45]Setembro!$G$30</f>
        <v>*</v>
      </c>
      <c r="AB49" s="106" t="str">
        <f>[45]Setembro!$G$31</f>
        <v>*</v>
      </c>
      <c r="AC49" s="106" t="str">
        <f>[45]Setembro!$G$32</f>
        <v>*</v>
      </c>
      <c r="AD49" s="106" t="str">
        <f>[45]Setembro!$G$33</f>
        <v>*</v>
      </c>
      <c r="AE49" s="107" t="str">
        <f>[45]Setembro!$G$34</f>
        <v>*</v>
      </c>
      <c r="AF49" s="108" t="s">
        <v>226</v>
      </c>
      <c r="AG49" s="164" t="s">
        <v>226</v>
      </c>
      <c r="AI49" t="s">
        <v>47</v>
      </c>
    </row>
    <row r="50" spans="1:39" s="5" customFormat="1" ht="17.100000000000001" customHeight="1" thickBot="1" x14ac:dyDescent="0.25">
      <c r="A50" s="162" t="s">
        <v>228</v>
      </c>
      <c r="B50" s="81">
        <f t="shared" ref="B50:AF50" si="3">MIN(B5:B49)</f>
        <v>12</v>
      </c>
      <c r="C50" s="82">
        <f t="shared" si="3"/>
        <v>13</v>
      </c>
      <c r="D50" s="82">
        <f t="shared" si="3"/>
        <v>13</v>
      </c>
      <c r="E50" s="82">
        <f t="shared" si="3"/>
        <v>13</v>
      </c>
      <c r="F50" s="82">
        <f t="shared" si="3"/>
        <v>12</v>
      </c>
      <c r="G50" s="82">
        <f t="shared" si="3"/>
        <v>11</v>
      </c>
      <c r="H50" s="82">
        <f t="shared" si="3"/>
        <v>10</v>
      </c>
      <c r="I50" s="82">
        <f t="shared" si="3"/>
        <v>11</v>
      </c>
      <c r="J50" s="82">
        <f t="shared" si="3"/>
        <v>11</v>
      </c>
      <c r="K50" s="82">
        <f t="shared" si="3"/>
        <v>11</v>
      </c>
      <c r="L50" s="82">
        <f t="shared" si="3"/>
        <v>8</v>
      </c>
      <c r="M50" s="82">
        <f t="shared" si="3"/>
        <v>8</v>
      </c>
      <c r="N50" s="82">
        <f t="shared" si="3"/>
        <v>7</v>
      </c>
      <c r="O50" s="82">
        <f t="shared" si="3"/>
        <v>10</v>
      </c>
      <c r="P50" s="82">
        <f t="shared" si="3"/>
        <v>11</v>
      </c>
      <c r="Q50" s="82">
        <f t="shared" si="3"/>
        <v>11</v>
      </c>
      <c r="R50" s="82">
        <f t="shared" si="3"/>
        <v>13</v>
      </c>
      <c r="S50" s="82">
        <f t="shared" si="3"/>
        <v>16</v>
      </c>
      <c r="T50" s="82">
        <f t="shared" si="3"/>
        <v>14</v>
      </c>
      <c r="U50" s="82">
        <f t="shared" si="3"/>
        <v>22</v>
      </c>
      <c r="V50" s="82">
        <f t="shared" si="3"/>
        <v>26</v>
      </c>
      <c r="W50" s="82">
        <f t="shared" si="3"/>
        <v>31</v>
      </c>
      <c r="X50" s="82">
        <f t="shared" si="3"/>
        <v>22</v>
      </c>
      <c r="Y50" s="82">
        <f t="shared" si="3"/>
        <v>15</v>
      </c>
      <c r="Z50" s="82">
        <f t="shared" si="3"/>
        <v>11</v>
      </c>
      <c r="AA50" s="82">
        <f t="shared" si="3"/>
        <v>10</v>
      </c>
      <c r="AB50" s="82">
        <f t="shared" si="3"/>
        <v>18</v>
      </c>
      <c r="AC50" s="82">
        <f t="shared" si="3"/>
        <v>15</v>
      </c>
      <c r="AD50" s="82">
        <f t="shared" si="3"/>
        <v>10</v>
      </c>
      <c r="AE50" s="83">
        <f t="shared" si="3"/>
        <v>8</v>
      </c>
      <c r="AF50" s="128">
        <f t="shared" si="3"/>
        <v>7</v>
      </c>
      <c r="AG50" s="129">
        <f>AVERAGE(AG5:AG49)</f>
        <v>28.283746012171605</v>
      </c>
      <c r="AK50" s="5" t="s">
        <v>47</v>
      </c>
    </row>
    <row r="51" spans="1:39" x14ac:dyDescent="0.2">
      <c r="A51" s="42"/>
      <c r="B51" s="43"/>
      <c r="C51" s="43"/>
      <c r="D51" s="43" t="s">
        <v>101</v>
      </c>
      <c r="E51" s="43"/>
      <c r="F51" s="43"/>
      <c r="G51" s="43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0"/>
      <c r="AE51" s="53" t="s">
        <v>47</v>
      </c>
      <c r="AF51" s="47"/>
      <c r="AG51" s="49"/>
    </row>
    <row r="52" spans="1:39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93" t="s">
        <v>97</v>
      </c>
      <c r="U52" s="193"/>
      <c r="V52" s="193"/>
      <c r="W52" s="193"/>
      <c r="X52" s="193"/>
      <c r="Y52" s="90"/>
      <c r="Z52" s="90"/>
      <c r="AA52" s="90"/>
      <c r="AB52" s="90"/>
      <c r="AC52" s="90"/>
      <c r="AD52" s="90"/>
      <c r="AE52" s="90"/>
      <c r="AF52" s="47"/>
      <c r="AG52" s="46"/>
      <c r="AI52" s="12" t="s">
        <v>47</v>
      </c>
      <c r="AK52" t="s">
        <v>47</v>
      </c>
    </row>
    <row r="53" spans="1:39" x14ac:dyDescent="0.2">
      <c r="A53" s="45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94" t="s">
        <v>98</v>
      </c>
      <c r="U53" s="194"/>
      <c r="V53" s="194"/>
      <c r="W53" s="194"/>
      <c r="X53" s="194"/>
      <c r="Y53" s="90"/>
      <c r="Z53" s="90"/>
      <c r="AA53" s="90"/>
      <c r="AB53" s="90"/>
      <c r="AC53" s="90"/>
      <c r="AD53" s="50"/>
      <c r="AE53" s="50"/>
      <c r="AF53" s="47"/>
      <c r="AG53" s="46"/>
    </row>
    <row r="54" spans="1:39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0"/>
      <c r="AE54" s="50"/>
      <c r="AF54" s="47"/>
      <c r="AG54" s="76"/>
    </row>
    <row r="55" spans="1:39" x14ac:dyDescent="0.2">
      <c r="A55" s="45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0"/>
      <c r="AF55" s="47"/>
      <c r="AG55" s="49"/>
      <c r="AK55" t="s">
        <v>47</v>
      </c>
    </row>
    <row r="56" spans="1:39" x14ac:dyDescent="0.2">
      <c r="A56" s="45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1"/>
      <c r="AF56" s="47"/>
      <c r="AG56" s="49"/>
    </row>
    <row r="57" spans="1:39" ht="13.5" thickBot="1" x14ac:dyDescent="0.25">
      <c r="A57" s="54"/>
      <c r="B57" s="55"/>
      <c r="C57" s="55"/>
      <c r="D57" s="55"/>
      <c r="E57" s="55"/>
      <c r="F57" s="55"/>
      <c r="G57" s="55" t="s">
        <v>47</v>
      </c>
      <c r="H57" s="55"/>
      <c r="I57" s="55"/>
      <c r="J57" s="55"/>
      <c r="K57" s="55"/>
      <c r="L57" s="55" t="s">
        <v>47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6"/>
      <c r="AG57" s="77"/>
    </row>
    <row r="58" spans="1:39" x14ac:dyDescent="0.2">
      <c r="AF58" s="7"/>
    </row>
    <row r="60" spans="1:39" x14ac:dyDescent="0.2">
      <c r="AM60" s="12" t="s">
        <v>47</v>
      </c>
    </row>
    <row r="63" spans="1:39" x14ac:dyDescent="0.2">
      <c r="P63" s="2" t="s">
        <v>47</v>
      </c>
      <c r="AE63" s="2" t="s">
        <v>47</v>
      </c>
      <c r="AH63" t="s">
        <v>47</v>
      </c>
    </row>
    <row r="64" spans="1:39" x14ac:dyDescent="0.2">
      <c r="T64" s="2" t="s">
        <v>47</v>
      </c>
      <c r="Z64" s="2" t="s">
        <v>47</v>
      </c>
    </row>
    <row r="66" spans="7:39" x14ac:dyDescent="0.2">
      <c r="N66" s="2" t="s">
        <v>47</v>
      </c>
    </row>
    <row r="67" spans="7:39" x14ac:dyDescent="0.2">
      <c r="G67" s="2" t="s">
        <v>47</v>
      </c>
    </row>
    <row r="68" spans="7:39" x14ac:dyDescent="0.2">
      <c r="AM68" s="12" t="s">
        <v>47</v>
      </c>
    </row>
    <row r="69" spans="7:39" x14ac:dyDescent="0.2">
      <c r="J69" s="2" t="s">
        <v>47</v>
      </c>
    </row>
  </sheetData>
  <sheetProtection password="C6EC" sheet="1" objects="1" scenarios="1"/>
  <mergeCells count="35"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67" sqref="AL6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3" ht="20.100000000000001" customHeight="1" thickBot="1" x14ac:dyDescent="0.25">
      <c r="A1" s="181" t="s">
        <v>28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48"/>
    </row>
    <row r="2" spans="1:33" s="4" customFormat="1" ht="20.100000000000001" customHeight="1" thickBot="1" x14ac:dyDescent="0.25">
      <c r="A2" s="184" t="s">
        <v>21</v>
      </c>
      <c r="B2" s="199" t="s">
        <v>230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1"/>
    </row>
    <row r="3" spans="1:33" s="5" customFormat="1" ht="20.100000000000001" customHeight="1" x14ac:dyDescent="0.2">
      <c r="A3" s="185"/>
      <c r="B3" s="221">
        <v>1</v>
      </c>
      <c r="C3" s="223">
        <f>SUM(B3+1)</f>
        <v>2</v>
      </c>
      <c r="D3" s="223">
        <f t="shared" ref="D3:AD3" si="0">SUM(C3+1)</f>
        <v>3</v>
      </c>
      <c r="E3" s="223">
        <f t="shared" si="0"/>
        <v>4</v>
      </c>
      <c r="F3" s="223">
        <f t="shared" si="0"/>
        <v>5</v>
      </c>
      <c r="G3" s="223">
        <f t="shared" si="0"/>
        <v>6</v>
      </c>
      <c r="H3" s="223">
        <f t="shared" si="0"/>
        <v>7</v>
      </c>
      <c r="I3" s="223">
        <f t="shared" si="0"/>
        <v>8</v>
      </c>
      <c r="J3" s="223">
        <f t="shared" si="0"/>
        <v>9</v>
      </c>
      <c r="K3" s="223">
        <f t="shared" si="0"/>
        <v>10</v>
      </c>
      <c r="L3" s="223">
        <f t="shared" si="0"/>
        <v>11</v>
      </c>
      <c r="M3" s="223">
        <f t="shared" si="0"/>
        <v>12</v>
      </c>
      <c r="N3" s="223">
        <f t="shared" si="0"/>
        <v>13</v>
      </c>
      <c r="O3" s="223">
        <f t="shared" si="0"/>
        <v>14</v>
      </c>
      <c r="P3" s="223">
        <f t="shared" si="0"/>
        <v>15</v>
      </c>
      <c r="Q3" s="223">
        <f t="shared" si="0"/>
        <v>16</v>
      </c>
      <c r="R3" s="223">
        <f t="shared" si="0"/>
        <v>17</v>
      </c>
      <c r="S3" s="223">
        <f t="shared" si="0"/>
        <v>18</v>
      </c>
      <c r="T3" s="223">
        <f t="shared" si="0"/>
        <v>19</v>
      </c>
      <c r="U3" s="223">
        <f t="shared" si="0"/>
        <v>20</v>
      </c>
      <c r="V3" s="223">
        <f t="shared" si="0"/>
        <v>21</v>
      </c>
      <c r="W3" s="223">
        <f t="shared" si="0"/>
        <v>22</v>
      </c>
      <c r="X3" s="223">
        <f t="shared" si="0"/>
        <v>23</v>
      </c>
      <c r="Y3" s="223">
        <f t="shared" si="0"/>
        <v>24</v>
      </c>
      <c r="Z3" s="223">
        <f t="shared" si="0"/>
        <v>25</v>
      </c>
      <c r="AA3" s="223">
        <f t="shared" si="0"/>
        <v>26</v>
      </c>
      <c r="AB3" s="223">
        <f t="shared" si="0"/>
        <v>27</v>
      </c>
      <c r="AC3" s="223">
        <f t="shared" si="0"/>
        <v>28</v>
      </c>
      <c r="AD3" s="223">
        <f t="shared" si="0"/>
        <v>29</v>
      </c>
      <c r="AE3" s="224">
        <v>30</v>
      </c>
      <c r="AF3" s="96" t="s">
        <v>37</v>
      </c>
      <c r="AG3" s="100" t="s">
        <v>36</v>
      </c>
    </row>
    <row r="4" spans="1:33" s="5" customFormat="1" ht="20.100000000000001" customHeight="1" thickBot="1" x14ac:dyDescent="0.25">
      <c r="A4" s="185"/>
      <c r="B4" s="222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225"/>
      <c r="AF4" s="124" t="s">
        <v>35</v>
      </c>
      <c r="AG4" s="144" t="s">
        <v>35</v>
      </c>
    </row>
    <row r="5" spans="1:33" s="5" customFormat="1" x14ac:dyDescent="0.2">
      <c r="A5" s="78" t="s">
        <v>40</v>
      </c>
      <c r="B5" s="146">
        <f>[1]Setembro!$H$5</f>
        <v>11.520000000000001</v>
      </c>
      <c r="C5" s="117">
        <f>[1]Setembro!$H$6</f>
        <v>16.559999999999999</v>
      </c>
      <c r="D5" s="117">
        <f>[1]Setembro!$H$7</f>
        <v>15.840000000000002</v>
      </c>
      <c r="E5" s="117">
        <f>[1]Setembro!$H$8</f>
        <v>10.44</v>
      </c>
      <c r="F5" s="117">
        <f>[1]Setembro!$H$9</f>
        <v>13.68</v>
      </c>
      <c r="G5" s="117">
        <f>[1]Setembro!$H$10</f>
        <v>14.4</v>
      </c>
      <c r="H5" s="117">
        <f>[1]Setembro!$H$11</f>
        <v>10.44</v>
      </c>
      <c r="I5" s="117">
        <f>[1]Setembro!$H$12</f>
        <v>6.84</v>
      </c>
      <c r="J5" s="117">
        <f>[1]Setembro!$H$13</f>
        <v>14.04</v>
      </c>
      <c r="K5" s="117">
        <f>[1]Setembro!$H$14</f>
        <v>12.96</v>
      </c>
      <c r="L5" s="117">
        <f>[1]Setembro!$H$15</f>
        <v>17.64</v>
      </c>
      <c r="M5" s="117">
        <f>[1]Setembro!$H$16</f>
        <v>16.2</v>
      </c>
      <c r="N5" s="117">
        <f>[1]Setembro!$H$17</f>
        <v>18</v>
      </c>
      <c r="O5" s="117">
        <f>[1]Setembro!$H$18</f>
        <v>7.2</v>
      </c>
      <c r="P5" s="117">
        <f>[1]Setembro!$H$19</f>
        <v>11.16</v>
      </c>
      <c r="Q5" s="117">
        <f>[1]Setembro!$H$20</f>
        <v>12.96</v>
      </c>
      <c r="R5" s="117">
        <f>[1]Setembro!$H$21</f>
        <v>24.12</v>
      </c>
      <c r="S5" s="117">
        <f>[1]Setembro!$H$22</f>
        <v>12.24</v>
      </c>
      <c r="T5" s="117">
        <f>[1]Setembro!$H$23</f>
        <v>7.2</v>
      </c>
      <c r="U5" s="117">
        <f>[1]Setembro!$H$24</f>
        <v>10.44</v>
      </c>
      <c r="V5" s="117">
        <f>[1]Setembro!$H$25</f>
        <v>17.28</v>
      </c>
      <c r="W5" s="117">
        <f>[1]Setembro!$H$26</f>
        <v>11.879999999999999</v>
      </c>
      <c r="X5" s="117">
        <f>[1]Setembro!$H$27</f>
        <v>9.7200000000000006</v>
      </c>
      <c r="Y5" s="117">
        <f>[1]Setembro!$H$28</f>
        <v>10.44</v>
      </c>
      <c r="Z5" s="117">
        <f>[1]Setembro!$H$29</f>
        <v>9.7200000000000006</v>
      </c>
      <c r="AA5" s="117">
        <f>[1]Setembro!$H$30</f>
        <v>14.76</v>
      </c>
      <c r="AB5" s="117">
        <f>[1]Setembro!$H$31</f>
        <v>19.079999999999998</v>
      </c>
      <c r="AC5" s="117">
        <f>[1]Setembro!$H$32</f>
        <v>16.559999999999999</v>
      </c>
      <c r="AD5" s="117">
        <f>[1]Setembro!$H$33</f>
        <v>12.6</v>
      </c>
      <c r="AE5" s="118">
        <f>[1]Setembro!$H$34</f>
        <v>12.96</v>
      </c>
      <c r="AF5" s="125">
        <f>MAX(B5:AE5)</f>
        <v>24.12</v>
      </c>
      <c r="AG5" s="157">
        <f>AVERAGE(B5:AE5)</f>
        <v>13.295999999999999</v>
      </c>
    </row>
    <row r="6" spans="1:33" x14ac:dyDescent="0.2">
      <c r="A6" s="78" t="s">
        <v>0</v>
      </c>
      <c r="B6" s="147">
        <f>[2]Setembro!$H$5</f>
        <v>16.920000000000002</v>
      </c>
      <c r="C6" s="11">
        <f>[2]Setembro!$H$6</f>
        <v>16.559999999999999</v>
      </c>
      <c r="D6" s="11">
        <f>[2]Setembro!$H$7</f>
        <v>7.9200000000000008</v>
      </c>
      <c r="E6" s="11">
        <f>[2]Setembro!$H$8</f>
        <v>10.8</v>
      </c>
      <c r="F6" s="11">
        <f>[2]Setembro!$H$9</f>
        <v>13.68</v>
      </c>
      <c r="G6" s="11">
        <f>[2]Setembro!$H$10</f>
        <v>12.96</v>
      </c>
      <c r="H6" s="11">
        <f>[2]Setembro!$H$11</f>
        <v>10.08</v>
      </c>
      <c r="I6" s="11">
        <f>[2]Setembro!$H$12</f>
        <v>6.12</v>
      </c>
      <c r="J6" s="11">
        <f>[2]Setembro!$H$13</f>
        <v>16.920000000000002</v>
      </c>
      <c r="K6" s="11">
        <f>[2]Setembro!$H$14</f>
        <v>14.4</v>
      </c>
      <c r="L6" s="11">
        <f>[2]Setembro!$H$15</f>
        <v>11.520000000000001</v>
      </c>
      <c r="M6" s="11">
        <f>[2]Setembro!$H$16</f>
        <v>20.52</v>
      </c>
      <c r="N6" s="11">
        <f>[2]Setembro!$H$17</f>
        <v>20.52</v>
      </c>
      <c r="O6" s="11">
        <f>[2]Setembro!$H$18</f>
        <v>12.6</v>
      </c>
      <c r="P6" s="11">
        <f>[2]Setembro!$H$19</f>
        <v>16.2</v>
      </c>
      <c r="Q6" s="11">
        <f>[2]Setembro!$H$20</f>
        <v>12.6</v>
      </c>
      <c r="R6" s="11">
        <f>[2]Setembro!$H$21</f>
        <v>10.44</v>
      </c>
      <c r="S6" s="11">
        <f>[2]Setembro!$H$22</f>
        <v>7.2</v>
      </c>
      <c r="T6" s="11">
        <f>[2]Setembro!$H$23</f>
        <v>5.4</v>
      </c>
      <c r="U6" s="11">
        <f>[2]Setembro!$H$24</f>
        <v>18.36</v>
      </c>
      <c r="V6" s="11">
        <f>[2]Setembro!$H$25</f>
        <v>9</v>
      </c>
      <c r="W6" s="11">
        <f>[2]Setembro!$H$26</f>
        <v>17.64</v>
      </c>
      <c r="X6" s="11">
        <f>[2]Setembro!$H$27</f>
        <v>18.720000000000002</v>
      </c>
      <c r="Y6" s="11">
        <f>[2]Setembro!$H$28</f>
        <v>15.48</v>
      </c>
      <c r="Z6" s="11">
        <f>[2]Setembro!$H$29</f>
        <v>17.28</v>
      </c>
      <c r="AA6" s="11">
        <f>[2]Setembro!$H$30</f>
        <v>16.2</v>
      </c>
      <c r="AB6" s="11">
        <f>[2]Setembro!$H$31</f>
        <v>20.88</v>
      </c>
      <c r="AC6" s="11">
        <f>[2]Setembro!$H$32</f>
        <v>9</v>
      </c>
      <c r="AD6" s="11">
        <f>[2]Setembro!$H$33</f>
        <v>12.6</v>
      </c>
      <c r="AE6" s="94">
        <f>[2]Setembro!$H$34</f>
        <v>16.559999999999999</v>
      </c>
      <c r="AF6" s="97">
        <f>MAX(B6:AE6)</f>
        <v>20.88</v>
      </c>
      <c r="AG6" s="158">
        <f>AVERAGE(B6:AE6)</f>
        <v>13.836000000000002</v>
      </c>
    </row>
    <row r="7" spans="1:33" x14ac:dyDescent="0.2">
      <c r="A7" s="78" t="s">
        <v>104</v>
      </c>
      <c r="B7" s="147">
        <f>[3]Setembro!$H$5</f>
        <v>20.88</v>
      </c>
      <c r="C7" s="11">
        <f>[3]Setembro!$H$6</f>
        <v>25.56</v>
      </c>
      <c r="D7" s="11">
        <f>[3]Setembro!$H$7</f>
        <v>12.96</v>
      </c>
      <c r="E7" s="11">
        <f>[3]Setembro!$H$8</f>
        <v>11.16</v>
      </c>
      <c r="F7" s="11">
        <f>[3]Setembro!$H$9</f>
        <v>21.6</v>
      </c>
      <c r="G7" s="11">
        <f>[3]Setembro!$H$10</f>
        <v>14.76</v>
      </c>
      <c r="H7" s="11">
        <f>[3]Setembro!$H$11</f>
        <v>15.840000000000002</v>
      </c>
      <c r="I7" s="11">
        <f>[3]Setembro!$H$12</f>
        <v>17.28</v>
      </c>
      <c r="J7" s="11">
        <f>[3]Setembro!$H$13</f>
        <v>16.920000000000002</v>
      </c>
      <c r="K7" s="11">
        <f>[3]Setembro!$H$14</f>
        <v>9.3600000000000012</v>
      </c>
      <c r="L7" s="11">
        <f>[3]Setembro!$H$15</f>
        <v>13.32</v>
      </c>
      <c r="M7" s="11">
        <f>[3]Setembro!$H$16</f>
        <v>25.2</v>
      </c>
      <c r="N7" s="11">
        <f>[3]Setembro!$H$17</f>
        <v>16.920000000000002</v>
      </c>
      <c r="O7" s="11">
        <f>[3]Setembro!$H$18</f>
        <v>12.24</v>
      </c>
      <c r="P7" s="11">
        <f>[3]Setembro!$H$19</f>
        <v>15.120000000000001</v>
      </c>
      <c r="Q7" s="11">
        <f>[3]Setembro!$H$20</f>
        <v>20.52</v>
      </c>
      <c r="R7" s="11">
        <f>[3]Setembro!$H$21</f>
        <v>24.12</v>
      </c>
      <c r="S7" s="11">
        <f>[3]Setembro!$H$22</f>
        <v>7.5600000000000005</v>
      </c>
      <c r="T7" s="11">
        <f>[3]Setembro!$H$23</f>
        <v>12.6</v>
      </c>
      <c r="U7" s="11">
        <f>[3]Setembro!$H$24</f>
        <v>19.8</v>
      </c>
      <c r="V7" s="11">
        <f>[3]Setembro!$H$25</f>
        <v>18.720000000000002</v>
      </c>
      <c r="W7" s="11">
        <f>[3]Setembro!$H$26</f>
        <v>17.28</v>
      </c>
      <c r="X7" s="11">
        <f>[3]Setembro!$H$27</f>
        <v>16.559999999999999</v>
      </c>
      <c r="Y7" s="11">
        <f>[3]Setembro!$H$28</f>
        <v>17.28</v>
      </c>
      <c r="Z7" s="11">
        <f>[3]Setembro!$H$29</f>
        <v>14.4</v>
      </c>
      <c r="AA7" s="11">
        <f>[3]Setembro!$H$30</f>
        <v>16.920000000000002</v>
      </c>
      <c r="AB7" s="11">
        <f>[3]Setembro!$H$31</f>
        <v>28.44</v>
      </c>
      <c r="AC7" s="11">
        <f>[3]Setembro!$H$32</f>
        <v>17.64</v>
      </c>
      <c r="AD7" s="11">
        <f>[3]Setembro!$H$33</f>
        <v>14.4</v>
      </c>
      <c r="AE7" s="94">
        <f>[3]Setembro!$H$34</f>
        <v>14.04</v>
      </c>
      <c r="AF7" s="98">
        <f>MAX(B7:AE7)</f>
        <v>28.44</v>
      </c>
      <c r="AG7" s="159">
        <f>AVERAGE(B7:AE7)</f>
        <v>16.980000000000004</v>
      </c>
    </row>
    <row r="8" spans="1:33" x14ac:dyDescent="0.2">
      <c r="A8" s="78" t="s">
        <v>1</v>
      </c>
      <c r="B8" s="147" t="str">
        <f>[4]Setembro!$H$5</f>
        <v>*</v>
      </c>
      <c r="C8" s="11" t="str">
        <f>[4]Setembro!$H$6</f>
        <v>*</v>
      </c>
      <c r="D8" s="11" t="str">
        <f>[4]Setembro!$H$7</f>
        <v>*</v>
      </c>
      <c r="E8" s="11" t="str">
        <f>[4]Setembro!$H$8</f>
        <v>*</v>
      </c>
      <c r="F8" s="11" t="str">
        <f>[4]Setembro!$H$9</f>
        <v>*</v>
      </c>
      <c r="G8" s="11" t="str">
        <f>[4]Setembro!$H$10</f>
        <v>*</v>
      </c>
      <c r="H8" s="11" t="str">
        <f>[4]Setembro!$H$11</f>
        <v>*</v>
      </c>
      <c r="I8" s="11" t="str">
        <f>[4]Setembro!$H$12</f>
        <v>*</v>
      </c>
      <c r="J8" s="11" t="str">
        <f>[4]Setembro!$H$13</f>
        <v>*</v>
      </c>
      <c r="K8" s="11" t="str">
        <f>[4]Setembro!$H$14</f>
        <v>*</v>
      </c>
      <c r="L8" s="11" t="str">
        <f>[4]Setembro!$H$15</f>
        <v>*</v>
      </c>
      <c r="M8" s="11" t="str">
        <f>[4]Setembro!$H$16</f>
        <v>*</v>
      </c>
      <c r="N8" s="11" t="str">
        <f>[4]Setembro!$H$17</f>
        <v>*</v>
      </c>
      <c r="O8" s="11" t="str">
        <f>[4]Setembro!$H$18</f>
        <v>*</v>
      </c>
      <c r="P8" s="11">
        <f>[4]Setembro!$H$19</f>
        <v>0</v>
      </c>
      <c r="Q8" s="11">
        <f>[4]Setembro!$H$20</f>
        <v>1.4400000000000002</v>
      </c>
      <c r="R8" s="11">
        <f>[4]Setembro!$H$21</f>
        <v>0</v>
      </c>
      <c r="S8" s="11">
        <f>[4]Setembro!$H$22</f>
        <v>0</v>
      </c>
      <c r="T8" s="11">
        <f>[4]Setembro!$H$23</f>
        <v>0</v>
      </c>
      <c r="U8" s="11" t="str">
        <f>[4]Setembro!$H$24</f>
        <v>*</v>
      </c>
      <c r="V8" s="11" t="str">
        <f>[4]Setembro!$H$25</f>
        <v>*</v>
      </c>
      <c r="W8" s="11" t="str">
        <f>[4]Setembro!$H$26</f>
        <v>*</v>
      </c>
      <c r="X8" s="11" t="str">
        <f>[4]Setembro!$H$27</f>
        <v>*</v>
      </c>
      <c r="Y8" s="11" t="str">
        <f>[4]Setembro!$H$28</f>
        <v>*</v>
      </c>
      <c r="Z8" s="11" t="str">
        <f>[4]Setembro!$H$29</f>
        <v>*</v>
      </c>
      <c r="AA8" s="11" t="str">
        <f>[4]Setembro!$H$30</f>
        <v>*</v>
      </c>
      <c r="AB8" s="11" t="str">
        <f>[4]Setembro!$H$31</f>
        <v>*</v>
      </c>
      <c r="AC8" s="11" t="str">
        <f>[4]Setembro!$H$32</f>
        <v>*</v>
      </c>
      <c r="AD8" s="11" t="str">
        <f>[4]Setembro!$H$33</f>
        <v>*</v>
      </c>
      <c r="AE8" s="94" t="str">
        <f>[4]Setembro!$H$34</f>
        <v>*</v>
      </c>
      <c r="AF8" s="97" t="s">
        <v>226</v>
      </c>
      <c r="AG8" s="158" t="s">
        <v>226</v>
      </c>
    </row>
    <row r="9" spans="1:33" x14ac:dyDescent="0.2">
      <c r="A9" s="78" t="s">
        <v>167</v>
      </c>
      <c r="B9" s="147">
        <f>[5]Setembro!$H$5</f>
        <v>16.559999999999999</v>
      </c>
      <c r="C9" s="11">
        <f>[5]Setembro!$H$6</f>
        <v>16.920000000000002</v>
      </c>
      <c r="D9" s="11">
        <f>[5]Setembro!$H$7</f>
        <v>14.76</v>
      </c>
      <c r="E9" s="11">
        <f>[5]Setembro!$H$8</f>
        <v>15.120000000000001</v>
      </c>
      <c r="F9" s="11">
        <f>[5]Setembro!$H$9</f>
        <v>17.28</v>
      </c>
      <c r="G9" s="11">
        <f>[5]Setembro!$H$10</f>
        <v>18</v>
      </c>
      <c r="H9" s="11">
        <f>[5]Setembro!$H$11</f>
        <v>17.64</v>
      </c>
      <c r="I9" s="11">
        <f>[5]Setembro!$H$12</f>
        <v>11.879999999999999</v>
      </c>
      <c r="J9" s="11">
        <f>[5]Setembro!$H$13</f>
        <v>23.040000000000003</v>
      </c>
      <c r="K9" s="11">
        <f>[5]Setembro!$H$14</f>
        <v>12.6</v>
      </c>
      <c r="L9" s="11">
        <f>[5]Setembro!$H$15</f>
        <v>18</v>
      </c>
      <c r="M9" s="11">
        <f>[5]Setembro!$H$16</f>
        <v>27.36</v>
      </c>
      <c r="N9" s="11">
        <f>[5]Setembro!$H$17</f>
        <v>23.400000000000002</v>
      </c>
      <c r="O9" s="11">
        <f>[5]Setembro!$H$18</f>
        <v>24.48</v>
      </c>
      <c r="P9" s="11">
        <f>[5]Setembro!$H$19</f>
        <v>14.04</v>
      </c>
      <c r="Q9" s="11">
        <f>[5]Setembro!$H$20</f>
        <v>20.16</v>
      </c>
      <c r="R9" s="11">
        <f>[5]Setembro!$H$21</f>
        <v>21.96</v>
      </c>
      <c r="S9" s="11">
        <f>[5]Setembro!$H$22</f>
        <v>10.44</v>
      </c>
      <c r="T9" s="11">
        <f>[5]Setembro!$H$23</f>
        <v>11.520000000000001</v>
      </c>
      <c r="U9" s="11">
        <f>[5]Setembro!$H$24</f>
        <v>16.2</v>
      </c>
      <c r="V9" s="11">
        <f>[5]Setembro!$H$25</f>
        <v>18.36</v>
      </c>
      <c r="W9" s="11">
        <f>[5]Setembro!$H$26</f>
        <v>18.720000000000002</v>
      </c>
      <c r="X9" s="11">
        <f>[5]Setembro!$H$27</f>
        <v>24.12</v>
      </c>
      <c r="Y9" s="11">
        <f>[5]Setembro!$H$28</f>
        <v>19.440000000000001</v>
      </c>
      <c r="Z9" s="11">
        <f>[5]Setembro!$H$29</f>
        <v>20.88</v>
      </c>
      <c r="AA9" s="11">
        <f>[5]Setembro!$H$30</f>
        <v>24.840000000000003</v>
      </c>
      <c r="AB9" s="11">
        <f>[5]Setembro!$H$31</f>
        <v>26.64</v>
      </c>
      <c r="AC9" s="11">
        <f>[5]Setembro!$H$32</f>
        <v>21.6</v>
      </c>
      <c r="AD9" s="11">
        <f>[5]Setembro!$H$33</f>
        <v>16.920000000000002</v>
      </c>
      <c r="AE9" s="94">
        <f>[5]Setembro!$H$34</f>
        <v>16.920000000000002</v>
      </c>
      <c r="AF9" s="98">
        <f>MAX(B9:AE9)</f>
        <v>27.36</v>
      </c>
      <c r="AG9" s="159">
        <f>AVERAGE(B9:AE9)</f>
        <v>18.66</v>
      </c>
    </row>
    <row r="10" spans="1:33" x14ac:dyDescent="0.2">
      <c r="A10" s="78" t="s">
        <v>111</v>
      </c>
      <c r="B10" s="147" t="str">
        <f>[6]Setembro!$H$5</f>
        <v>*</v>
      </c>
      <c r="C10" s="11" t="str">
        <f>[6]Setembro!$H$6</f>
        <v>*</v>
      </c>
      <c r="D10" s="11" t="str">
        <f>[6]Setembro!$H$7</f>
        <v>*</v>
      </c>
      <c r="E10" s="11" t="str">
        <f>[6]Setembro!$H$8</f>
        <v>*</v>
      </c>
      <c r="F10" s="11" t="str">
        <f>[6]Setembro!$H$9</f>
        <v>*</v>
      </c>
      <c r="G10" s="11" t="str">
        <f>[6]Setembro!$H$10</f>
        <v>*</v>
      </c>
      <c r="H10" s="11" t="str">
        <f>[6]Setembro!$H$11</f>
        <v>*</v>
      </c>
      <c r="I10" s="11" t="str">
        <f>[6]Setembro!$H$12</f>
        <v>*</v>
      </c>
      <c r="J10" s="11" t="str">
        <f>[6]Setembro!$H$13</f>
        <v>*</v>
      </c>
      <c r="K10" s="11" t="str">
        <f>[6]Setembro!$H$14</f>
        <v>*</v>
      </c>
      <c r="L10" s="11" t="str">
        <f>[6]Setembro!$H$15</f>
        <v>*</v>
      </c>
      <c r="M10" s="11" t="str">
        <f>[6]Setembro!$H$16</f>
        <v>*</v>
      </c>
      <c r="N10" s="11" t="str">
        <f>[6]Setembro!$H$17</f>
        <v>*</v>
      </c>
      <c r="O10" s="11" t="str">
        <f>[6]Setembro!$H$18</f>
        <v>*</v>
      </c>
      <c r="P10" s="11" t="str">
        <f>[6]Setembro!$H$19</f>
        <v>*</v>
      </c>
      <c r="Q10" s="11" t="str">
        <f>[6]Setembro!$H$20</f>
        <v>*</v>
      </c>
      <c r="R10" s="11" t="str">
        <f>[6]Setembro!$H$21</f>
        <v>*</v>
      </c>
      <c r="S10" s="11" t="str">
        <f>[6]Setembro!$H$22</f>
        <v>*</v>
      </c>
      <c r="T10" s="11" t="str">
        <f>[6]Setembro!$H$23</f>
        <v>*</v>
      </c>
      <c r="U10" s="11" t="str">
        <f>[6]Setembro!$H$24</f>
        <v>*</v>
      </c>
      <c r="V10" s="11" t="str">
        <f>[6]Setembro!$H$25</f>
        <v>*</v>
      </c>
      <c r="W10" s="11" t="str">
        <f>[6]Setembro!$H$26</f>
        <v>*</v>
      </c>
      <c r="X10" s="11" t="str">
        <f>[6]Setembro!$H$27</f>
        <v>*</v>
      </c>
      <c r="Y10" s="11" t="str">
        <f>[6]Setembro!$H$28</f>
        <v>*</v>
      </c>
      <c r="Z10" s="11" t="str">
        <f>[6]Setembro!$H$29</f>
        <v>*</v>
      </c>
      <c r="AA10" s="11" t="str">
        <f>[6]Setembro!$H$30</f>
        <v>*</v>
      </c>
      <c r="AB10" s="11" t="str">
        <f>[6]Setembro!$H$31</f>
        <v>*</v>
      </c>
      <c r="AC10" s="11" t="str">
        <f>[6]Setembro!$H$32</f>
        <v>*</v>
      </c>
      <c r="AD10" s="11" t="str">
        <f>[6]Setembro!$H$33</f>
        <v>*</v>
      </c>
      <c r="AE10" s="94" t="str">
        <f>[6]Setembro!$H$34</f>
        <v>*</v>
      </c>
      <c r="AF10" s="97" t="s">
        <v>226</v>
      </c>
      <c r="AG10" s="159" t="s">
        <v>226</v>
      </c>
    </row>
    <row r="11" spans="1:33" x14ac:dyDescent="0.2">
      <c r="A11" s="78" t="s">
        <v>64</v>
      </c>
      <c r="B11" s="147" t="str">
        <f>[7]Setembro!$H$5</f>
        <v>*</v>
      </c>
      <c r="C11" s="11" t="str">
        <f>[7]Setembro!$H$6</f>
        <v>*</v>
      </c>
      <c r="D11" s="11" t="str">
        <f>[7]Setembro!$H$7</f>
        <v>*</v>
      </c>
      <c r="E11" s="11" t="str">
        <f>[7]Setembro!$H$8</f>
        <v>*</v>
      </c>
      <c r="F11" s="11" t="str">
        <f>[7]Setembro!$H$9</f>
        <v>*</v>
      </c>
      <c r="G11" s="11" t="str">
        <f>[7]Setembro!$H$10</f>
        <v>*</v>
      </c>
      <c r="H11" s="11" t="str">
        <f>[7]Setembro!$H$11</f>
        <v>*</v>
      </c>
      <c r="I11" s="11" t="str">
        <f>[7]Setembro!$H$12</f>
        <v>*</v>
      </c>
      <c r="J11" s="11" t="str">
        <f>[7]Setembro!$H$13</f>
        <v>*</v>
      </c>
      <c r="K11" s="11" t="str">
        <f>[7]Setembro!$H$14</f>
        <v>*</v>
      </c>
      <c r="L11" s="11" t="str">
        <f>[7]Setembro!$H$15</f>
        <v>*</v>
      </c>
      <c r="M11" s="11" t="str">
        <f>[7]Setembro!$H$16</f>
        <v>*</v>
      </c>
      <c r="N11" s="11" t="str">
        <f>[7]Setembro!$H$17</f>
        <v>*</v>
      </c>
      <c r="O11" s="11" t="str">
        <f>[7]Setembro!$H$18</f>
        <v>*</v>
      </c>
      <c r="P11" s="11" t="str">
        <f>[7]Setembro!$H$19</f>
        <v>*</v>
      </c>
      <c r="Q11" s="11" t="str">
        <f>[7]Setembro!$H$20</f>
        <v>*</v>
      </c>
      <c r="R11" s="11" t="str">
        <f>[7]Setembro!$H$21</f>
        <v>*</v>
      </c>
      <c r="S11" s="11" t="str">
        <f>[7]Setembro!$H$22</f>
        <v>*</v>
      </c>
      <c r="T11" s="11" t="str">
        <f>[7]Setembro!$H$23</f>
        <v>*</v>
      </c>
      <c r="U11" s="11" t="str">
        <f>[7]Setembro!$H$24</f>
        <v>*</v>
      </c>
      <c r="V11" s="11" t="str">
        <f>[7]Setembro!$H$25</f>
        <v>*</v>
      </c>
      <c r="W11" s="11" t="str">
        <f>[7]Setembro!$H$26</f>
        <v>*</v>
      </c>
      <c r="X11" s="11" t="str">
        <f>[7]Setembro!$H$27</f>
        <v>*</v>
      </c>
      <c r="Y11" s="11" t="str">
        <f>[7]Setembro!$H$28</f>
        <v>*</v>
      </c>
      <c r="Z11" s="11" t="str">
        <f>[7]Setembro!$H$29</f>
        <v>*</v>
      </c>
      <c r="AA11" s="11" t="str">
        <f>[7]Setembro!$H$30</f>
        <v>*</v>
      </c>
      <c r="AB11" s="11" t="str">
        <f>[7]Setembro!$H$31</f>
        <v>*</v>
      </c>
      <c r="AC11" s="11" t="str">
        <f>[7]Setembro!$H$32</f>
        <v>*</v>
      </c>
      <c r="AD11" s="11" t="str">
        <f>[7]Setembro!$H$33</f>
        <v>*</v>
      </c>
      <c r="AE11" s="94" t="str">
        <f>[7]Setembro!$H$34</f>
        <v>*</v>
      </c>
      <c r="AF11" s="97" t="s">
        <v>226</v>
      </c>
      <c r="AG11" s="159" t="s">
        <v>226</v>
      </c>
    </row>
    <row r="12" spans="1:33" x14ac:dyDescent="0.2">
      <c r="A12" s="78" t="s">
        <v>41</v>
      </c>
      <c r="B12" s="147" t="str">
        <f>[8]Setembro!$H$5</f>
        <v>*</v>
      </c>
      <c r="C12" s="11" t="str">
        <f>[8]Setembro!$H$6</f>
        <v>*</v>
      </c>
      <c r="D12" s="11" t="str">
        <f>[8]Setembro!$H$7</f>
        <v>*</v>
      </c>
      <c r="E12" s="11" t="str">
        <f>[8]Setembro!$H$8</f>
        <v>*</v>
      </c>
      <c r="F12" s="11" t="str">
        <f>[8]Setembro!$H$9</f>
        <v>*</v>
      </c>
      <c r="G12" s="11" t="str">
        <f>[8]Setembro!$H$10</f>
        <v>*</v>
      </c>
      <c r="H12" s="11" t="str">
        <f>[8]Setembro!$H$11</f>
        <v>*</v>
      </c>
      <c r="I12" s="11" t="str">
        <f>[8]Setembro!$H$12</f>
        <v>*</v>
      </c>
      <c r="J12" s="11" t="str">
        <f>[8]Setembro!$H$13</f>
        <v>*</v>
      </c>
      <c r="K12" s="11" t="str">
        <f>[8]Setembro!$H$14</f>
        <v>*</v>
      </c>
      <c r="L12" s="11" t="str">
        <f>[8]Setembro!$H$15</f>
        <v>*</v>
      </c>
      <c r="M12" s="11" t="str">
        <f>[8]Setembro!$H$16</f>
        <v>*</v>
      </c>
      <c r="N12" s="11" t="str">
        <f>[8]Setembro!$H$17</f>
        <v>*</v>
      </c>
      <c r="O12" s="11" t="str">
        <f>[8]Setembro!$H$18</f>
        <v>*</v>
      </c>
      <c r="P12" s="11" t="str">
        <f>[8]Setembro!$H$19</f>
        <v>*</v>
      </c>
      <c r="Q12" s="11" t="str">
        <f>[8]Setembro!$H$20</f>
        <v>*</v>
      </c>
      <c r="R12" s="11" t="str">
        <f>[8]Setembro!$H$21</f>
        <v>*</v>
      </c>
      <c r="S12" s="11" t="str">
        <f>[8]Setembro!$H$22</f>
        <v>*</v>
      </c>
      <c r="T12" s="11" t="str">
        <f>[8]Setembro!$H$23</f>
        <v>*</v>
      </c>
      <c r="U12" s="11" t="str">
        <f>[8]Setembro!$H$24</f>
        <v>*</v>
      </c>
      <c r="V12" s="11" t="str">
        <f>[8]Setembro!$H$25</f>
        <v>*</v>
      </c>
      <c r="W12" s="11" t="str">
        <f>[8]Setembro!$H$26</f>
        <v>*</v>
      </c>
      <c r="X12" s="11" t="str">
        <f>[8]Setembro!$H$27</f>
        <v>*</v>
      </c>
      <c r="Y12" s="11" t="str">
        <f>[8]Setembro!$H$28</f>
        <v>*</v>
      </c>
      <c r="Z12" s="11" t="str">
        <f>[8]Setembro!$H$29</f>
        <v>*</v>
      </c>
      <c r="AA12" s="11" t="str">
        <f>[8]Setembro!$H$30</f>
        <v>*</v>
      </c>
      <c r="AB12" s="11" t="str">
        <f>[8]Setembro!$H$31</f>
        <v>*</v>
      </c>
      <c r="AC12" s="11" t="str">
        <f>[8]Setembro!$H$32</f>
        <v>*</v>
      </c>
      <c r="AD12" s="11" t="str">
        <f>[8]Setembro!$H$33</f>
        <v>*</v>
      </c>
      <c r="AE12" s="94" t="str">
        <f>[8]Setembro!$H$34</f>
        <v>*</v>
      </c>
      <c r="AF12" s="97" t="s">
        <v>226</v>
      </c>
      <c r="AG12" s="159" t="s">
        <v>226</v>
      </c>
    </row>
    <row r="13" spans="1:33" x14ac:dyDescent="0.2">
      <c r="A13" s="78" t="s">
        <v>114</v>
      </c>
      <c r="B13" s="147">
        <f>[9]Setembro!$H$5</f>
        <v>21.240000000000002</v>
      </c>
      <c r="C13" s="11">
        <f>[9]Setembro!$H$6</f>
        <v>25.56</v>
      </c>
      <c r="D13" s="11">
        <f>[9]Setembro!$H$7</f>
        <v>20.88</v>
      </c>
      <c r="E13" s="11">
        <f>[9]Setembro!$H$8</f>
        <v>16.559999999999999</v>
      </c>
      <c r="F13" s="11">
        <f>[9]Setembro!$H$9</f>
        <v>21.6</v>
      </c>
      <c r="G13" s="11">
        <f>[9]Setembro!$H$10</f>
        <v>10.8</v>
      </c>
      <c r="H13" s="11">
        <f>[9]Setembro!$H$11</f>
        <v>24.12</v>
      </c>
      <c r="I13" s="11">
        <f>[9]Setembro!$H$12</f>
        <v>22.68</v>
      </c>
      <c r="J13" s="11">
        <f>[9]Setembro!$H$13</f>
        <v>21.240000000000002</v>
      </c>
      <c r="K13" s="11">
        <f>[9]Setembro!$H$14</f>
        <v>14.4</v>
      </c>
      <c r="L13" s="11">
        <f>[9]Setembro!$H$15</f>
        <v>25.92</v>
      </c>
      <c r="M13" s="11">
        <f>[9]Setembro!$H$16</f>
        <v>27.36</v>
      </c>
      <c r="N13" s="11">
        <f>[9]Setembro!$H$17</f>
        <v>26.28</v>
      </c>
      <c r="O13" s="11">
        <f>[9]Setembro!$H$18</f>
        <v>28.8</v>
      </c>
      <c r="P13" s="11">
        <f>[9]Setembro!$H$19</f>
        <v>21.6</v>
      </c>
      <c r="Q13" s="11">
        <f>[9]Setembro!$H$20</f>
        <v>19.8</v>
      </c>
      <c r="R13" s="11">
        <f>[9]Setembro!$H$21</f>
        <v>28.44</v>
      </c>
      <c r="S13" s="11">
        <f>[9]Setembro!$H$22</f>
        <v>15.120000000000001</v>
      </c>
      <c r="T13" s="11">
        <f>[9]Setembro!$H$23</f>
        <v>25.56</v>
      </c>
      <c r="U13" s="11">
        <f>[9]Setembro!$H$24</f>
        <v>22.32</v>
      </c>
      <c r="V13" s="11">
        <f>[9]Setembro!$H$25</f>
        <v>25.56</v>
      </c>
      <c r="W13" s="11">
        <f>[9]Setembro!$H$26</f>
        <v>14.76</v>
      </c>
      <c r="X13" s="11">
        <f>[9]Setembro!$H$27</f>
        <v>12.6</v>
      </c>
      <c r="Y13" s="11">
        <f>[9]Setembro!$H$28</f>
        <v>17.28</v>
      </c>
      <c r="Z13" s="11">
        <f>[9]Setembro!$H$29</f>
        <v>15.840000000000002</v>
      </c>
      <c r="AA13" s="11">
        <f>[9]Setembro!$H$30</f>
        <v>28.8</v>
      </c>
      <c r="AB13" s="11">
        <f>[9]Setembro!$H$31</f>
        <v>33.840000000000003</v>
      </c>
      <c r="AC13" s="11">
        <f>[9]Setembro!$H$32</f>
        <v>28.8</v>
      </c>
      <c r="AD13" s="11">
        <f>[9]Setembro!$H$33</f>
        <v>19.440000000000001</v>
      </c>
      <c r="AE13" s="94">
        <f>[9]Setembro!$H$34</f>
        <v>28.08</v>
      </c>
      <c r="AF13" s="98">
        <f>MAX(B13:AE13)</f>
        <v>33.840000000000003</v>
      </c>
      <c r="AG13" s="159">
        <f>AVERAGE(B13:AE13)</f>
        <v>22.176000000000002</v>
      </c>
    </row>
    <row r="14" spans="1:33" x14ac:dyDescent="0.2">
      <c r="A14" s="78" t="s">
        <v>118</v>
      </c>
      <c r="B14" s="147" t="str">
        <f>[10]Setembro!$H$5</f>
        <v>*</v>
      </c>
      <c r="C14" s="11" t="str">
        <f>[10]Setembro!$H$6</f>
        <v>*</v>
      </c>
      <c r="D14" s="11" t="str">
        <f>[10]Setembro!$H$7</f>
        <v>*</v>
      </c>
      <c r="E14" s="11" t="str">
        <f>[10]Setembro!$H$8</f>
        <v>*</v>
      </c>
      <c r="F14" s="11" t="str">
        <f>[10]Setembro!$H$9</f>
        <v>*</v>
      </c>
      <c r="G14" s="11" t="str">
        <f>[10]Setembro!$H$10</f>
        <v>*</v>
      </c>
      <c r="H14" s="11" t="str">
        <f>[10]Setembro!$H$11</f>
        <v>*</v>
      </c>
      <c r="I14" s="11" t="str">
        <f>[10]Setembro!$H$12</f>
        <v>*</v>
      </c>
      <c r="J14" s="11" t="str">
        <f>[10]Setembro!$H$13</f>
        <v>*</v>
      </c>
      <c r="K14" s="11" t="str">
        <f>[10]Setembro!$H$14</f>
        <v>*</v>
      </c>
      <c r="L14" s="11" t="str">
        <f>[10]Setembro!$H$15</f>
        <v>*</v>
      </c>
      <c r="M14" s="11" t="str">
        <f>[10]Setembro!$H$16</f>
        <v>*</v>
      </c>
      <c r="N14" s="11" t="str">
        <f>[10]Setembro!$H$17</f>
        <v>*</v>
      </c>
      <c r="O14" s="11" t="str">
        <f>[10]Setembro!$H$18</f>
        <v>*</v>
      </c>
      <c r="P14" s="11" t="str">
        <f>[10]Setembro!$H$19</f>
        <v>*</v>
      </c>
      <c r="Q14" s="11" t="str">
        <f>[10]Setembro!$H$20</f>
        <v>*</v>
      </c>
      <c r="R14" s="11" t="str">
        <f>[10]Setembro!$H$21</f>
        <v>*</v>
      </c>
      <c r="S14" s="11" t="str">
        <f>[10]Setembro!$H$22</f>
        <v>*</v>
      </c>
      <c r="T14" s="11" t="str">
        <f>[10]Setembro!$H$23</f>
        <v>*</v>
      </c>
      <c r="U14" s="11" t="str">
        <f>[10]Setembro!$H$24</f>
        <v>*</v>
      </c>
      <c r="V14" s="11" t="str">
        <f>[10]Setembro!$H$25</f>
        <v>*</v>
      </c>
      <c r="W14" s="11" t="str">
        <f>[10]Setembro!$H$26</f>
        <v>*</v>
      </c>
      <c r="X14" s="11" t="str">
        <f>[10]Setembro!$H$27</f>
        <v>*</v>
      </c>
      <c r="Y14" s="11" t="str">
        <f>[10]Setembro!$H$28</f>
        <v>*</v>
      </c>
      <c r="Z14" s="11" t="str">
        <f>[10]Setembro!$H$29</f>
        <v>*</v>
      </c>
      <c r="AA14" s="11" t="str">
        <f>[10]Setembro!$H$30</f>
        <v>*</v>
      </c>
      <c r="AB14" s="11" t="str">
        <f>[10]Setembro!$H$31</f>
        <v>*</v>
      </c>
      <c r="AC14" s="11" t="str">
        <f>[10]Setembro!$H$32</f>
        <v>*</v>
      </c>
      <c r="AD14" s="11" t="str">
        <f>[10]Setembro!$H$33</f>
        <v>*</v>
      </c>
      <c r="AE14" s="94" t="str">
        <f>[10]Setembro!$H$34</f>
        <v>*</v>
      </c>
      <c r="AF14" s="97" t="s">
        <v>226</v>
      </c>
      <c r="AG14" s="159" t="s">
        <v>226</v>
      </c>
    </row>
    <row r="15" spans="1:33" x14ac:dyDescent="0.2">
      <c r="A15" s="78" t="s">
        <v>121</v>
      </c>
      <c r="B15" s="147">
        <f>[11]Setembro!$H$5</f>
        <v>19.8</v>
      </c>
      <c r="C15" s="11">
        <f>[11]Setembro!$H$6</f>
        <v>23.400000000000002</v>
      </c>
      <c r="D15" s="11">
        <f>[11]Setembro!$H$7</f>
        <v>15.120000000000001</v>
      </c>
      <c r="E15" s="11">
        <f>[11]Setembro!$H$8</f>
        <v>18</v>
      </c>
      <c r="F15" s="11">
        <f>[11]Setembro!$H$9</f>
        <v>17.28</v>
      </c>
      <c r="G15" s="11">
        <f>[11]Setembro!$H$10</f>
        <v>17.28</v>
      </c>
      <c r="H15" s="11">
        <f>[11]Setembro!$H$11</f>
        <v>16.559999999999999</v>
      </c>
      <c r="I15" s="11">
        <f>[11]Setembro!$H$12</f>
        <v>12.6</v>
      </c>
      <c r="J15" s="11">
        <f>[11]Setembro!$H$13</f>
        <v>19.079999999999998</v>
      </c>
      <c r="K15" s="11">
        <f>[11]Setembro!$H$14</f>
        <v>11.879999999999999</v>
      </c>
      <c r="L15" s="11">
        <f>[11]Setembro!$H$15</f>
        <v>13.68</v>
      </c>
      <c r="M15" s="11">
        <f>[11]Setembro!$H$16</f>
        <v>19.8</v>
      </c>
      <c r="N15" s="11">
        <f>[11]Setembro!$H$17</f>
        <v>21.240000000000002</v>
      </c>
      <c r="O15" s="11">
        <f>[11]Setembro!$H$18</f>
        <v>20.16</v>
      </c>
      <c r="P15" s="11">
        <f>[11]Setembro!$H$19</f>
        <v>13.32</v>
      </c>
      <c r="Q15" s="11">
        <f>[11]Setembro!$H$20</f>
        <v>23.759999999999998</v>
      </c>
      <c r="R15" s="11">
        <f>[11]Setembro!$H$21</f>
        <v>26.28</v>
      </c>
      <c r="S15" s="11">
        <f>[11]Setembro!$H$22</f>
        <v>10.8</v>
      </c>
      <c r="T15" s="11">
        <f>[11]Setembro!$H$23</f>
        <v>8.2799999999999994</v>
      </c>
      <c r="U15" s="11">
        <f>[11]Setembro!$H$24</f>
        <v>25.92</v>
      </c>
      <c r="V15" s="11">
        <f>[11]Setembro!$H$25</f>
        <v>15.48</v>
      </c>
      <c r="W15" s="11">
        <f>[11]Setembro!$H$26</f>
        <v>14.04</v>
      </c>
      <c r="X15" s="11">
        <f>[11]Setembro!$H$27</f>
        <v>18.36</v>
      </c>
      <c r="Y15" s="11">
        <f>[11]Setembro!$H$28</f>
        <v>21.96</v>
      </c>
      <c r="Z15" s="11">
        <f>[11]Setembro!$H$29</f>
        <v>24.48</v>
      </c>
      <c r="AA15" s="11">
        <f>[11]Setembro!$H$30</f>
        <v>20.16</v>
      </c>
      <c r="AB15" s="11">
        <f>[11]Setembro!$H$31</f>
        <v>30.96</v>
      </c>
      <c r="AC15" s="11">
        <f>[11]Setembro!$H$32</f>
        <v>18.36</v>
      </c>
      <c r="AD15" s="11">
        <f>[11]Setembro!$H$33</f>
        <v>19.079999999999998</v>
      </c>
      <c r="AE15" s="94">
        <f>[11]Setembro!$H$34</f>
        <v>12.96</v>
      </c>
      <c r="AF15" s="97">
        <f t="shared" ref="AF15:AF48" si="1">MAX(B15:AE15)</f>
        <v>30.96</v>
      </c>
      <c r="AG15" s="159">
        <f t="shared" ref="AG15:AG48" si="2">AVERAGE(B15:AE15)</f>
        <v>18.336000000000006</v>
      </c>
    </row>
    <row r="16" spans="1:33" x14ac:dyDescent="0.2">
      <c r="A16" s="78" t="s">
        <v>168</v>
      </c>
      <c r="B16" s="147" t="str">
        <f>[12]Setembro!$H$5</f>
        <v>*</v>
      </c>
      <c r="C16" s="11" t="str">
        <f>[12]Setembro!$H$6</f>
        <v>*</v>
      </c>
      <c r="D16" s="11" t="str">
        <f>[12]Setembro!$H$7</f>
        <v>*</v>
      </c>
      <c r="E16" s="11" t="str">
        <f>[12]Setembro!$H$8</f>
        <v>*</v>
      </c>
      <c r="F16" s="11" t="str">
        <f>[12]Setembro!$H$9</f>
        <v>*</v>
      </c>
      <c r="G16" s="11" t="str">
        <f>[12]Setembro!$H$10</f>
        <v>*</v>
      </c>
      <c r="H16" s="11" t="str">
        <f>[12]Setembro!$H$11</f>
        <v>*</v>
      </c>
      <c r="I16" s="11" t="str">
        <f>[12]Setembro!$H$12</f>
        <v>*</v>
      </c>
      <c r="J16" s="11" t="str">
        <f>[12]Setembro!$H$13</f>
        <v>*</v>
      </c>
      <c r="K16" s="11" t="str">
        <f>[12]Setembro!$H$14</f>
        <v>*</v>
      </c>
      <c r="L16" s="11" t="str">
        <f>[12]Setembro!$H$15</f>
        <v>*</v>
      </c>
      <c r="M16" s="11" t="str">
        <f>[12]Setembro!$H$16</f>
        <v>*</v>
      </c>
      <c r="N16" s="11" t="str">
        <f>[12]Setembro!$H$17</f>
        <v>*</v>
      </c>
      <c r="O16" s="11" t="str">
        <f>[12]Setembro!$H$18</f>
        <v>*</v>
      </c>
      <c r="P16" s="11" t="str">
        <f>[12]Setembro!$H$19</f>
        <v>*</v>
      </c>
      <c r="Q16" s="11" t="str">
        <f>[12]Setembro!$H$20</f>
        <v>*</v>
      </c>
      <c r="R16" s="11" t="str">
        <f>[12]Setembro!$H$21</f>
        <v>*</v>
      </c>
      <c r="S16" s="11" t="str">
        <f>[12]Setembro!$H$22</f>
        <v>*</v>
      </c>
      <c r="T16" s="11" t="str">
        <f>[12]Setembro!$H$23</f>
        <v>*</v>
      </c>
      <c r="U16" s="11" t="str">
        <f>[12]Setembro!$H$24</f>
        <v>*</v>
      </c>
      <c r="V16" s="11" t="str">
        <f>[12]Setembro!$H$25</f>
        <v>*</v>
      </c>
      <c r="W16" s="11" t="str">
        <f>[12]Setembro!$H$26</f>
        <v>*</v>
      </c>
      <c r="X16" s="11" t="str">
        <f>[12]Setembro!$H$27</f>
        <v>*</v>
      </c>
      <c r="Y16" s="11" t="str">
        <f>[12]Setembro!$H$28</f>
        <v>*</v>
      </c>
      <c r="Z16" s="11" t="str">
        <f>[12]Setembro!$H$29</f>
        <v>*</v>
      </c>
      <c r="AA16" s="11" t="str">
        <f>[12]Setembro!$H$30</f>
        <v>*</v>
      </c>
      <c r="AB16" s="11" t="str">
        <f>[12]Setembro!$H$31</f>
        <v>*</v>
      </c>
      <c r="AC16" s="11" t="str">
        <f>[12]Setembro!$H$32</f>
        <v>*</v>
      </c>
      <c r="AD16" s="11" t="str">
        <f>[12]Setembro!$H$33</f>
        <v>*</v>
      </c>
      <c r="AE16" s="94" t="str">
        <f>[12]Setembro!$H$34</f>
        <v>*</v>
      </c>
      <c r="AF16" s="97" t="s">
        <v>226</v>
      </c>
      <c r="AG16" s="159" t="s">
        <v>226</v>
      </c>
    </row>
    <row r="17" spans="1:37" x14ac:dyDescent="0.2">
      <c r="A17" s="78" t="s">
        <v>2</v>
      </c>
      <c r="B17" s="147">
        <f>[13]Setembro!$H$5</f>
        <v>30.240000000000002</v>
      </c>
      <c r="C17" s="11">
        <f>[13]Setembro!$H$6</f>
        <v>30.96</v>
      </c>
      <c r="D17" s="11">
        <f>[13]Setembro!$H$7</f>
        <v>12.96</v>
      </c>
      <c r="E17" s="11">
        <f>[13]Setembro!$H$8</f>
        <v>14.04</v>
      </c>
      <c r="F17" s="11">
        <f>[13]Setembro!$H$9</f>
        <v>13.68</v>
      </c>
      <c r="G17" s="11">
        <f>[13]Setembro!$H$10</f>
        <v>13.32</v>
      </c>
      <c r="H17" s="11">
        <f>[13]Setembro!$H$11</f>
        <v>15.840000000000002</v>
      </c>
      <c r="I17" s="11">
        <f>[13]Setembro!$H$12</f>
        <v>18.36</v>
      </c>
      <c r="J17" s="11">
        <f>[13]Setembro!$H$13</f>
        <v>23.400000000000002</v>
      </c>
      <c r="K17" s="11">
        <f>[13]Setembro!$H$14</f>
        <v>12.24</v>
      </c>
      <c r="L17" s="11">
        <f>[13]Setembro!$H$15</f>
        <v>19.079999999999998</v>
      </c>
      <c r="M17" s="11">
        <f>[13]Setembro!$H$16</f>
        <v>16.2</v>
      </c>
      <c r="N17" s="11">
        <f>[13]Setembro!$H$17</f>
        <v>23.759999999999998</v>
      </c>
      <c r="O17" s="11">
        <f>[13]Setembro!$H$18</f>
        <v>18</v>
      </c>
      <c r="P17" s="11">
        <f>[13]Setembro!$H$19</f>
        <v>16.920000000000002</v>
      </c>
      <c r="Q17" s="11">
        <f>[13]Setembro!$H$20</f>
        <v>17.28</v>
      </c>
      <c r="R17" s="11">
        <f>[13]Setembro!$H$21</f>
        <v>19.440000000000001</v>
      </c>
      <c r="S17" s="11">
        <f>[13]Setembro!$H$22</f>
        <v>20.52</v>
      </c>
      <c r="T17" s="11">
        <f>[13]Setembro!$H$23</f>
        <v>13.32</v>
      </c>
      <c r="U17" s="11">
        <f>[13]Setembro!$H$24</f>
        <v>24.12</v>
      </c>
      <c r="V17" s="11">
        <f>[13]Setembro!$H$25</f>
        <v>25.2</v>
      </c>
      <c r="W17" s="11">
        <f>[13]Setembro!$H$26</f>
        <v>19.079999999999998</v>
      </c>
      <c r="X17" s="11">
        <f>[13]Setembro!$H$27</f>
        <v>22.68</v>
      </c>
      <c r="Y17" s="11">
        <f>[13]Setembro!$H$28</f>
        <v>23.040000000000003</v>
      </c>
      <c r="Z17" s="11">
        <f>[13]Setembro!$H$29</f>
        <v>21.240000000000002</v>
      </c>
      <c r="AA17" s="11">
        <f>[13]Setembro!$H$30</f>
        <v>21.240000000000002</v>
      </c>
      <c r="AB17" s="11">
        <f>[13]Setembro!$H$31</f>
        <v>22.68</v>
      </c>
      <c r="AC17" s="11">
        <f>[13]Setembro!$H$32</f>
        <v>15.840000000000002</v>
      </c>
      <c r="AD17" s="11">
        <f>[13]Setembro!$H$33</f>
        <v>22.32</v>
      </c>
      <c r="AE17" s="94">
        <f>[13]Setembro!$H$34</f>
        <v>17.28</v>
      </c>
      <c r="AF17" s="97">
        <f t="shared" si="1"/>
        <v>30.96</v>
      </c>
      <c r="AG17" s="158">
        <f t="shared" si="2"/>
        <v>19.475999999999999</v>
      </c>
      <c r="AI17" s="12" t="s">
        <v>47</v>
      </c>
    </row>
    <row r="18" spans="1:37" x14ac:dyDescent="0.2">
      <c r="A18" s="78" t="s">
        <v>3</v>
      </c>
      <c r="B18" s="147">
        <f>[14]Setembro!$H$5</f>
        <v>16.2</v>
      </c>
      <c r="C18" s="11">
        <f>[14]Setembro!$H$6</f>
        <v>15.48</v>
      </c>
      <c r="D18" s="11">
        <f>[14]Setembro!$H$7</f>
        <v>14.04</v>
      </c>
      <c r="E18" s="11">
        <f>[14]Setembro!$H$8</f>
        <v>12.6</v>
      </c>
      <c r="F18" s="11">
        <f>[14]Setembro!$H$9</f>
        <v>12.96</v>
      </c>
      <c r="G18" s="11">
        <f>[14]Setembro!$H$10</f>
        <v>12.6</v>
      </c>
      <c r="H18" s="11">
        <f>[14]Setembro!$H$11</f>
        <v>9.3600000000000012</v>
      </c>
      <c r="I18" s="11">
        <f>[14]Setembro!$H$12</f>
        <v>9</v>
      </c>
      <c r="J18" s="11">
        <f>[14]Setembro!$H$13</f>
        <v>11.879999999999999</v>
      </c>
      <c r="K18" s="11">
        <f>[14]Setembro!$H$14</f>
        <v>12.6</v>
      </c>
      <c r="L18" s="11">
        <f>[14]Setembro!$H$15</f>
        <v>14.04</v>
      </c>
      <c r="M18" s="11">
        <f>[14]Setembro!$H$16</f>
        <v>16.920000000000002</v>
      </c>
      <c r="N18" s="11">
        <f>[14]Setembro!$H$17</f>
        <v>18.720000000000002</v>
      </c>
      <c r="O18" s="11">
        <f>[14]Setembro!$H$18</f>
        <v>11.16</v>
      </c>
      <c r="P18" s="11">
        <f>[14]Setembro!$H$19</f>
        <v>14.4</v>
      </c>
      <c r="Q18" s="11">
        <f>[14]Setembro!$H$20</f>
        <v>15.120000000000001</v>
      </c>
      <c r="R18" s="11">
        <f>[14]Setembro!$H$21</f>
        <v>13.68</v>
      </c>
      <c r="S18" s="11">
        <f>[14]Setembro!$H$22</f>
        <v>15.120000000000001</v>
      </c>
      <c r="T18" s="11">
        <f>[14]Setembro!$H$23</f>
        <v>18</v>
      </c>
      <c r="U18" s="11">
        <f>[14]Setembro!$H$24</f>
        <v>9.7200000000000006</v>
      </c>
      <c r="V18" s="11">
        <f>[14]Setembro!$H$25</f>
        <v>16.920000000000002</v>
      </c>
      <c r="W18" s="11">
        <f>[14]Setembro!$H$26</f>
        <v>1.08</v>
      </c>
      <c r="X18" s="11" t="str">
        <f>[14]Setembro!$H$27</f>
        <v>*</v>
      </c>
      <c r="Y18" s="11">
        <f>[14]Setembro!$H$28</f>
        <v>0</v>
      </c>
      <c r="Z18" s="11">
        <f>[14]Setembro!$H$29</f>
        <v>4.32</v>
      </c>
      <c r="AA18" s="11">
        <f>[14]Setembro!$H$30</f>
        <v>2.8800000000000003</v>
      </c>
      <c r="AB18" s="11" t="str">
        <f>[14]Setembro!$H$31</f>
        <v>*</v>
      </c>
      <c r="AC18" s="11" t="str">
        <f>[14]Setembro!$H$32</f>
        <v>*</v>
      </c>
      <c r="AD18" s="11">
        <f>[14]Setembro!$H$33</f>
        <v>0</v>
      </c>
      <c r="AE18" s="94">
        <f>[14]Setembro!$H$34</f>
        <v>6.48</v>
      </c>
      <c r="AF18" s="97">
        <f t="shared" si="1"/>
        <v>18.720000000000002</v>
      </c>
      <c r="AG18" s="158">
        <f t="shared" si="2"/>
        <v>11.306666666666668</v>
      </c>
      <c r="AH18" s="12" t="s">
        <v>47</v>
      </c>
      <c r="AI18" s="12" t="s">
        <v>47</v>
      </c>
    </row>
    <row r="19" spans="1:37" x14ac:dyDescent="0.2">
      <c r="A19" s="78" t="s">
        <v>4</v>
      </c>
      <c r="B19" s="147" t="str">
        <f>[15]Setembro!$H$5</f>
        <v>*</v>
      </c>
      <c r="C19" s="11" t="str">
        <f>[15]Setembro!$H$6</f>
        <v>*</v>
      </c>
      <c r="D19" s="11" t="str">
        <f>[15]Setembro!$H$7</f>
        <v>*</v>
      </c>
      <c r="E19" s="11" t="str">
        <f>[15]Setembro!$H$8</f>
        <v>*</v>
      </c>
      <c r="F19" s="11" t="str">
        <f>[15]Setembro!$H$9</f>
        <v>*</v>
      </c>
      <c r="G19" s="11" t="str">
        <f>[15]Setembro!$H$10</f>
        <v>*</v>
      </c>
      <c r="H19" s="11" t="str">
        <f>[15]Setembro!$H$11</f>
        <v>*</v>
      </c>
      <c r="I19" s="11" t="str">
        <f>[15]Setembro!$H$12</f>
        <v>*</v>
      </c>
      <c r="J19" s="11" t="str">
        <f>[15]Setembro!$H$13</f>
        <v>*</v>
      </c>
      <c r="K19" s="11" t="str">
        <f>[15]Setembro!$H$14</f>
        <v>*</v>
      </c>
      <c r="L19" s="11" t="str">
        <f>[15]Setembro!$H$15</f>
        <v>*</v>
      </c>
      <c r="M19" s="11" t="str">
        <f>[15]Setembro!$H$16</f>
        <v>*</v>
      </c>
      <c r="N19" s="11" t="str">
        <f>[15]Setembro!$H$17</f>
        <v>*</v>
      </c>
      <c r="O19" s="11" t="str">
        <f>[15]Setembro!$H$18</f>
        <v>*</v>
      </c>
      <c r="P19" s="11" t="str">
        <f>[15]Setembro!$H$19</f>
        <v>*</v>
      </c>
      <c r="Q19" s="11" t="str">
        <f>[15]Setembro!$H$20</f>
        <v>*</v>
      </c>
      <c r="R19" s="11" t="str">
        <f>[15]Setembro!$H$21</f>
        <v>*</v>
      </c>
      <c r="S19" s="11" t="str">
        <f>[15]Setembro!$H$22</f>
        <v>*</v>
      </c>
      <c r="T19" s="11" t="str">
        <f>[15]Setembro!$H$23</f>
        <v>*</v>
      </c>
      <c r="U19" s="11" t="str">
        <f>[15]Setembro!$H$24</f>
        <v>*</v>
      </c>
      <c r="V19" s="11" t="str">
        <f>[15]Setembro!$H$25</f>
        <v>*</v>
      </c>
      <c r="W19" s="11" t="str">
        <f>[15]Setembro!$H$26</f>
        <v>*</v>
      </c>
      <c r="X19" s="11" t="str">
        <f>[15]Setembro!$H$27</f>
        <v>*</v>
      </c>
      <c r="Y19" s="11" t="str">
        <f>[15]Setembro!$H$28</f>
        <v>*</v>
      </c>
      <c r="Z19" s="11" t="str">
        <f>[15]Setembro!$H$29</f>
        <v>*</v>
      </c>
      <c r="AA19" s="11" t="str">
        <f>[15]Setembro!$H$30</f>
        <v>*</v>
      </c>
      <c r="AB19" s="11" t="str">
        <f>[15]Setembro!$H$31</f>
        <v>*</v>
      </c>
      <c r="AC19" s="11" t="str">
        <f>[15]Setembro!$H$32</f>
        <v>*</v>
      </c>
      <c r="AD19" s="11" t="str">
        <f>[15]Setembro!$H$33</f>
        <v>*</v>
      </c>
      <c r="AE19" s="94" t="str">
        <f>[15]Setembro!$H$34</f>
        <v>*</v>
      </c>
      <c r="AF19" s="97" t="s">
        <v>226</v>
      </c>
      <c r="AG19" s="158" t="s">
        <v>226</v>
      </c>
      <c r="AI19" t="s">
        <v>47</v>
      </c>
    </row>
    <row r="20" spans="1:37" x14ac:dyDescent="0.2">
      <c r="A20" s="78" t="s">
        <v>5</v>
      </c>
      <c r="B20" s="147">
        <f>[16]Setembro!$H$5</f>
        <v>21.96</v>
      </c>
      <c r="C20" s="11">
        <f>[16]Setembro!$H$6</f>
        <v>25.56</v>
      </c>
      <c r="D20" s="11">
        <f>[16]Setembro!$H$7</f>
        <v>14.76</v>
      </c>
      <c r="E20" s="11">
        <f>[16]Setembro!$H$8</f>
        <v>3.9600000000000004</v>
      </c>
      <c r="F20" s="11">
        <f>[16]Setembro!$H$9</f>
        <v>20.52</v>
      </c>
      <c r="G20" s="11">
        <f>[16]Setembro!$H$10</f>
        <v>4.32</v>
      </c>
      <c r="H20" s="11">
        <f>[16]Setembro!$H$11</f>
        <v>22.68</v>
      </c>
      <c r="I20" s="11">
        <f>[16]Setembro!$H$12</f>
        <v>23.400000000000002</v>
      </c>
      <c r="J20" s="11">
        <f>[16]Setembro!$H$13</f>
        <v>10.8</v>
      </c>
      <c r="K20" s="11">
        <f>[16]Setembro!$H$14</f>
        <v>7.5600000000000005</v>
      </c>
      <c r="L20" s="11">
        <f>[16]Setembro!$H$15</f>
        <v>23.040000000000003</v>
      </c>
      <c r="M20" s="11">
        <f>[16]Setembro!$H$16</f>
        <v>21.240000000000002</v>
      </c>
      <c r="N20" s="11">
        <f>[16]Setembro!$H$17</f>
        <v>22.68</v>
      </c>
      <c r="O20" s="11">
        <f>[16]Setembro!$H$18</f>
        <v>20.52</v>
      </c>
      <c r="P20" s="11">
        <f>[16]Setembro!$H$19</f>
        <v>24.840000000000003</v>
      </c>
      <c r="Q20" s="11">
        <f>[16]Setembro!$H$20</f>
        <v>9.7200000000000006</v>
      </c>
      <c r="R20" s="11">
        <f>[16]Setembro!$H$21</f>
        <v>17.64</v>
      </c>
      <c r="S20" s="11">
        <f>[16]Setembro!$H$22</f>
        <v>16.2</v>
      </c>
      <c r="T20" s="11">
        <f>[16]Setembro!$H$23</f>
        <v>0</v>
      </c>
      <c r="U20" s="11">
        <f>[16]Setembro!$H$24</f>
        <v>17.64</v>
      </c>
      <c r="V20" s="11">
        <f>[16]Setembro!$H$25</f>
        <v>28.44</v>
      </c>
      <c r="W20" s="11">
        <f>[16]Setembro!$H$26</f>
        <v>15.840000000000002</v>
      </c>
      <c r="X20" s="11">
        <f>[16]Setembro!$H$27</f>
        <v>12.24</v>
      </c>
      <c r="Y20" s="11">
        <f>[16]Setembro!$H$28</f>
        <v>20.16</v>
      </c>
      <c r="Z20" s="11">
        <f>[16]Setembro!$H$29</f>
        <v>19.079999999999998</v>
      </c>
      <c r="AA20" s="11">
        <f>[16]Setembro!$H$30</f>
        <v>23.040000000000003</v>
      </c>
      <c r="AB20" s="11">
        <f>[16]Setembro!$H$31</f>
        <v>29.16</v>
      </c>
      <c r="AC20" s="11">
        <f>[16]Setembro!$H$32</f>
        <v>23.040000000000003</v>
      </c>
      <c r="AD20" s="11">
        <f>[16]Setembro!$H$33</f>
        <v>15.840000000000002</v>
      </c>
      <c r="AE20" s="94">
        <f>[16]Setembro!$H$34</f>
        <v>29.880000000000003</v>
      </c>
      <c r="AF20" s="97">
        <f t="shared" si="1"/>
        <v>29.880000000000003</v>
      </c>
      <c r="AG20" s="158">
        <f t="shared" si="2"/>
        <v>18.192000000000004</v>
      </c>
      <c r="AH20" s="12" t="s">
        <v>47</v>
      </c>
      <c r="AJ20" t="s">
        <v>47</v>
      </c>
    </row>
    <row r="21" spans="1:37" x14ac:dyDescent="0.2">
      <c r="A21" s="78" t="s">
        <v>43</v>
      </c>
      <c r="B21" s="147">
        <f>[17]Setembro!$H$5</f>
        <v>27</v>
      </c>
      <c r="C21" s="11">
        <f>[17]Setembro!$H$6</f>
        <v>24.12</v>
      </c>
      <c r="D21" s="11">
        <f>[17]Setembro!$H$7</f>
        <v>20.16</v>
      </c>
      <c r="E21" s="11">
        <f>[17]Setembro!$H$8</f>
        <v>15.840000000000002</v>
      </c>
      <c r="F21" s="11">
        <f>[17]Setembro!$H$9</f>
        <v>23.040000000000003</v>
      </c>
      <c r="G21" s="11">
        <f>[17]Setembro!$H$10</f>
        <v>18</v>
      </c>
      <c r="H21" s="11">
        <f>[17]Setembro!$H$11</f>
        <v>20.88</v>
      </c>
      <c r="I21" s="11">
        <f>[17]Setembro!$H$12</f>
        <v>13.68</v>
      </c>
      <c r="J21" s="11">
        <f>[17]Setembro!$H$13</f>
        <v>19.440000000000001</v>
      </c>
      <c r="K21" s="11">
        <f>[17]Setembro!$H$14</f>
        <v>18.36</v>
      </c>
      <c r="L21" s="11">
        <f>[17]Setembro!$H$15</f>
        <v>27</v>
      </c>
      <c r="M21" s="11">
        <f>[17]Setembro!$H$16</f>
        <v>25.92</v>
      </c>
      <c r="N21" s="11">
        <f>[17]Setembro!$H$17</f>
        <v>26.64</v>
      </c>
      <c r="O21" s="11">
        <f>[17]Setembro!$H$18</f>
        <v>19.440000000000001</v>
      </c>
      <c r="P21" s="11">
        <f>[17]Setembro!$H$19</f>
        <v>22.68</v>
      </c>
      <c r="Q21" s="11">
        <f>[17]Setembro!$H$20</f>
        <v>20.88</v>
      </c>
      <c r="R21" s="11">
        <f>[17]Setembro!$H$21</f>
        <v>18</v>
      </c>
      <c r="S21" s="11">
        <f>[17]Setembro!$H$22</f>
        <v>18.36</v>
      </c>
      <c r="T21" s="11">
        <f>[17]Setembro!$H$23</f>
        <v>23.400000000000002</v>
      </c>
      <c r="U21" s="11">
        <f>[17]Setembro!$H$24</f>
        <v>23.400000000000002</v>
      </c>
      <c r="V21" s="11">
        <f>[17]Setembro!$H$25</f>
        <v>19.079999999999998</v>
      </c>
      <c r="W21" s="11">
        <f>[17]Setembro!$H$26</f>
        <v>30.240000000000002</v>
      </c>
      <c r="X21" s="11">
        <f>[17]Setembro!$H$27</f>
        <v>20.16</v>
      </c>
      <c r="Y21" s="11">
        <f>[17]Setembro!$H$28</f>
        <v>26.28</v>
      </c>
      <c r="Z21" s="11">
        <f>[17]Setembro!$H$29</f>
        <v>23.040000000000003</v>
      </c>
      <c r="AA21" s="11">
        <f>[17]Setembro!$H$30</f>
        <v>30.240000000000002</v>
      </c>
      <c r="AB21" s="11">
        <f>[17]Setembro!$H$31</f>
        <v>24.12</v>
      </c>
      <c r="AC21" s="11">
        <f>[17]Setembro!$H$32</f>
        <v>21.240000000000002</v>
      </c>
      <c r="AD21" s="11">
        <f>[17]Setembro!$H$33</f>
        <v>20.16</v>
      </c>
      <c r="AE21" s="94">
        <f>[17]Setembro!$H$34</f>
        <v>27.36</v>
      </c>
      <c r="AF21" s="97">
        <f t="shared" si="1"/>
        <v>30.240000000000002</v>
      </c>
      <c r="AG21" s="158">
        <f t="shared" si="2"/>
        <v>22.271999999999998</v>
      </c>
    </row>
    <row r="22" spans="1:37" x14ac:dyDescent="0.2">
      <c r="A22" s="78" t="s">
        <v>6</v>
      </c>
      <c r="B22" s="147">
        <f>[18]Setembro!$H$5</f>
        <v>13.32</v>
      </c>
      <c r="C22" s="11">
        <f>[18]Setembro!$H$6</f>
        <v>18</v>
      </c>
      <c r="D22" s="11">
        <f>[18]Setembro!$H$7</f>
        <v>13.68</v>
      </c>
      <c r="E22" s="11">
        <f>[18]Setembro!$H$8</f>
        <v>9.7200000000000006</v>
      </c>
      <c r="F22" s="11">
        <f>[18]Setembro!$H$9</f>
        <v>16.2</v>
      </c>
      <c r="G22" s="11">
        <f>[18]Setembro!$H$10</f>
        <v>8.2799999999999994</v>
      </c>
      <c r="H22" s="11">
        <f>[18]Setembro!$H$11</f>
        <v>8.2799999999999994</v>
      </c>
      <c r="I22" s="11">
        <f>[18]Setembro!$H$12</f>
        <v>14.04</v>
      </c>
      <c r="J22" s="11">
        <f>[18]Setembro!$H$13</f>
        <v>9</v>
      </c>
      <c r="K22" s="11">
        <f>[18]Setembro!$H$14</f>
        <v>8.64</v>
      </c>
      <c r="L22" s="11">
        <f>[18]Setembro!$H$15</f>
        <v>12.96</v>
      </c>
      <c r="M22" s="11">
        <f>[18]Setembro!$H$16</f>
        <v>14.76</v>
      </c>
      <c r="N22" s="11">
        <f>[18]Setembro!$H$17</f>
        <v>12.96</v>
      </c>
      <c r="O22" s="11">
        <f>[18]Setembro!$H$18</f>
        <v>9</v>
      </c>
      <c r="P22" s="11">
        <f>[18]Setembro!$H$19</f>
        <v>14.76</v>
      </c>
      <c r="Q22" s="11">
        <f>[18]Setembro!$H$20</f>
        <v>14.4</v>
      </c>
      <c r="R22" s="11">
        <f>[18]Setembro!$H$21</f>
        <v>15.48</v>
      </c>
      <c r="S22" s="11">
        <f>[18]Setembro!$H$22</f>
        <v>6.84</v>
      </c>
      <c r="T22" s="11">
        <f>[18]Setembro!$H$23</f>
        <v>7.9200000000000008</v>
      </c>
      <c r="U22" s="11">
        <f>[18]Setembro!$H$24</f>
        <v>10.08</v>
      </c>
      <c r="V22" s="11">
        <f>[18]Setembro!$H$25</f>
        <v>18.720000000000002</v>
      </c>
      <c r="W22" s="11">
        <f>[18]Setembro!$H$26</f>
        <v>13.32</v>
      </c>
      <c r="X22" s="11">
        <f>[18]Setembro!$H$27</f>
        <v>6.84</v>
      </c>
      <c r="Y22" s="11">
        <f>[18]Setembro!$H$28</f>
        <v>10.08</v>
      </c>
      <c r="Z22" s="11">
        <f>[18]Setembro!$H$29</f>
        <v>10.8</v>
      </c>
      <c r="AA22" s="11">
        <f>[18]Setembro!$H$30</f>
        <v>16.2</v>
      </c>
      <c r="AB22" s="11">
        <f>[18]Setembro!$H$31</f>
        <v>20.16</v>
      </c>
      <c r="AC22" s="11">
        <f>[18]Setembro!$H$32</f>
        <v>16.559999999999999</v>
      </c>
      <c r="AD22" s="11">
        <f>[18]Setembro!$H$33</f>
        <v>14.4</v>
      </c>
      <c r="AE22" s="94">
        <f>[18]Setembro!$H$34</f>
        <v>14.4</v>
      </c>
      <c r="AF22" s="97">
        <f t="shared" si="1"/>
        <v>20.16</v>
      </c>
      <c r="AG22" s="158">
        <f t="shared" si="2"/>
        <v>12.659999999999998</v>
      </c>
    </row>
    <row r="23" spans="1:37" x14ac:dyDescent="0.2">
      <c r="A23" s="78" t="s">
        <v>7</v>
      </c>
      <c r="B23" s="147" t="str">
        <f>[19]Setembro!$H$5</f>
        <v>*</v>
      </c>
      <c r="C23" s="11" t="str">
        <f>[19]Setembro!$H$6</f>
        <v>*</v>
      </c>
      <c r="D23" s="11" t="str">
        <f>[19]Setembro!$H$7</f>
        <v>*</v>
      </c>
      <c r="E23" s="11" t="str">
        <f>[19]Setembro!$H$8</f>
        <v>*</v>
      </c>
      <c r="F23" s="11" t="str">
        <f>[19]Setembro!$H$9</f>
        <v>*</v>
      </c>
      <c r="G23" s="11" t="str">
        <f>[19]Setembro!$H$10</f>
        <v>*</v>
      </c>
      <c r="H23" s="11" t="str">
        <f>[19]Setembro!$H$11</f>
        <v>*</v>
      </c>
      <c r="I23" s="11" t="str">
        <f>[19]Setembro!$H$12</f>
        <v>*</v>
      </c>
      <c r="J23" s="11" t="str">
        <f>[19]Setembro!$H$13</f>
        <v>*</v>
      </c>
      <c r="K23" s="11" t="str">
        <f>[19]Setembro!$H$14</f>
        <v>*</v>
      </c>
      <c r="L23" s="11" t="str">
        <f>[19]Setembro!$H$15</f>
        <v>*</v>
      </c>
      <c r="M23" s="11" t="str">
        <f>[19]Setembro!$H$16</f>
        <v>*</v>
      </c>
      <c r="N23" s="11" t="str">
        <f>[19]Setembro!$H$17</f>
        <v>*</v>
      </c>
      <c r="O23" s="11" t="str">
        <f>[19]Setembro!$H$18</f>
        <v>*</v>
      </c>
      <c r="P23" s="11" t="str">
        <f>[19]Setembro!$H$19</f>
        <v>*</v>
      </c>
      <c r="Q23" s="11" t="str">
        <f>[19]Setembro!$H$20</f>
        <v>*</v>
      </c>
      <c r="R23" s="11" t="str">
        <f>[19]Setembro!$H$21</f>
        <v>*</v>
      </c>
      <c r="S23" s="11" t="str">
        <f>[19]Setembro!$H$22</f>
        <v>*</v>
      </c>
      <c r="T23" s="11" t="str">
        <f>[19]Setembro!$H$23</f>
        <v>*</v>
      </c>
      <c r="U23" s="11" t="str">
        <f>[19]Setembro!$H$24</f>
        <v>*</v>
      </c>
      <c r="V23" s="11" t="str">
        <f>[19]Setembro!$H$25</f>
        <v>*</v>
      </c>
      <c r="W23" s="11" t="str">
        <f>[19]Setembro!$H$26</f>
        <v>*</v>
      </c>
      <c r="X23" s="11" t="str">
        <f>[19]Setembro!$H$27</f>
        <v>*</v>
      </c>
      <c r="Y23" s="11" t="str">
        <f>[19]Setembro!$H$28</f>
        <v>*</v>
      </c>
      <c r="Z23" s="11" t="str">
        <f>[19]Setembro!$H$29</f>
        <v>*</v>
      </c>
      <c r="AA23" s="11" t="str">
        <f>[19]Setembro!$H$30</f>
        <v>*</v>
      </c>
      <c r="AB23" s="11" t="str">
        <f>[19]Setembro!$H$31</f>
        <v>*</v>
      </c>
      <c r="AC23" s="11" t="str">
        <f>[19]Setembro!$H$32</f>
        <v>*</v>
      </c>
      <c r="AD23" s="11" t="str">
        <f>[19]Setembro!$H$33</f>
        <v>*</v>
      </c>
      <c r="AE23" s="94" t="str">
        <f>[19]Setembro!$H$34</f>
        <v>*</v>
      </c>
      <c r="AF23" s="97" t="s">
        <v>226</v>
      </c>
      <c r="AG23" s="158" t="s">
        <v>226</v>
      </c>
    </row>
    <row r="24" spans="1:37" x14ac:dyDescent="0.2">
      <c r="A24" s="78" t="s">
        <v>169</v>
      </c>
      <c r="B24" s="147" t="str">
        <f>[20]Setembro!$H$5</f>
        <v>*</v>
      </c>
      <c r="C24" s="11" t="str">
        <f>[20]Setembro!$H$6</f>
        <v>*</v>
      </c>
      <c r="D24" s="11" t="str">
        <f>[20]Setembro!$H$7</f>
        <v>*</v>
      </c>
      <c r="E24" s="11" t="str">
        <f>[20]Setembro!$H$8</f>
        <v>*</v>
      </c>
      <c r="F24" s="11" t="str">
        <f>[20]Setembro!$H$9</f>
        <v>*</v>
      </c>
      <c r="G24" s="11" t="str">
        <f>[20]Setembro!$H$10</f>
        <v>*</v>
      </c>
      <c r="H24" s="11" t="str">
        <f>[20]Setembro!$H$11</f>
        <v>*</v>
      </c>
      <c r="I24" s="11" t="str">
        <f>[20]Setembro!$H$12</f>
        <v>*</v>
      </c>
      <c r="J24" s="11" t="str">
        <f>[20]Setembro!$H$13</f>
        <v>*</v>
      </c>
      <c r="K24" s="11" t="str">
        <f>[20]Setembro!$H$14</f>
        <v>*</v>
      </c>
      <c r="L24" s="11" t="str">
        <f>[20]Setembro!$H$15</f>
        <v>*</v>
      </c>
      <c r="M24" s="11" t="str">
        <f>[20]Setembro!$H$16</f>
        <v>*</v>
      </c>
      <c r="N24" s="11" t="str">
        <f>[20]Setembro!$H$17</f>
        <v>*</v>
      </c>
      <c r="O24" s="11" t="str">
        <f>[20]Setembro!$H$18</f>
        <v>*</v>
      </c>
      <c r="P24" s="11" t="str">
        <f>[20]Setembro!$H$19</f>
        <v>*</v>
      </c>
      <c r="Q24" s="11" t="str">
        <f>[20]Setembro!$H$20</f>
        <v>*</v>
      </c>
      <c r="R24" s="11" t="str">
        <f>[20]Setembro!$H$21</f>
        <v>*</v>
      </c>
      <c r="S24" s="11" t="str">
        <f>[20]Setembro!$H$22</f>
        <v>*</v>
      </c>
      <c r="T24" s="11" t="str">
        <f>[20]Setembro!$H$23</f>
        <v>*</v>
      </c>
      <c r="U24" s="11" t="str">
        <f>[20]Setembro!$H$24</f>
        <v>*</v>
      </c>
      <c r="V24" s="11" t="str">
        <f>[20]Setembro!$H$25</f>
        <v>*</v>
      </c>
      <c r="W24" s="11" t="str">
        <f>[20]Setembro!$H$25</f>
        <v>*</v>
      </c>
      <c r="X24" s="11" t="str">
        <f>[20]Setembro!$H$27</f>
        <v>*</v>
      </c>
      <c r="Y24" s="11" t="str">
        <f>[20]Setembro!$H$28</f>
        <v>*</v>
      </c>
      <c r="Z24" s="11" t="str">
        <f>[20]Setembro!$H$29</f>
        <v>*</v>
      </c>
      <c r="AA24" s="11" t="str">
        <f>[20]Setembro!$H$30</f>
        <v>*</v>
      </c>
      <c r="AB24" s="11" t="str">
        <f>[20]Setembro!$H$31</f>
        <v>*</v>
      </c>
      <c r="AC24" s="11" t="str">
        <f>[20]Setembro!$H$32</f>
        <v>*</v>
      </c>
      <c r="AD24" s="11" t="str">
        <f>[20]Setembro!$H$33</f>
        <v>*</v>
      </c>
      <c r="AE24" s="94" t="str">
        <f>[20]Setembro!$H$34</f>
        <v>*</v>
      </c>
      <c r="AF24" s="97" t="s">
        <v>226</v>
      </c>
      <c r="AG24" s="159" t="s">
        <v>226</v>
      </c>
      <c r="AJ24" t="s">
        <v>47</v>
      </c>
      <c r="AK24" t="s">
        <v>47</v>
      </c>
    </row>
    <row r="25" spans="1:37" x14ac:dyDescent="0.2">
      <c r="A25" s="78" t="s">
        <v>170</v>
      </c>
      <c r="B25" s="147">
        <f>[21]Setembro!$H$5</f>
        <v>25.92</v>
      </c>
      <c r="C25" s="11">
        <f>[21]Setembro!$H$6</f>
        <v>23.400000000000002</v>
      </c>
      <c r="D25" s="11">
        <f>[21]Setembro!$H$7</f>
        <v>10.8</v>
      </c>
      <c r="E25" s="11">
        <f>[21]Setembro!$H$8</f>
        <v>12.24</v>
      </c>
      <c r="F25" s="11">
        <f>[21]Setembro!$H$9</f>
        <v>25.92</v>
      </c>
      <c r="G25" s="11">
        <f>[21]Setembro!$H$10</f>
        <v>20.16</v>
      </c>
      <c r="H25" s="11">
        <f>[21]Setembro!$H$11</f>
        <v>12.96</v>
      </c>
      <c r="I25" s="11">
        <f>[21]Setembro!$H$12</f>
        <v>13.68</v>
      </c>
      <c r="J25" s="11">
        <f>[21]Setembro!$H$13</f>
        <v>24.48</v>
      </c>
      <c r="K25" s="11">
        <f>[21]Setembro!$H$14</f>
        <v>13.68</v>
      </c>
      <c r="L25" s="11">
        <f>[21]Setembro!$H$15</f>
        <v>17.64</v>
      </c>
      <c r="M25" s="11">
        <f>[21]Setembro!$H$16</f>
        <v>25.2</v>
      </c>
      <c r="N25" s="11">
        <f>[21]Setembro!$H$17</f>
        <v>32.76</v>
      </c>
      <c r="O25" s="11">
        <f>[21]Setembro!$H$18</f>
        <v>28.08</v>
      </c>
      <c r="P25" s="11">
        <f>[21]Setembro!$H$19</f>
        <v>15.48</v>
      </c>
      <c r="Q25" s="11">
        <f>[21]Setembro!$H$20</f>
        <v>29.16</v>
      </c>
      <c r="R25" s="11">
        <f>[21]Setembro!$H$21</f>
        <v>24.48</v>
      </c>
      <c r="S25" s="11">
        <f>[21]Setembro!$H$22</f>
        <v>10.08</v>
      </c>
      <c r="T25" s="11">
        <f>[21]Setembro!$H$23</f>
        <v>12.6</v>
      </c>
      <c r="U25" s="11">
        <f>[21]Setembro!$H$24</f>
        <v>18.720000000000002</v>
      </c>
      <c r="V25" s="11">
        <f>[21]Setembro!$H$25</f>
        <v>15.840000000000002</v>
      </c>
      <c r="W25" s="11">
        <f>[21]Setembro!$H$26</f>
        <v>17.28</v>
      </c>
      <c r="X25" s="11">
        <f>[21]Setembro!$H$27</f>
        <v>19.8</v>
      </c>
      <c r="Y25" s="11">
        <f>[21]Setembro!$H$28</f>
        <v>21.240000000000002</v>
      </c>
      <c r="Z25" s="11">
        <f>[21]Setembro!$H$29</f>
        <v>23.400000000000002</v>
      </c>
      <c r="AA25" s="11">
        <f>[21]Setembro!$H$30</f>
        <v>33.480000000000004</v>
      </c>
      <c r="AB25" s="11">
        <f>[21]Setembro!$H$31</f>
        <v>31.680000000000003</v>
      </c>
      <c r="AC25" s="11">
        <f>[21]Setembro!$H$32</f>
        <v>18.36</v>
      </c>
      <c r="AD25" s="11">
        <f>[21]Setembro!$H$33</f>
        <v>20.52</v>
      </c>
      <c r="AE25" s="94">
        <f>[21]Setembro!$H$34</f>
        <v>32.76</v>
      </c>
      <c r="AF25" s="97">
        <f t="shared" si="1"/>
        <v>33.480000000000004</v>
      </c>
      <c r="AG25" s="159">
        <f t="shared" si="2"/>
        <v>21.06</v>
      </c>
      <c r="AH25" s="12" t="s">
        <v>47</v>
      </c>
    </row>
    <row r="26" spans="1:37" x14ac:dyDescent="0.2">
      <c r="A26" s="78" t="s">
        <v>171</v>
      </c>
      <c r="B26" s="147">
        <f>[22]Setembro!$H$5</f>
        <v>16.559999999999999</v>
      </c>
      <c r="C26" s="11">
        <f>[22]Setembro!$H$6</f>
        <v>16.559999999999999</v>
      </c>
      <c r="D26" s="11">
        <f>[22]Setembro!$H$7</f>
        <v>13.32</v>
      </c>
      <c r="E26" s="11">
        <f>[22]Setembro!$H$8</f>
        <v>12.96</v>
      </c>
      <c r="F26" s="11">
        <f>[22]Setembro!$H$9</f>
        <v>10.44</v>
      </c>
      <c r="G26" s="11">
        <f>[22]Setembro!$H$10</f>
        <v>16.920000000000002</v>
      </c>
      <c r="H26" s="11">
        <f>[22]Setembro!$H$11</f>
        <v>20.52</v>
      </c>
      <c r="I26" s="11">
        <f>[22]Setembro!$H$12</f>
        <v>15.48</v>
      </c>
      <c r="J26" s="11">
        <f>[22]Setembro!$H$13</f>
        <v>15.48</v>
      </c>
      <c r="K26" s="11">
        <f>[22]Setembro!$H$14</f>
        <v>15.48</v>
      </c>
      <c r="L26" s="11">
        <f>[22]Setembro!$H$15</f>
        <v>23.040000000000003</v>
      </c>
      <c r="M26" s="11">
        <f>[22]Setembro!$H$16</f>
        <v>20.88</v>
      </c>
      <c r="N26" s="11">
        <f>[22]Setembro!$H$17</f>
        <v>18</v>
      </c>
      <c r="O26" s="11">
        <f>[22]Setembro!$H$18</f>
        <v>21.6</v>
      </c>
      <c r="P26" s="11">
        <f>[22]Setembro!$H$19</f>
        <v>13.68</v>
      </c>
      <c r="Q26" s="11">
        <f>[22]Setembro!$H$20</f>
        <v>18.720000000000002</v>
      </c>
      <c r="R26" s="11">
        <f>[22]Setembro!$H$21</f>
        <v>20.16</v>
      </c>
      <c r="S26" s="11">
        <f>[22]Setembro!$H$22</f>
        <v>10.8</v>
      </c>
      <c r="T26" s="11">
        <f>[22]Setembro!$H$23</f>
        <v>18</v>
      </c>
      <c r="U26" s="11">
        <f>[22]Setembro!$H$24</f>
        <v>15.840000000000002</v>
      </c>
      <c r="V26" s="11">
        <f>[22]Setembro!$H$25</f>
        <v>18.36</v>
      </c>
      <c r="W26" s="11">
        <f>[22]Setembro!$H$26</f>
        <v>10.44</v>
      </c>
      <c r="X26" s="11">
        <f>[22]Setembro!$H$27</f>
        <v>11.520000000000001</v>
      </c>
      <c r="Y26" s="11">
        <f>[22]Setembro!$H$28</f>
        <v>14.76</v>
      </c>
      <c r="Z26" s="11">
        <f>[22]Setembro!$H$29</f>
        <v>14.04</v>
      </c>
      <c r="AA26" s="11">
        <f>[22]Setembro!$H$30</f>
        <v>22.68</v>
      </c>
      <c r="AB26" s="11">
        <f>[22]Setembro!$H$31</f>
        <v>34.56</v>
      </c>
      <c r="AC26" s="11">
        <f>[22]Setembro!$H$32</f>
        <v>18</v>
      </c>
      <c r="AD26" s="11">
        <f>[22]Setembro!$H$33</f>
        <v>16.2</v>
      </c>
      <c r="AE26" s="94">
        <f>[22]Setembro!$H$34</f>
        <v>21.240000000000002</v>
      </c>
      <c r="AF26" s="97">
        <f t="shared" si="1"/>
        <v>34.56</v>
      </c>
      <c r="AG26" s="159">
        <f t="shared" si="2"/>
        <v>17.208000000000002</v>
      </c>
      <c r="AH26" t="s">
        <v>47</v>
      </c>
      <c r="AI26" t="s">
        <v>47</v>
      </c>
      <c r="AJ26" t="s">
        <v>47</v>
      </c>
      <c r="AK26" t="s">
        <v>47</v>
      </c>
    </row>
    <row r="27" spans="1:37" x14ac:dyDescent="0.2">
      <c r="A27" s="78" t="s">
        <v>8</v>
      </c>
      <c r="B27" s="147">
        <f>[23]Setembro!$H$5</f>
        <v>25.92</v>
      </c>
      <c r="C27" s="11">
        <f>[23]Setembro!$H$6</f>
        <v>19.440000000000001</v>
      </c>
      <c r="D27" s="11">
        <f>[23]Setembro!$H$7</f>
        <v>10.8</v>
      </c>
      <c r="E27" s="11">
        <f>[23]Setembro!$H$8</f>
        <v>13.32</v>
      </c>
      <c r="F27" s="11">
        <f>[23]Setembro!$H$9</f>
        <v>18</v>
      </c>
      <c r="G27" s="11">
        <f>[23]Setembro!$H$10</f>
        <v>11.520000000000001</v>
      </c>
      <c r="H27" s="11">
        <f>[23]Setembro!$H$11</f>
        <v>11.520000000000001</v>
      </c>
      <c r="I27" s="11">
        <f>[23]Setembro!$H$12</f>
        <v>10.44</v>
      </c>
      <c r="J27" s="11">
        <f>[23]Setembro!$H$13</f>
        <v>17.64</v>
      </c>
      <c r="K27" s="11">
        <f>[23]Setembro!$H$14</f>
        <v>9.7200000000000006</v>
      </c>
      <c r="L27" s="11">
        <f>[23]Setembro!$H$15</f>
        <v>14.76</v>
      </c>
      <c r="M27" s="11">
        <f>[23]Setembro!$H$16</f>
        <v>16.559999999999999</v>
      </c>
      <c r="N27" s="11">
        <f>[23]Setembro!$H$17</f>
        <v>18.36</v>
      </c>
      <c r="O27" s="11">
        <f>[23]Setembro!$H$18</f>
        <v>14.76</v>
      </c>
      <c r="P27" s="11">
        <f>[23]Setembro!$H$19</f>
        <v>12.24</v>
      </c>
      <c r="Q27" s="11">
        <f>[23]Setembro!$H$20</f>
        <v>21.240000000000002</v>
      </c>
      <c r="R27" s="11">
        <f>[23]Setembro!$H$21</f>
        <v>21.240000000000002</v>
      </c>
      <c r="S27" s="11">
        <f>[23]Setembro!$H$22</f>
        <v>11.879999999999999</v>
      </c>
      <c r="T27" s="11">
        <f>[23]Setembro!$H$23</f>
        <v>9</v>
      </c>
      <c r="U27" s="11">
        <f>[23]Setembro!$H$24</f>
        <v>12.6</v>
      </c>
      <c r="V27" s="11">
        <f>[23]Setembro!$H$25</f>
        <v>12.96</v>
      </c>
      <c r="W27" s="11">
        <f>[23]Setembro!$H$26</f>
        <v>14.76</v>
      </c>
      <c r="X27" s="11">
        <f>[23]Setembro!$H$27</f>
        <v>15.840000000000002</v>
      </c>
      <c r="Y27" s="11">
        <f>[23]Setembro!$H$28</f>
        <v>20.16</v>
      </c>
      <c r="Z27" s="11">
        <f>[23]Setembro!$H$29</f>
        <v>19.079999999999998</v>
      </c>
      <c r="AA27" s="11">
        <f>[23]Setembro!$H$30</f>
        <v>18.36</v>
      </c>
      <c r="AB27" s="11">
        <f>[23]Setembro!$H$31</f>
        <v>26.64</v>
      </c>
      <c r="AC27" s="11">
        <f>[23]Setembro!$H$32</f>
        <v>16.920000000000002</v>
      </c>
      <c r="AD27" s="11">
        <f>[23]Setembro!$H$33</f>
        <v>15.120000000000001</v>
      </c>
      <c r="AE27" s="94">
        <f>[23]Setembro!$H$34</f>
        <v>17.64</v>
      </c>
      <c r="AF27" s="97">
        <f t="shared" si="1"/>
        <v>26.64</v>
      </c>
      <c r="AG27" s="158">
        <f t="shared" si="2"/>
        <v>15.947999999999999</v>
      </c>
      <c r="AJ27" t="s">
        <v>47</v>
      </c>
    </row>
    <row r="28" spans="1:37" x14ac:dyDescent="0.2">
      <c r="A28" s="78" t="s">
        <v>9</v>
      </c>
      <c r="B28" s="147">
        <f>[24]Setembro!$H$5</f>
        <v>15.120000000000001</v>
      </c>
      <c r="C28" s="11">
        <f>[24]Setembro!$H$6</f>
        <v>17.28</v>
      </c>
      <c r="D28" s="11">
        <f>[24]Setembro!$H$7</f>
        <v>16.920000000000002</v>
      </c>
      <c r="E28" s="11">
        <f>[24]Setembro!$H$8</f>
        <v>16.920000000000002</v>
      </c>
      <c r="F28" s="11">
        <f>[24]Setembro!$H$9</f>
        <v>22.68</v>
      </c>
      <c r="G28" s="11">
        <f>[24]Setembro!$H$10</f>
        <v>13.32</v>
      </c>
      <c r="H28" s="11">
        <f>[24]Setembro!$H$11</f>
        <v>21.96</v>
      </c>
      <c r="I28" s="11">
        <f>[24]Setembro!$H$12</f>
        <v>21.6</v>
      </c>
      <c r="J28" s="11">
        <f>[24]Setembro!$H$13</f>
        <v>14.76</v>
      </c>
      <c r="K28" s="11">
        <f>[24]Setembro!$H$14</f>
        <v>14.04</v>
      </c>
      <c r="L28" s="11">
        <f>[24]Setembro!$H$15</f>
        <v>16.559999999999999</v>
      </c>
      <c r="M28" s="11">
        <f>[24]Setembro!$H$16</f>
        <v>22.68</v>
      </c>
      <c r="N28" s="11">
        <f>[24]Setembro!$H$17</f>
        <v>17.28</v>
      </c>
      <c r="O28" s="11">
        <f>[24]Setembro!$H$18</f>
        <v>18.36</v>
      </c>
      <c r="P28" s="11">
        <f>[24]Setembro!$H$19</f>
        <v>15.48</v>
      </c>
      <c r="Q28" s="11">
        <f>[24]Setembro!$H$20</f>
        <v>18.720000000000002</v>
      </c>
      <c r="R28" s="11">
        <f>[24]Setembro!$H$21</f>
        <v>31.680000000000003</v>
      </c>
      <c r="S28" s="11">
        <f>[24]Setembro!$H$22</f>
        <v>10.44</v>
      </c>
      <c r="T28" s="11">
        <f>[24]Setembro!$H$23</f>
        <v>10.44</v>
      </c>
      <c r="U28" s="11">
        <f>[24]Setembro!$H$24</f>
        <v>23.040000000000003</v>
      </c>
      <c r="V28" s="11">
        <f>[24]Setembro!$H$25</f>
        <v>17.28</v>
      </c>
      <c r="W28" s="11">
        <f>[24]Setembro!$H$26</f>
        <v>11.879999999999999</v>
      </c>
      <c r="X28" s="11">
        <f>[24]Setembro!$H$27</f>
        <v>13.32</v>
      </c>
      <c r="Y28" s="11">
        <f>[24]Setembro!$H$28</f>
        <v>16.559999999999999</v>
      </c>
      <c r="Z28" s="11">
        <f>[24]Setembro!$H$29</f>
        <v>13.32</v>
      </c>
      <c r="AA28" s="11">
        <f>[24]Setembro!$H$30</f>
        <v>16.920000000000002</v>
      </c>
      <c r="AB28" s="11">
        <f>[24]Setembro!$H$31</f>
        <v>39.96</v>
      </c>
      <c r="AC28" s="11">
        <f>[24]Setembro!$H$32</f>
        <v>17.64</v>
      </c>
      <c r="AD28" s="11">
        <f>[24]Setembro!$H$33</f>
        <v>12.96</v>
      </c>
      <c r="AE28" s="94">
        <f>[24]Setembro!$H$34</f>
        <v>12.24</v>
      </c>
      <c r="AF28" s="97">
        <f t="shared" si="1"/>
        <v>39.96</v>
      </c>
      <c r="AG28" s="158">
        <f t="shared" si="2"/>
        <v>17.712</v>
      </c>
      <c r="AJ28" t="s">
        <v>47</v>
      </c>
    </row>
    <row r="29" spans="1:37" x14ac:dyDescent="0.2">
      <c r="A29" s="78" t="s">
        <v>42</v>
      </c>
      <c r="B29" s="147">
        <f>[25]Setembro!$H$5</f>
        <v>9.7200000000000006</v>
      </c>
      <c r="C29" s="11">
        <f>[25]Setembro!$H$6</f>
        <v>11.520000000000001</v>
      </c>
      <c r="D29" s="11">
        <f>[25]Setembro!$H$7</f>
        <v>7.9200000000000008</v>
      </c>
      <c r="E29" s="11">
        <f>[25]Setembro!$H$8</f>
        <v>7.2</v>
      </c>
      <c r="F29" s="11">
        <f>[25]Setembro!$H$9</f>
        <v>18.36</v>
      </c>
      <c r="G29" s="11">
        <f>[25]Setembro!$H$10</f>
        <v>10.8</v>
      </c>
      <c r="H29" s="11">
        <f>[25]Setembro!$H$11</f>
        <v>11.520000000000001</v>
      </c>
      <c r="I29" s="11">
        <f>[25]Setembro!$H$12</f>
        <v>6.12</v>
      </c>
      <c r="J29" s="11">
        <f>[25]Setembro!$H$13</f>
        <v>12.96</v>
      </c>
      <c r="K29" s="11">
        <f>[25]Setembro!$H$14</f>
        <v>7.2</v>
      </c>
      <c r="L29" s="11">
        <f>[25]Setembro!$H$15</f>
        <v>14.76</v>
      </c>
      <c r="M29" s="11">
        <f>[25]Setembro!$H$16</f>
        <v>14.4</v>
      </c>
      <c r="N29" s="11">
        <f>[25]Setembro!$H$17</f>
        <v>19.079999999999998</v>
      </c>
      <c r="O29" s="11">
        <f>[25]Setembro!$H$18</f>
        <v>11.520000000000001</v>
      </c>
      <c r="P29" s="11">
        <f>[25]Setembro!$H$19</f>
        <v>6.84</v>
      </c>
      <c r="Q29" s="11">
        <f>[25]Setembro!$H$20</f>
        <v>10.8</v>
      </c>
      <c r="R29" s="11">
        <f>[25]Setembro!$H$21</f>
        <v>10.8</v>
      </c>
      <c r="S29" s="11">
        <f>[25]Setembro!$H$22</f>
        <v>3.9600000000000004</v>
      </c>
      <c r="T29" s="11">
        <f>[25]Setembro!$H$23</f>
        <v>3.6</v>
      </c>
      <c r="U29" s="11">
        <f>[25]Setembro!$H$24</f>
        <v>11.520000000000001</v>
      </c>
      <c r="V29" s="11">
        <f>[25]Setembro!$H$25</f>
        <v>7.5600000000000005</v>
      </c>
      <c r="W29" s="11">
        <f>[25]Setembro!$H$26</f>
        <v>8.64</v>
      </c>
      <c r="X29" s="11">
        <f>[25]Setembro!$H$27</f>
        <v>8.2799999999999994</v>
      </c>
      <c r="Y29" s="11">
        <f>[25]Setembro!$H$28</f>
        <v>12.24</v>
      </c>
      <c r="Z29" s="11">
        <f>[25]Setembro!$H$29</f>
        <v>12.24</v>
      </c>
      <c r="AA29" s="11">
        <f>[25]Setembro!$H$30</f>
        <v>14.76</v>
      </c>
      <c r="AB29" s="11">
        <f>[25]Setembro!$H$31</f>
        <v>16.2</v>
      </c>
      <c r="AC29" s="11">
        <f>[25]Setembro!$H$32</f>
        <v>9.3600000000000012</v>
      </c>
      <c r="AD29" s="11">
        <f>[25]Setembro!$H$33</f>
        <v>11.16</v>
      </c>
      <c r="AE29" s="94">
        <f>[25]Setembro!$H$34</f>
        <v>19.079999999999998</v>
      </c>
      <c r="AF29" s="97">
        <f t="shared" si="1"/>
        <v>19.079999999999998</v>
      </c>
      <c r="AG29" s="158">
        <f t="shared" si="2"/>
        <v>11.004000000000001</v>
      </c>
      <c r="AI29" t="s">
        <v>47</v>
      </c>
    </row>
    <row r="30" spans="1:37" x14ac:dyDescent="0.2">
      <c r="A30" s="78" t="s">
        <v>10</v>
      </c>
      <c r="B30" s="147" t="str">
        <f>[26]Setembro!$H$5</f>
        <v>*</v>
      </c>
      <c r="C30" s="11" t="str">
        <f>[26]Setembro!$H$6</f>
        <v>*</v>
      </c>
      <c r="D30" s="11" t="str">
        <f>[26]Setembro!$H$7</f>
        <v>*</v>
      </c>
      <c r="E30" s="11" t="str">
        <f>[26]Setembro!$H$8</f>
        <v>*</v>
      </c>
      <c r="F30" s="11" t="str">
        <f>[26]Setembro!$H$9</f>
        <v>*</v>
      </c>
      <c r="G30" s="11" t="str">
        <f>[26]Setembro!$H$10</f>
        <v>*</v>
      </c>
      <c r="H30" s="11" t="str">
        <f>[26]Setembro!$H$11</f>
        <v>*</v>
      </c>
      <c r="I30" s="11" t="str">
        <f>[26]Setembro!$H$12</f>
        <v>*</v>
      </c>
      <c r="J30" s="11" t="str">
        <f>[26]Setembro!$H$13</f>
        <v>*</v>
      </c>
      <c r="K30" s="11" t="str">
        <f>[26]Setembro!$H$14</f>
        <v>*</v>
      </c>
      <c r="L30" s="11" t="str">
        <f>[26]Setembro!$H$15</f>
        <v>*</v>
      </c>
      <c r="M30" s="11" t="str">
        <f>[26]Setembro!$H$16</f>
        <v>*</v>
      </c>
      <c r="N30" s="11" t="str">
        <f>[26]Setembro!$H$17</f>
        <v>*</v>
      </c>
      <c r="O30" s="11" t="str">
        <f>[26]Setembro!$H$18</f>
        <v>*</v>
      </c>
      <c r="P30" s="11" t="str">
        <f>[26]Setembro!$H$19</f>
        <v>*</v>
      </c>
      <c r="Q30" s="11" t="str">
        <f>[26]Setembro!$H$20</f>
        <v>*</v>
      </c>
      <c r="R30" s="11" t="str">
        <f>[26]Setembro!$H$21</f>
        <v>*</v>
      </c>
      <c r="S30" s="11" t="str">
        <f>[26]Setembro!$H$22</f>
        <v>*</v>
      </c>
      <c r="T30" s="11" t="str">
        <f>[26]Setembro!$H$23</f>
        <v>*</v>
      </c>
      <c r="U30" s="11" t="str">
        <f>[26]Setembro!$H$24</f>
        <v>*</v>
      </c>
      <c r="V30" s="11" t="str">
        <f>[26]Setembro!$H$25</f>
        <v>*</v>
      </c>
      <c r="W30" s="11" t="str">
        <f>[26]Setembro!$H$26</f>
        <v>*</v>
      </c>
      <c r="X30" s="11" t="str">
        <f>[26]Setembro!$H$27</f>
        <v>*</v>
      </c>
      <c r="Y30" s="11" t="str">
        <f>[26]Setembro!$H$28</f>
        <v>*</v>
      </c>
      <c r="Z30" s="11" t="str">
        <f>[26]Setembro!$H$29</f>
        <v>*</v>
      </c>
      <c r="AA30" s="11" t="str">
        <f>[26]Setembro!$H$30</f>
        <v>*</v>
      </c>
      <c r="AB30" s="11" t="str">
        <f>[26]Setembro!$H$31</f>
        <v>*</v>
      </c>
      <c r="AC30" s="11" t="str">
        <f>[26]Setembro!$H$32</f>
        <v>*</v>
      </c>
      <c r="AD30" s="11" t="str">
        <f>[26]Setembro!$H$33</f>
        <v>*</v>
      </c>
      <c r="AE30" s="94" t="str">
        <f>[26]Setembro!$H$34</f>
        <v>*</v>
      </c>
      <c r="AF30" s="97" t="s">
        <v>226</v>
      </c>
      <c r="AG30" s="158" t="s">
        <v>226</v>
      </c>
      <c r="AK30" t="s">
        <v>47</v>
      </c>
    </row>
    <row r="31" spans="1:37" x14ac:dyDescent="0.2">
      <c r="A31" s="78" t="s">
        <v>172</v>
      </c>
      <c r="B31" s="147">
        <f>[27]Setembro!$H$5</f>
        <v>25.92</v>
      </c>
      <c r="C31" s="11">
        <f>[27]Setembro!$H$6</f>
        <v>24.840000000000003</v>
      </c>
      <c r="D31" s="11">
        <f>[27]Setembro!$H$7</f>
        <v>18</v>
      </c>
      <c r="E31" s="11">
        <f>[27]Setembro!$H$8</f>
        <v>20.16</v>
      </c>
      <c r="F31" s="11">
        <f>[27]Setembro!$H$9</f>
        <v>22.32</v>
      </c>
      <c r="G31" s="11">
        <f>[27]Setembro!$H$10</f>
        <v>23.400000000000002</v>
      </c>
      <c r="H31" s="11">
        <f>[27]Setembro!$H$11</f>
        <v>25.56</v>
      </c>
      <c r="I31" s="11">
        <f>[27]Setembro!$H$12</f>
        <v>26.28</v>
      </c>
      <c r="J31" s="11">
        <f>[27]Setembro!$H$13</f>
        <v>25.92</v>
      </c>
      <c r="K31" s="11">
        <f>[27]Setembro!$H$14</f>
        <v>20.16</v>
      </c>
      <c r="L31" s="11">
        <f>[27]Setembro!$H$15</f>
        <v>28.8</v>
      </c>
      <c r="M31" s="11">
        <f>[27]Setembro!$H$16</f>
        <v>29.52</v>
      </c>
      <c r="N31" s="11">
        <f>[27]Setembro!$H$17</f>
        <v>31.319999999999997</v>
      </c>
      <c r="O31" s="11">
        <f>[27]Setembro!$H$18</f>
        <v>28.8</v>
      </c>
      <c r="P31" s="11">
        <f>[27]Setembro!$H$19</f>
        <v>19.440000000000001</v>
      </c>
      <c r="Q31" s="11">
        <f>[27]Setembro!$H$20</f>
        <v>24.48</v>
      </c>
      <c r="R31" s="11">
        <f>[27]Setembro!$H$21</f>
        <v>36</v>
      </c>
      <c r="S31" s="11">
        <f>[27]Setembro!$H$22</f>
        <v>10.8</v>
      </c>
      <c r="T31" s="11">
        <f>[27]Setembro!$H$23</f>
        <v>39.96</v>
      </c>
      <c r="U31" s="11">
        <f>[27]Setembro!$H$24</f>
        <v>17.28</v>
      </c>
      <c r="V31" s="11">
        <f>[27]Setembro!$H$25</f>
        <v>18.36</v>
      </c>
      <c r="W31" s="11">
        <f>[27]Setembro!$H$26</f>
        <v>16.559999999999999</v>
      </c>
      <c r="X31" s="11">
        <f>[27]Setembro!$H$27</f>
        <v>23.040000000000003</v>
      </c>
      <c r="Y31" s="11">
        <f>[27]Setembro!$H$28</f>
        <v>22.68</v>
      </c>
      <c r="Z31" s="11">
        <f>[27]Setembro!$H$29</f>
        <v>28.44</v>
      </c>
      <c r="AA31" s="11">
        <f>[27]Setembro!$H$30</f>
        <v>30.240000000000002</v>
      </c>
      <c r="AB31" s="11">
        <f>[27]Setembro!$H$31</f>
        <v>35.64</v>
      </c>
      <c r="AC31" s="11">
        <f>[27]Setembro!$H$32</f>
        <v>18.36</v>
      </c>
      <c r="AD31" s="11">
        <f>[27]Setembro!$H$33</f>
        <v>23.759999999999998</v>
      </c>
      <c r="AE31" s="94">
        <f>[27]Setembro!$H$34</f>
        <v>26.64</v>
      </c>
      <c r="AF31" s="97">
        <f t="shared" si="1"/>
        <v>39.96</v>
      </c>
      <c r="AG31" s="159">
        <f t="shared" si="2"/>
        <v>24.755999999999997</v>
      </c>
      <c r="AH31" s="12" t="s">
        <v>47</v>
      </c>
      <c r="AJ31" t="s">
        <v>47</v>
      </c>
    </row>
    <row r="32" spans="1:37" x14ac:dyDescent="0.2">
      <c r="A32" s="78" t="s">
        <v>11</v>
      </c>
      <c r="B32" s="147" t="str">
        <f>[28]Setembro!$H$5</f>
        <v>*</v>
      </c>
      <c r="C32" s="11" t="str">
        <f>[28]Setembro!$H$6</f>
        <v>*</v>
      </c>
      <c r="D32" s="11" t="str">
        <f>[28]Setembro!$H$7</f>
        <v>*</v>
      </c>
      <c r="E32" s="11" t="str">
        <f>[28]Setembro!$H$8</f>
        <v>*</v>
      </c>
      <c r="F32" s="11" t="str">
        <f>[28]Setembro!$H$9</f>
        <v>*</v>
      </c>
      <c r="G32" s="11" t="str">
        <f>[28]Setembro!$H$10</f>
        <v>*</v>
      </c>
      <c r="H32" s="11" t="str">
        <f>[28]Setembro!$H$11</f>
        <v>*</v>
      </c>
      <c r="I32" s="11" t="str">
        <f>[28]Setembro!$H$12</f>
        <v>*</v>
      </c>
      <c r="J32" s="11" t="str">
        <f>[28]Setembro!$H$13</f>
        <v>*</v>
      </c>
      <c r="K32" s="11" t="str">
        <f>[28]Setembro!$H$14</f>
        <v>*</v>
      </c>
      <c r="L32" s="11" t="str">
        <f>[28]Setembro!$H$15</f>
        <v>*</v>
      </c>
      <c r="M32" s="11" t="str">
        <f>[28]Setembro!$H$16</f>
        <v>*</v>
      </c>
      <c r="N32" s="11" t="str">
        <f>[28]Setembro!$H$17</f>
        <v>*</v>
      </c>
      <c r="O32" s="11" t="str">
        <f>[28]Setembro!$H$18</f>
        <v>*</v>
      </c>
      <c r="P32" s="11" t="str">
        <f>[28]Setembro!$H$19</f>
        <v>*</v>
      </c>
      <c r="Q32" s="11" t="str">
        <f>[28]Setembro!$H$20</f>
        <v>*</v>
      </c>
      <c r="R32" s="11" t="str">
        <f>[28]Setembro!$H$21</f>
        <v>*</v>
      </c>
      <c r="S32" s="11" t="str">
        <f>[28]Setembro!$H$22</f>
        <v>*</v>
      </c>
      <c r="T32" s="11" t="str">
        <f>[28]Setembro!$H$23</f>
        <v>*</v>
      </c>
      <c r="U32" s="11" t="str">
        <f>[28]Setembro!$H$24</f>
        <v>*</v>
      </c>
      <c r="V32" s="11" t="str">
        <f>[28]Setembro!$H$25</f>
        <v>*</v>
      </c>
      <c r="W32" s="11" t="str">
        <f>[28]Setembro!$H$26</f>
        <v>*</v>
      </c>
      <c r="X32" s="11" t="str">
        <f>[28]Setembro!$H$27</f>
        <v>*</v>
      </c>
      <c r="Y32" s="11" t="str">
        <f>[28]Setembro!$H$28</f>
        <v>*</v>
      </c>
      <c r="Z32" s="11" t="str">
        <f>[28]Setembro!$H$29</f>
        <v>*</v>
      </c>
      <c r="AA32" s="11" t="str">
        <f>[28]Setembro!$H$30</f>
        <v>*</v>
      </c>
      <c r="AB32" s="11" t="str">
        <f>[28]Setembro!$H$31</f>
        <v>*</v>
      </c>
      <c r="AC32" s="11" t="str">
        <f>[28]Setembro!$H$32</f>
        <v>*</v>
      </c>
      <c r="AD32" s="11" t="str">
        <f>[28]Setembro!$H$33</f>
        <v>*</v>
      </c>
      <c r="AE32" s="94" t="str">
        <f>[28]Setembro!$H$34</f>
        <v>*</v>
      </c>
      <c r="AF32" s="97" t="s">
        <v>226</v>
      </c>
      <c r="AG32" s="158" t="s">
        <v>226</v>
      </c>
      <c r="AJ32" t="s">
        <v>47</v>
      </c>
      <c r="AK32" t="s">
        <v>47</v>
      </c>
    </row>
    <row r="33" spans="1:37" s="5" customFormat="1" x14ac:dyDescent="0.2">
      <c r="A33" s="78" t="s">
        <v>12</v>
      </c>
      <c r="B33" s="147" t="str">
        <f>[29]Setembro!$H$5</f>
        <v>*</v>
      </c>
      <c r="C33" s="11">
        <f>[29]Setembro!$H$6</f>
        <v>0</v>
      </c>
      <c r="D33" s="11">
        <f>[29]Setembro!$H$7</f>
        <v>0</v>
      </c>
      <c r="E33" s="11">
        <f>[29]Setembro!$H$8</f>
        <v>0</v>
      </c>
      <c r="F33" s="11">
        <f>[29]Setembro!$H$9</f>
        <v>0</v>
      </c>
      <c r="G33" s="11">
        <f>[29]Setembro!$H$10</f>
        <v>0</v>
      </c>
      <c r="H33" s="11">
        <f>[29]Setembro!$H$11</f>
        <v>0</v>
      </c>
      <c r="I33" s="11" t="str">
        <f>[29]Setembro!$H$12</f>
        <v>*</v>
      </c>
      <c r="J33" s="11" t="str">
        <f>[29]Setembro!$H$13</f>
        <v>*</v>
      </c>
      <c r="K33" s="11" t="str">
        <f>[29]Setembro!$H$14</f>
        <v>*</v>
      </c>
      <c r="L33" s="11" t="str">
        <f>[29]Setembro!$H$15</f>
        <v>*</v>
      </c>
      <c r="M33" s="11" t="str">
        <f>[29]Setembro!$H$16</f>
        <v>*</v>
      </c>
      <c r="N33" s="11" t="str">
        <f>[29]Setembro!$H$17</f>
        <v>*</v>
      </c>
      <c r="O33" s="11" t="str">
        <f>[29]Setembro!$H$18</f>
        <v>*</v>
      </c>
      <c r="P33" s="11" t="str">
        <f>[29]Setembro!$H$19</f>
        <v>*</v>
      </c>
      <c r="Q33" s="11" t="str">
        <f>[29]Setembro!$H$20</f>
        <v>*</v>
      </c>
      <c r="R33" s="11" t="str">
        <f>[29]Setembro!$H$21</f>
        <v>*</v>
      </c>
      <c r="S33" s="11">
        <f>[29]Setembro!$H$22</f>
        <v>0</v>
      </c>
      <c r="T33" s="11">
        <f>[29]Setembro!$H$23</f>
        <v>1.08</v>
      </c>
      <c r="U33" s="11">
        <f>[29]Setembro!$H$24</f>
        <v>0</v>
      </c>
      <c r="V33" s="11">
        <f>[29]Setembro!$H$25</f>
        <v>1.08</v>
      </c>
      <c r="W33" s="11">
        <f>[29]Setembro!$H$26</f>
        <v>0</v>
      </c>
      <c r="X33" s="11">
        <f>[29]Setembro!$H$27</f>
        <v>0</v>
      </c>
      <c r="Y33" s="11">
        <f>[29]Setembro!$H$28</f>
        <v>0</v>
      </c>
      <c r="Z33" s="11" t="str">
        <f>[29]Setembro!$H$29</f>
        <v>*</v>
      </c>
      <c r="AA33" s="11" t="str">
        <f>[29]Setembro!$H$30</f>
        <v>*</v>
      </c>
      <c r="AB33" s="11" t="str">
        <f>[29]Setembro!$H$31</f>
        <v>*</v>
      </c>
      <c r="AC33" s="11" t="str">
        <f>[29]Setembro!$H$32</f>
        <v>*</v>
      </c>
      <c r="AD33" s="11" t="str">
        <f>[29]Setembro!$H$33</f>
        <v>*</v>
      </c>
      <c r="AE33" s="94" t="str">
        <f>[29]Setembro!$H$34</f>
        <v>*</v>
      </c>
      <c r="AF33" s="97">
        <f t="shared" si="1"/>
        <v>1.08</v>
      </c>
      <c r="AG33" s="158">
        <f t="shared" si="2"/>
        <v>0.16615384615384615</v>
      </c>
      <c r="AJ33" s="5" t="s">
        <v>47</v>
      </c>
      <c r="AK33" s="5" t="s">
        <v>47</v>
      </c>
    </row>
    <row r="34" spans="1:37" x14ac:dyDescent="0.2">
      <c r="A34" s="78" t="s">
        <v>13</v>
      </c>
      <c r="B34" s="147" t="str">
        <f>[30]Setembro!$H$5</f>
        <v>*</v>
      </c>
      <c r="C34" s="11" t="str">
        <f>[30]Setembro!$H$6</f>
        <v>*</v>
      </c>
      <c r="D34" s="11" t="str">
        <f>[30]Setembro!$H$7</f>
        <v>*</v>
      </c>
      <c r="E34" s="11" t="str">
        <f>[30]Setembro!$H$8</f>
        <v>*</v>
      </c>
      <c r="F34" s="11" t="str">
        <f>[30]Setembro!$H$9</f>
        <v>*</v>
      </c>
      <c r="G34" s="11" t="str">
        <f>[30]Setembro!$H$10</f>
        <v>*</v>
      </c>
      <c r="H34" s="11" t="str">
        <f>[30]Setembro!$H$11</f>
        <v>*</v>
      </c>
      <c r="I34" s="11" t="str">
        <f>[30]Setembro!$H$12</f>
        <v>*</v>
      </c>
      <c r="J34" s="11" t="str">
        <f>[30]Setembro!$H$13</f>
        <v>*</v>
      </c>
      <c r="K34" s="11" t="str">
        <f>[30]Setembro!$H$14</f>
        <v>*</v>
      </c>
      <c r="L34" s="11" t="str">
        <f>[30]Setembro!$H$15</f>
        <v>*</v>
      </c>
      <c r="M34" s="11" t="str">
        <f>[30]Setembro!$H$16</f>
        <v>*</v>
      </c>
      <c r="N34" s="11" t="str">
        <f>[30]Setembro!$H$17</f>
        <v>*</v>
      </c>
      <c r="O34" s="11" t="str">
        <f>[30]Setembro!$H$18</f>
        <v>*</v>
      </c>
      <c r="P34" s="11" t="str">
        <f>[30]Setembro!$H$19</f>
        <v>*</v>
      </c>
      <c r="Q34" s="11" t="str">
        <f>[30]Setembro!$H$20</f>
        <v>*</v>
      </c>
      <c r="R34" s="11" t="str">
        <f>[30]Setembro!$H$21</f>
        <v>*</v>
      </c>
      <c r="S34" s="11" t="str">
        <f>[30]Setembro!$H$22</f>
        <v>*</v>
      </c>
      <c r="T34" s="11" t="str">
        <f>[30]Setembro!$H$23</f>
        <v>*</v>
      </c>
      <c r="U34" s="11" t="str">
        <f>[30]Setembro!$H$24</f>
        <v>*</v>
      </c>
      <c r="V34" s="11" t="str">
        <f>[30]Setembro!$H$25</f>
        <v>*</v>
      </c>
      <c r="W34" s="11" t="str">
        <f>[30]Setembro!$H$26</f>
        <v>*</v>
      </c>
      <c r="X34" s="11" t="str">
        <f>[30]Setembro!$H$27</f>
        <v>*</v>
      </c>
      <c r="Y34" s="11" t="str">
        <f>[30]Setembro!$H$28</f>
        <v>*</v>
      </c>
      <c r="Z34" s="11" t="str">
        <f>[30]Setembro!$H$29</f>
        <v>*</v>
      </c>
      <c r="AA34" s="11" t="str">
        <f>[30]Setembro!$H$30</f>
        <v>*</v>
      </c>
      <c r="AB34" s="11" t="str">
        <f>[30]Setembro!$H$31</f>
        <v>*</v>
      </c>
      <c r="AC34" s="11" t="str">
        <f>[30]Setembro!$H$32</f>
        <v>*</v>
      </c>
      <c r="AD34" s="11" t="str">
        <f>[30]Setembro!$H$33</f>
        <v>*</v>
      </c>
      <c r="AE34" s="94" t="str">
        <f>[30]Setembro!$H$34</f>
        <v>*</v>
      </c>
      <c r="AF34" s="97" t="s">
        <v>226</v>
      </c>
      <c r="AG34" s="158" t="s">
        <v>226</v>
      </c>
      <c r="AJ34" t="s">
        <v>47</v>
      </c>
    </row>
    <row r="35" spans="1:37" x14ac:dyDescent="0.2">
      <c r="A35" s="78" t="s">
        <v>173</v>
      </c>
      <c r="B35" s="147">
        <f>[31]Setembro!$H$5</f>
        <v>16.559999999999999</v>
      </c>
      <c r="C35" s="11">
        <f>[31]Setembro!$H$6</f>
        <v>20.16</v>
      </c>
      <c r="D35" s="11">
        <f>[31]Setembro!$H$7</f>
        <v>8.64</v>
      </c>
      <c r="E35" s="11">
        <f>[31]Setembro!$H$8</f>
        <v>8.2799999999999994</v>
      </c>
      <c r="F35" s="11">
        <f>[31]Setembro!$H$9</f>
        <v>14.76</v>
      </c>
      <c r="G35" s="11">
        <f>[31]Setembro!$H$10</f>
        <v>11.520000000000001</v>
      </c>
      <c r="H35" s="11">
        <f>[31]Setembro!$H$11</f>
        <v>16.559999999999999</v>
      </c>
      <c r="I35" s="11">
        <f>[31]Setembro!$H$12</f>
        <v>10.08</v>
      </c>
      <c r="J35" s="11">
        <f>[31]Setembro!$H$13</f>
        <v>19.8</v>
      </c>
      <c r="K35" s="11">
        <f>[31]Setembro!$H$14</f>
        <v>7.5600000000000005</v>
      </c>
      <c r="L35" s="11">
        <f>[31]Setembro!$H$15</f>
        <v>23.040000000000003</v>
      </c>
      <c r="M35" s="11">
        <f>[31]Setembro!$H$16</f>
        <v>19.440000000000001</v>
      </c>
      <c r="N35" s="11">
        <f>[31]Setembro!$H$17</f>
        <v>19.8</v>
      </c>
      <c r="O35" s="11">
        <f>[31]Setembro!$H$18</f>
        <v>19.079999999999998</v>
      </c>
      <c r="P35" s="11">
        <f>[31]Setembro!$H$19</f>
        <v>14.76</v>
      </c>
      <c r="Q35" s="11">
        <f>[31]Setembro!$H$20</f>
        <v>18.36</v>
      </c>
      <c r="R35" s="11">
        <f>[31]Setembro!$H$21</f>
        <v>21.6</v>
      </c>
      <c r="S35" s="11">
        <f>[31]Setembro!$H$22</f>
        <v>12.96</v>
      </c>
      <c r="T35" s="11">
        <f>[31]Setembro!$H$23</f>
        <v>10.08</v>
      </c>
      <c r="U35" s="11">
        <f>[31]Setembro!$H$24</f>
        <v>15.48</v>
      </c>
      <c r="V35" s="11">
        <f>[31]Setembro!$H$25</f>
        <v>14.04</v>
      </c>
      <c r="W35" s="11">
        <f>[31]Setembro!$H$26</f>
        <v>11.520000000000001</v>
      </c>
      <c r="X35" s="11">
        <f>[31]Setembro!$H$27</f>
        <v>18.36</v>
      </c>
      <c r="Y35" s="11">
        <f>[31]Setembro!$H$28</f>
        <v>14.76</v>
      </c>
      <c r="Z35" s="11">
        <f>[31]Setembro!$H$29</f>
        <v>18</v>
      </c>
      <c r="AA35" s="11">
        <f>[31]Setembro!$H$30</f>
        <v>20.16</v>
      </c>
      <c r="AB35" s="11">
        <f>[31]Setembro!$H$31</f>
        <v>30.96</v>
      </c>
      <c r="AC35" s="11">
        <f>[31]Setembro!$H$32</f>
        <v>14.04</v>
      </c>
      <c r="AD35" s="11">
        <f>[31]Setembro!$H$33</f>
        <v>16.559999999999999</v>
      </c>
      <c r="AE35" s="94">
        <f>[31]Setembro!$H$34</f>
        <v>17.64</v>
      </c>
      <c r="AF35" s="97">
        <f t="shared" si="1"/>
        <v>30.96</v>
      </c>
      <c r="AG35" s="159">
        <f t="shared" si="2"/>
        <v>16.152000000000001</v>
      </c>
      <c r="AJ35" t="s">
        <v>47</v>
      </c>
    </row>
    <row r="36" spans="1:37" x14ac:dyDescent="0.2">
      <c r="A36" s="78" t="s">
        <v>144</v>
      </c>
      <c r="B36" s="147" t="str">
        <f>[32]Setembro!$H$5</f>
        <v>*</v>
      </c>
      <c r="C36" s="11" t="str">
        <f>[32]Setembro!$H$6</f>
        <v>*</v>
      </c>
      <c r="D36" s="11" t="str">
        <f>[32]Setembro!$H$7</f>
        <v>*</v>
      </c>
      <c r="E36" s="11" t="str">
        <f>[32]Setembro!$H$8</f>
        <v>*</v>
      </c>
      <c r="F36" s="11" t="str">
        <f>[32]Setembro!$H$9</f>
        <v>*</v>
      </c>
      <c r="G36" s="11" t="str">
        <f>[32]Setembro!$H$10</f>
        <v>*</v>
      </c>
      <c r="H36" s="11" t="str">
        <f>[32]Setembro!$H$11</f>
        <v>*</v>
      </c>
      <c r="I36" s="11" t="str">
        <f>[32]Setembro!$H$12</f>
        <v>*</v>
      </c>
      <c r="J36" s="11" t="str">
        <f>[32]Setembro!$H$13</f>
        <v>*</v>
      </c>
      <c r="K36" s="11" t="str">
        <f>[32]Setembro!$H$14</f>
        <v>*</v>
      </c>
      <c r="L36" s="11" t="str">
        <f>[32]Setembro!$H$15</f>
        <v>*</v>
      </c>
      <c r="M36" s="11" t="str">
        <f>[32]Setembro!$H$16</f>
        <v>*</v>
      </c>
      <c r="N36" s="11" t="str">
        <f>[32]Setembro!$H$17</f>
        <v>*</v>
      </c>
      <c r="O36" s="11" t="str">
        <f>[32]Setembro!$H$18</f>
        <v>*</v>
      </c>
      <c r="P36" s="11" t="str">
        <f>[32]Setembro!$H$19</f>
        <v>*</v>
      </c>
      <c r="Q36" s="11" t="str">
        <f>[32]Setembro!$H$20</f>
        <v>*</v>
      </c>
      <c r="R36" s="11" t="str">
        <f>[32]Setembro!$H$21</f>
        <v>*</v>
      </c>
      <c r="S36" s="11" t="str">
        <f>[32]Setembro!$H$22</f>
        <v>*</v>
      </c>
      <c r="T36" s="11" t="str">
        <f>[32]Setembro!$H$23</f>
        <v>*</v>
      </c>
      <c r="U36" s="11" t="str">
        <f>[32]Setembro!$H$24</f>
        <v>*</v>
      </c>
      <c r="V36" s="11" t="str">
        <f>[32]Setembro!$H$25</f>
        <v>*</v>
      </c>
      <c r="W36" s="11" t="str">
        <f>[32]Setembro!$H$26</f>
        <v>*</v>
      </c>
      <c r="X36" s="11" t="str">
        <f>[32]Setembro!$H$27</f>
        <v>*</v>
      </c>
      <c r="Y36" s="11" t="str">
        <f>[32]Setembro!$H$28</f>
        <v>*</v>
      </c>
      <c r="Z36" s="11" t="str">
        <f>[32]Setembro!$H$29</f>
        <v>*</v>
      </c>
      <c r="AA36" s="11" t="str">
        <f>[32]Setembro!$H$30</f>
        <v>*</v>
      </c>
      <c r="AB36" s="11" t="str">
        <f>[32]Setembro!$H$31</f>
        <v>*</v>
      </c>
      <c r="AC36" s="11" t="str">
        <f>[32]Setembro!$H$32</f>
        <v>*</v>
      </c>
      <c r="AD36" s="11" t="str">
        <f>[32]Setembro!$H$33</f>
        <v>*</v>
      </c>
      <c r="AE36" s="94" t="str">
        <f>[32]Setembro!$H$34</f>
        <v>*</v>
      </c>
      <c r="AF36" s="97" t="s">
        <v>226</v>
      </c>
      <c r="AG36" s="159" t="s">
        <v>226</v>
      </c>
      <c r="AJ36" t="s">
        <v>47</v>
      </c>
    </row>
    <row r="37" spans="1:37" x14ac:dyDescent="0.2">
      <c r="A37" s="78" t="s">
        <v>14</v>
      </c>
      <c r="B37" s="147" t="str">
        <f>[33]Setembro!$H$5</f>
        <v>*</v>
      </c>
      <c r="C37" s="11" t="str">
        <f>[33]Setembro!$H$6</f>
        <v>*</v>
      </c>
      <c r="D37" s="11" t="str">
        <f>[33]Setembro!$H$7</f>
        <v>*</v>
      </c>
      <c r="E37" s="11" t="str">
        <f>[33]Setembro!$H$8</f>
        <v>*</v>
      </c>
      <c r="F37" s="11" t="str">
        <f>[33]Setembro!$H$9</f>
        <v>*</v>
      </c>
      <c r="G37" s="11" t="str">
        <f>[33]Setembro!$H$10</f>
        <v>*</v>
      </c>
      <c r="H37" s="11" t="str">
        <f>[33]Setembro!$H$11</f>
        <v>*</v>
      </c>
      <c r="I37" s="11" t="str">
        <f>[33]Setembro!$H$12</f>
        <v>*</v>
      </c>
      <c r="J37" s="11" t="str">
        <f>[33]Setembro!$H$13</f>
        <v>*</v>
      </c>
      <c r="K37" s="11" t="str">
        <f>[33]Setembro!$H$14</f>
        <v>*</v>
      </c>
      <c r="L37" s="11" t="str">
        <f>[33]Setembro!$H$15</f>
        <v>*</v>
      </c>
      <c r="M37" s="11" t="str">
        <f>[33]Setembro!$H$16</f>
        <v>*</v>
      </c>
      <c r="N37" s="11" t="str">
        <f>[33]Setembro!$H$17</f>
        <v>*</v>
      </c>
      <c r="O37" s="11" t="str">
        <f>[33]Setembro!$H$18</f>
        <v>*</v>
      </c>
      <c r="P37" s="11" t="str">
        <f>[33]Setembro!$H$19</f>
        <v>*</v>
      </c>
      <c r="Q37" s="11" t="str">
        <f>[33]Setembro!$H$20</f>
        <v>*</v>
      </c>
      <c r="R37" s="11" t="str">
        <f>[33]Setembro!$H$21</f>
        <v>*</v>
      </c>
      <c r="S37" s="11" t="str">
        <f>[33]Setembro!$H$22</f>
        <v>*</v>
      </c>
      <c r="T37" s="11" t="str">
        <f>[33]Setembro!$H$23</f>
        <v>*</v>
      </c>
      <c r="U37" s="11" t="str">
        <f>[33]Setembro!$H$24</f>
        <v>*</v>
      </c>
      <c r="V37" s="11" t="str">
        <f>[33]Setembro!$H$25</f>
        <v>*</v>
      </c>
      <c r="W37" s="11" t="str">
        <f>[33]Setembro!$H$26</f>
        <v>*</v>
      </c>
      <c r="X37" s="11" t="str">
        <f>[33]Setembro!$H$27</f>
        <v>*</v>
      </c>
      <c r="Y37" s="11" t="str">
        <f>[33]Setembro!$H$28</f>
        <v>*</v>
      </c>
      <c r="Z37" s="11" t="str">
        <f>[33]Setembro!$H$29</f>
        <v>*</v>
      </c>
      <c r="AA37" s="11" t="str">
        <f>[33]Setembro!$H$30</f>
        <v>*</v>
      </c>
      <c r="AB37" s="11" t="str">
        <f>[33]Setembro!$H$31</f>
        <v>*</v>
      </c>
      <c r="AC37" s="11" t="str">
        <f>[33]Setembro!$H$32</f>
        <v>*</v>
      </c>
      <c r="AD37" s="11" t="str">
        <f>[33]Setembro!$H$33</f>
        <v>*</v>
      </c>
      <c r="AE37" s="94" t="str">
        <f>[33]Setembro!$H$34</f>
        <v>*</v>
      </c>
      <c r="AF37" s="97" t="s">
        <v>226</v>
      </c>
      <c r="AG37" s="159" t="s">
        <v>226</v>
      </c>
      <c r="AJ37" t="s">
        <v>47</v>
      </c>
    </row>
    <row r="38" spans="1:37" x14ac:dyDescent="0.2">
      <c r="A38" s="78" t="s">
        <v>174</v>
      </c>
      <c r="B38" s="147">
        <f>[34]Setembro!$H$5</f>
        <v>4.32</v>
      </c>
      <c r="C38" s="11">
        <f>[34]Setembro!$H$6</f>
        <v>6.12</v>
      </c>
      <c r="D38" s="11">
        <f>[34]Setembro!$H$7</f>
        <v>4.6800000000000006</v>
      </c>
      <c r="E38" s="11">
        <f>[34]Setembro!$H$8</f>
        <v>7.9200000000000008</v>
      </c>
      <c r="F38" s="11">
        <f>[34]Setembro!$H$9</f>
        <v>6.48</v>
      </c>
      <c r="G38" s="11">
        <f>[34]Setembro!$H$10</f>
        <v>3.9600000000000004</v>
      </c>
      <c r="H38" s="11">
        <f>[34]Setembro!$H$11</f>
        <v>7.9200000000000008</v>
      </c>
      <c r="I38" s="11">
        <f>[34]Setembro!$H$12</f>
        <v>14.04</v>
      </c>
      <c r="J38" s="11">
        <f>[34]Setembro!$H$13</f>
        <v>6.12</v>
      </c>
      <c r="K38" s="11">
        <f>[34]Setembro!$H$14</f>
        <v>5.04</v>
      </c>
      <c r="L38" s="11">
        <f>[34]Setembro!$H$15</f>
        <v>6.12</v>
      </c>
      <c r="M38" s="11">
        <f>[34]Setembro!$H$16</f>
        <v>4.32</v>
      </c>
      <c r="N38" s="11">
        <f>[34]Setembro!$H$17</f>
        <v>13.68</v>
      </c>
      <c r="O38" s="11">
        <f>[34]Setembro!$H$18</f>
        <v>4.32</v>
      </c>
      <c r="P38" s="11">
        <f>[34]Setembro!$H$19</f>
        <v>8.2799999999999994</v>
      </c>
      <c r="Q38" s="11">
        <f>[34]Setembro!$H$20</f>
        <v>3.6</v>
      </c>
      <c r="R38" s="11">
        <f>[34]Setembro!$H$21</f>
        <v>5.04</v>
      </c>
      <c r="S38" s="11">
        <f>[34]Setembro!$H$22</f>
        <v>12.6</v>
      </c>
      <c r="T38" s="11">
        <f>[34]Setembro!$H$23</f>
        <v>6.12</v>
      </c>
      <c r="U38" s="11">
        <f>[34]Setembro!$H$24</f>
        <v>12.6</v>
      </c>
      <c r="V38" s="11">
        <f>[34]Setembro!$H$25</f>
        <v>10.08</v>
      </c>
      <c r="W38" s="11">
        <f>[34]Setembro!$H$26</f>
        <v>19.079999999999998</v>
      </c>
      <c r="X38" s="11">
        <f>[34]Setembro!$H$27</f>
        <v>12.24</v>
      </c>
      <c r="Y38" s="11">
        <f>[34]Setembro!$H$28</f>
        <v>10.8</v>
      </c>
      <c r="Z38" s="11">
        <f>[34]Setembro!$H$29</f>
        <v>6.84</v>
      </c>
      <c r="AA38" s="11">
        <f>[34]Setembro!$H$30</f>
        <v>6.84</v>
      </c>
      <c r="AB38" s="11">
        <f>[34]Setembro!$H$31</f>
        <v>16.920000000000002</v>
      </c>
      <c r="AC38" s="11">
        <f>[34]Setembro!$H$32</f>
        <v>5.04</v>
      </c>
      <c r="AD38" s="11">
        <f>[34]Setembro!$H$33</f>
        <v>9.7200000000000006</v>
      </c>
      <c r="AE38" s="94">
        <f>[34]Setembro!$H$34</f>
        <v>4.6800000000000006</v>
      </c>
      <c r="AF38" s="97">
        <f t="shared" si="1"/>
        <v>19.079999999999998</v>
      </c>
      <c r="AG38" s="159">
        <f t="shared" si="2"/>
        <v>8.1840000000000011</v>
      </c>
    </row>
    <row r="39" spans="1:37" x14ac:dyDescent="0.2">
      <c r="A39" s="78" t="s">
        <v>15</v>
      </c>
      <c r="B39" s="147" t="str">
        <f>[35]Setembro!$H$5</f>
        <v>*</v>
      </c>
      <c r="C39" s="11" t="str">
        <f>[35]Setembro!$H$6</f>
        <v>*</v>
      </c>
      <c r="D39" s="11" t="str">
        <f>[35]Setembro!$H$7</f>
        <v>*</v>
      </c>
      <c r="E39" s="11" t="str">
        <f>[35]Setembro!$H$8</f>
        <v>*</v>
      </c>
      <c r="F39" s="11" t="str">
        <f>[35]Setembro!$H$9</f>
        <v>*</v>
      </c>
      <c r="G39" s="11" t="str">
        <f>[35]Setembro!$H$10</f>
        <v>*</v>
      </c>
      <c r="H39" s="11" t="str">
        <f>[35]Setembro!$H$11</f>
        <v>*</v>
      </c>
      <c r="I39" s="11" t="str">
        <f>[35]Setembro!$H$12</f>
        <v>*</v>
      </c>
      <c r="J39" s="11" t="str">
        <f>[35]Setembro!$H$13</f>
        <v>*</v>
      </c>
      <c r="K39" s="11" t="str">
        <f>[35]Setembro!$H$14</f>
        <v>*</v>
      </c>
      <c r="L39" s="11" t="str">
        <f>[35]Setembro!$H$15</f>
        <v>*</v>
      </c>
      <c r="M39" s="11" t="str">
        <f>[35]Setembro!$H$16</f>
        <v>*</v>
      </c>
      <c r="N39" s="11" t="str">
        <f>[35]Setembro!$H$17</f>
        <v>*</v>
      </c>
      <c r="O39" s="11" t="str">
        <f>[35]Setembro!$H$18</f>
        <v>*</v>
      </c>
      <c r="P39" s="11" t="str">
        <f>[35]Setembro!$H$19</f>
        <v>*</v>
      </c>
      <c r="Q39" s="11" t="str">
        <f>[35]Setembro!$H$20</f>
        <v>*</v>
      </c>
      <c r="R39" s="11" t="str">
        <f>[35]Setembro!$H$21</f>
        <v>*</v>
      </c>
      <c r="S39" s="11" t="str">
        <f>[35]Setembro!$H$22</f>
        <v>*</v>
      </c>
      <c r="T39" s="11" t="str">
        <f>[35]Setembro!$H$23</f>
        <v>*</v>
      </c>
      <c r="U39" s="11" t="str">
        <f>[35]Setembro!$H$24</f>
        <v>*</v>
      </c>
      <c r="V39" s="11" t="str">
        <f>[35]Setembro!$H$25</f>
        <v>*</v>
      </c>
      <c r="W39" s="11" t="str">
        <f>[35]Setembro!$H$26</f>
        <v>*</v>
      </c>
      <c r="X39" s="11" t="str">
        <f>[35]Setembro!$H$27</f>
        <v>*</v>
      </c>
      <c r="Y39" s="11" t="str">
        <f>[35]Setembro!$H$28</f>
        <v>*</v>
      </c>
      <c r="Z39" s="11" t="str">
        <f>[35]Setembro!$H$29</f>
        <v>*</v>
      </c>
      <c r="AA39" s="11" t="str">
        <f>[35]Setembro!$H$30</f>
        <v>*</v>
      </c>
      <c r="AB39" s="11" t="str">
        <f>[35]Setembro!$H$31</f>
        <v>*</v>
      </c>
      <c r="AC39" s="11" t="str">
        <f>[35]Setembro!$H$32</f>
        <v>*</v>
      </c>
      <c r="AD39" s="11" t="str">
        <f>[35]Setembro!$H$33</f>
        <v>*</v>
      </c>
      <c r="AE39" s="94" t="str">
        <f>[35]Setembro!$H$34</f>
        <v>*</v>
      </c>
      <c r="AF39" s="97" t="s">
        <v>226</v>
      </c>
      <c r="AG39" s="158" t="s">
        <v>226</v>
      </c>
      <c r="AH39" s="12" t="s">
        <v>47</v>
      </c>
      <c r="AJ39" t="s">
        <v>47</v>
      </c>
    </row>
    <row r="40" spans="1:37" x14ac:dyDescent="0.2">
      <c r="A40" s="78" t="s">
        <v>16</v>
      </c>
      <c r="B40" s="147">
        <f>[36]Setembro!$H$5</f>
        <v>11.16</v>
      </c>
      <c r="C40" s="11">
        <f>[36]Setembro!$H$6</f>
        <v>13.32</v>
      </c>
      <c r="D40" s="11">
        <f>[36]Setembro!$H$7</f>
        <v>12.24</v>
      </c>
      <c r="E40" s="11">
        <f>[36]Setembro!$H$8</f>
        <v>9.3600000000000012</v>
      </c>
      <c r="F40" s="11">
        <f>[36]Setembro!$H$9</f>
        <v>1.08</v>
      </c>
      <c r="G40" s="11" t="str">
        <f>[36]Setembro!$H$10</f>
        <v>*</v>
      </c>
      <c r="H40" s="11" t="str">
        <f>[36]Setembro!$H$11</f>
        <v>*</v>
      </c>
      <c r="I40" s="11">
        <f>[36]Setembro!$H$12</f>
        <v>9.7200000000000006</v>
      </c>
      <c r="J40" s="11">
        <f>[36]Setembro!$H$13</f>
        <v>10.08</v>
      </c>
      <c r="K40" s="11">
        <f>[36]Setembro!$H$14</f>
        <v>6.84</v>
      </c>
      <c r="L40" s="11">
        <f>[36]Setembro!$H$15</f>
        <v>5.7600000000000007</v>
      </c>
      <c r="M40" s="11" t="str">
        <f>[36]Setembro!$H$16</f>
        <v>*</v>
      </c>
      <c r="N40" s="11" t="str">
        <f>[36]Setembro!$H$17</f>
        <v>*</v>
      </c>
      <c r="O40" s="11" t="str">
        <f>[36]Setembro!$H$18</f>
        <v>*</v>
      </c>
      <c r="P40" s="11">
        <f>[36]Setembro!$H$19</f>
        <v>9.7200000000000006</v>
      </c>
      <c r="Q40" s="11">
        <f>[36]Setembro!$H$20</f>
        <v>12.24</v>
      </c>
      <c r="R40" s="11">
        <f>[36]Setembro!$H$21</f>
        <v>14.04</v>
      </c>
      <c r="S40" s="11" t="str">
        <f>[36]Setembro!$H$22</f>
        <v>*</v>
      </c>
      <c r="T40" s="11" t="str">
        <f>[36]Setembro!$H$23</f>
        <v>*</v>
      </c>
      <c r="U40" s="11" t="str">
        <f>[36]Setembro!$H$24</f>
        <v>*</v>
      </c>
      <c r="V40" s="11">
        <f>[36]Setembro!$H$25</f>
        <v>9.3600000000000012</v>
      </c>
      <c r="W40" s="11">
        <f>[36]Setembro!$H$26</f>
        <v>9.3600000000000012</v>
      </c>
      <c r="X40" s="11">
        <f>[36]Setembro!$H$27</f>
        <v>5.04</v>
      </c>
      <c r="Y40" s="11">
        <f>[36]Setembro!$H$28</f>
        <v>0.36000000000000004</v>
      </c>
      <c r="Z40" s="11" t="str">
        <f>[36]Setembro!$H$29</f>
        <v>*</v>
      </c>
      <c r="AA40" s="11" t="str">
        <f>[36]Setembro!$H$30</f>
        <v>*</v>
      </c>
      <c r="AB40" s="11" t="str">
        <f>[36]Setembro!$H$31</f>
        <v>*</v>
      </c>
      <c r="AC40" s="11">
        <f>[36]Setembro!$H$32</f>
        <v>17.28</v>
      </c>
      <c r="AD40" s="11">
        <f>[36]Setembro!$H$33</f>
        <v>15.840000000000002</v>
      </c>
      <c r="AE40" s="94">
        <f>[36]Setembro!$H$34</f>
        <v>18.36</v>
      </c>
      <c r="AF40" s="97">
        <f t="shared" si="1"/>
        <v>18.36</v>
      </c>
      <c r="AG40" s="158">
        <f t="shared" si="2"/>
        <v>10.061052631578949</v>
      </c>
      <c r="AJ40" t="s">
        <v>47</v>
      </c>
    </row>
    <row r="41" spans="1:37" x14ac:dyDescent="0.2">
      <c r="A41" s="78" t="s">
        <v>175</v>
      </c>
      <c r="B41" s="147">
        <f>[37]Setembro!$H$5</f>
        <v>13.32</v>
      </c>
      <c r="C41" s="11">
        <f>[37]Setembro!$H$6</f>
        <v>19.8</v>
      </c>
      <c r="D41" s="11">
        <f>[37]Setembro!$H$7</f>
        <v>16.920000000000002</v>
      </c>
      <c r="E41" s="11">
        <f>[37]Setembro!$H$8</f>
        <v>11.520000000000001</v>
      </c>
      <c r="F41" s="11">
        <f>[37]Setembro!$H$9</f>
        <v>14.76</v>
      </c>
      <c r="G41" s="11">
        <f>[37]Setembro!$H$10</f>
        <v>15.120000000000001</v>
      </c>
      <c r="H41" s="11">
        <f>[37]Setembro!$H$11</f>
        <v>12.96</v>
      </c>
      <c r="I41" s="11">
        <f>[37]Setembro!$H$12</f>
        <v>18.720000000000002</v>
      </c>
      <c r="J41" s="11">
        <f>[37]Setembro!$H$13</f>
        <v>19.440000000000001</v>
      </c>
      <c r="K41" s="11">
        <f>[37]Setembro!$H$14</f>
        <v>9.3600000000000012</v>
      </c>
      <c r="L41" s="11">
        <f>[37]Setembro!$H$15</f>
        <v>20.16</v>
      </c>
      <c r="M41" s="11">
        <f>[37]Setembro!$H$16</f>
        <v>20.52</v>
      </c>
      <c r="N41" s="11">
        <f>[37]Setembro!$H$17</f>
        <v>23.759999999999998</v>
      </c>
      <c r="O41" s="11">
        <f>[37]Setembro!$H$18</f>
        <v>15.120000000000001</v>
      </c>
      <c r="P41" s="11">
        <f>[37]Setembro!$H$19</f>
        <v>14.04</v>
      </c>
      <c r="Q41" s="11">
        <f>[37]Setembro!$H$20</f>
        <v>16.2</v>
      </c>
      <c r="R41" s="11">
        <f>[37]Setembro!$H$21</f>
        <v>33.840000000000003</v>
      </c>
      <c r="S41" s="11">
        <f>[37]Setembro!$H$22</f>
        <v>18</v>
      </c>
      <c r="T41" s="11">
        <f>[37]Setembro!$H$23</f>
        <v>12.6</v>
      </c>
      <c r="U41" s="11">
        <f>[37]Setembro!$H$24</f>
        <v>21.6</v>
      </c>
      <c r="V41" s="11">
        <f>[37]Setembro!$H$25</f>
        <v>28.08</v>
      </c>
      <c r="W41" s="11">
        <f>[37]Setembro!$H$26</f>
        <v>15.840000000000002</v>
      </c>
      <c r="X41" s="11">
        <f>[37]Setembro!$H$27</f>
        <v>14.04</v>
      </c>
      <c r="Y41" s="11">
        <f>[37]Setembro!$H$28</f>
        <v>11.520000000000001</v>
      </c>
      <c r="Z41" s="11">
        <f>[37]Setembro!$H$29</f>
        <v>12.24</v>
      </c>
      <c r="AA41" s="11">
        <f>[37]Setembro!$H$30</f>
        <v>21.240000000000002</v>
      </c>
      <c r="AB41" s="11">
        <f>[37]Setembro!$H$31</f>
        <v>29.880000000000003</v>
      </c>
      <c r="AC41" s="11">
        <f>[37]Setembro!$H$32</f>
        <v>25.92</v>
      </c>
      <c r="AD41" s="11">
        <f>[37]Setembro!$H$33</f>
        <v>14.4</v>
      </c>
      <c r="AE41" s="94">
        <f>[37]Setembro!$H$34</f>
        <v>17.28</v>
      </c>
      <c r="AF41" s="97">
        <f t="shared" si="1"/>
        <v>33.840000000000003</v>
      </c>
      <c r="AG41" s="158">
        <f t="shared" si="2"/>
        <v>17.940000000000001</v>
      </c>
      <c r="AJ41" t="s">
        <v>47</v>
      </c>
    </row>
    <row r="42" spans="1:37" x14ac:dyDescent="0.2">
      <c r="A42" s="78" t="s">
        <v>17</v>
      </c>
      <c r="B42" s="147">
        <f>[38]Setembro!$H$5</f>
        <v>14.4</v>
      </c>
      <c r="C42" s="11">
        <f>[38]Setembro!$H$6</f>
        <v>17.28</v>
      </c>
      <c r="D42" s="11">
        <f>[38]Setembro!$H$7</f>
        <v>11.520000000000001</v>
      </c>
      <c r="E42" s="11">
        <f>[38]Setembro!$H$8</f>
        <v>8.2799999999999994</v>
      </c>
      <c r="F42" s="11">
        <f>[38]Setembro!$H$9</f>
        <v>9.7200000000000006</v>
      </c>
      <c r="G42" s="11">
        <f>[38]Setembro!$H$10</f>
        <v>12.6</v>
      </c>
      <c r="H42" s="11">
        <f>[38]Setembro!$H$11</f>
        <v>16.920000000000002</v>
      </c>
      <c r="I42" s="11">
        <f>[38]Setembro!$H$12</f>
        <v>9</v>
      </c>
      <c r="J42" s="11">
        <f>[38]Setembro!$H$13</f>
        <v>18</v>
      </c>
      <c r="K42" s="11">
        <f>[38]Setembro!$H$14</f>
        <v>10.44</v>
      </c>
      <c r="L42" s="11">
        <f>[38]Setembro!$H$15</f>
        <v>14.76</v>
      </c>
      <c r="M42" s="11">
        <f>[38]Setembro!$H$16</f>
        <v>15.120000000000001</v>
      </c>
      <c r="N42" s="11">
        <f>[38]Setembro!$H$17</f>
        <v>20.16</v>
      </c>
      <c r="O42" s="11">
        <f>[38]Setembro!$H$18</f>
        <v>18.36</v>
      </c>
      <c r="P42" s="11">
        <f>[38]Setembro!$H$19</f>
        <v>11.16</v>
      </c>
      <c r="Q42" s="11">
        <f>[38]Setembro!$H$20</f>
        <v>17.64</v>
      </c>
      <c r="R42" s="11">
        <f>[38]Setembro!$H$21</f>
        <v>21.96</v>
      </c>
      <c r="S42" s="11">
        <f>[38]Setembro!$H$22</f>
        <v>11.520000000000001</v>
      </c>
      <c r="T42" s="11">
        <f>[38]Setembro!$H$23</f>
        <v>10.08</v>
      </c>
      <c r="U42" s="11">
        <f>[38]Setembro!$H$24</f>
        <v>17.28</v>
      </c>
      <c r="V42" s="11">
        <f>[38]Setembro!$H$25</f>
        <v>10.44</v>
      </c>
      <c r="W42" s="11">
        <f>[38]Setembro!$H$26</f>
        <v>10.8</v>
      </c>
      <c r="X42" s="11">
        <f>[38]Setembro!$H$27</f>
        <v>11.16</v>
      </c>
      <c r="Y42" s="11">
        <f>[38]Setembro!$H$28</f>
        <v>13.32</v>
      </c>
      <c r="Z42" s="11">
        <f>[38]Setembro!$H$29</f>
        <v>20.52</v>
      </c>
      <c r="AA42" s="11">
        <f>[38]Setembro!$H$30</f>
        <v>21.240000000000002</v>
      </c>
      <c r="AB42" s="11">
        <f>[38]Setembro!$H$31</f>
        <v>36</v>
      </c>
      <c r="AC42" s="11">
        <f>[38]Setembro!$H$32</f>
        <v>12.24</v>
      </c>
      <c r="AD42" s="11">
        <f>[38]Setembro!$H$33</f>
        <v>12.24</v>
      </c>
      <c r="AE42" s="94">
        <f>[38]Setembro!$H$34</f>
        <v>18.36</v>
      </c>
      <c r="AF42" s="97">
        <f t="shared" si="1"/>
        <v>36</v>
      </c>
      <c r="AG42" s="158">
        <f t="shared" si="2"/>
        <v>15.084000000000003</v>
      </c>
      <c r="AJ42" t="s">
        <v>47</v>
      </c>
      <c r="AK42" t="s">
        <v>47</v>
      </c>
    </row>
    <row r="43" spans="1:37" x14ac:dyDescent="0.2">
      <c r="A43" s="78" t="s">
        <v>157</v>
      </c>
      <c r="B43" s="147">
        <f>[39]Setembro!$H$5</f>
        <v>32.4</v>
      </c>
      <c r="C43" s="11">
        <f>[39]Setembro!$H$6</f>
        <v>28.08</v>
      </c>
      <c r="D43" s="11">
        <f>[39]Setembro!$H$7</f>
        <v>19.079999999999998</v>
      </c>
      <c r="E43" s="11">
        <f>[39]Setembro!$H$8</f>
        <v>11.520000000000001</v>
      </c>
      <c r="F43" s="11">
        <f>[39]Setembro!$H$9</f>
        <v>19.8</v>
      </c>
      <c r="G43" s="11">
        <f>[39]Setembro!$H$10</f>
        <v>21.96</v>
      </c>
      <c r="H43" s="11">
        <f>[39]Setembro!$H$11</f>
        <v>14.04</v>
      </c>
      <c r="I43" s="11">
        <f>[39]Setembro!$H$12</f>
        <v>15.840000000000002</v>
      </c>
      <c r="J43" s="11">
        <f>[39]Setembro!$H$13</f>
        <v>19.8</v>
      </c>
      <c r="K43" s="11">
        <f>[39]Setembro!$H$14</f>
        <v>19.440000000000001</v>
      </c>
      <c r="L43" s="11">
        <f>[39]Setembro!$H$15</f>
        <v>27</v>
      </c>
      <c r="M43" s="11">
        <f>[39]Setembro!$H$16</f>
        <v>25.56</v>
      </c>
      <c r="N43" s="11">
        <f>[39]Setembro!$H$17</f>
        <v>22.68</v>
      </c>
      <c r="O43" s="11">
        <f>[39]Setembro!$H$18</f>
        <v>19.079999999999998</v>
      </c>
      <c r="P43" s="11">
        <f>[39]Setembro!$H$19</f>
        <v>31.680000000000003</v>
      </c>
      <c r="Q43" s="11">
        <f>[39]Setembro!$H$20</f>
        <v>25.92</v>
      </c>
      <c r="R43" s="11">
        <f>[39]Setembro!$H$21</f>
        <v>34.200000000000003</v>
      </c>
      <c r="S43" s="11">
        <f>[39]Setembro!$H$22</f>
        <v>13.68</v>
      </c>
      <c r="T43" s="11">
        <f>[39]Setembro!$H$23</f>
        <v>11.520000000000001</v>
      </c>
      <c r="U43" s="11">
        <f>[39]Setembro!$H$24</f>
        <v>20.52</v>
      </c>
      <c r="V43" s="11">
        <f>[39]Setembro!$H$25</f>
        <v>28.08</v>
      </c>
      <c r="W43" s="11">
        <f>[39]Setembro!$H$26</f>
        <v>15.48</v>
      </c>
      <c r="X43" s="11">
        <f>[39]Setembro!$H$27</f>
        <v>20.52</v>
      </c>
      <c r="Y43" s="11">
        <f>[39]Setembro!$H$28</f>
        <v>21.96</v>
      </c>
      <c r="Z43" s="11">
        <f>[39]Setembro!$H$29</f>
        <v>25.2</v>
      </c>
      <c r="AA43" s="11">
        <f>[39]Setembro!$H$30</f>
        <v>21.240000000000002</v>
      </c>
      <c r="AB43" s="11">
        <f>[39]Setembro!$H$31</f>
        <v>24.12</v>
      </c>
      <c r="AC43" s="11">
        <f>[39]Setembro!$H$32</f>
        <v>17.28</v>
      </c>
      <c r="AD43" s="11">
        <f>[39]Setembro!$H$33</f>
        <v>19.440000000000001</v>
      </c>
      <c r="AE43" s="94">
        <f>[39]Setembro!$H$34</f>
        <v>19.8</v>
      </c>
      <c r="AF43" s="97">
        <f t="shared" si="1"/>
        <v>34.200000000000003</v>
      </c>
      <c r="AG43" s="159">
        <f t="shared" si="2"/>
        <v>21.564</v>
      </c>
      <c r="AK43" t="s">
        <v>47</v>
      </c>
    </row>
    <row r="44" spans="1:37" x14ac:dyDescent="0.2">
      <c r="A44" s="78" t="s">
        <v>18</v>
      </c>
      <c r="B44" s="147">
        <f>[40]Setembro!$H$5</f>
        <v>18.36</v>
      </c>
      <c r="C44" s="11">
        <f>[40]Setembro!$H$6</f>
        <v>21.6</v>
      </c>
      <c r="D44" s="11">
        <f>[40]Setembro!$H$7</f>
        <v>14.4</v>
      </c>
      <c r="E44" s="11">
        <f>[40]Setembro!$H$8</f>
        <v>11.520000000000001</v>
      </c>
      <c r="F44" s="11">
        <f>[40]Setembro!$H$9</f>
        <v>11.879999999999999</v>
      </c>
      <c r="G44" s="11">
        <f>[40]Setembro!$H$10</f>
        <v>10.08</v>
      </c>
      <c r="H44" s="11">
        <f>[40]Setembro!$H$11</f>
        <v>10.08</v>
      </c>
      <c r="I44" s="11">
        <f>[40]Setembro!$H$12</f>
        <v>20.16</v>
      </c>
      <c r="J44" s="11">
        <f>[40]Setembro!$H$13</f>
        <v>20.52</v>
      </c>
      <c r="K44" s="11">
        <f>[40]Setembro!$H$14</f>
        <v>8.2799999999999994</v>
      </c>
      <c r="L44" s="11">
        <f>[40]Setembro!$H$15</f>
        <v>23.400000000000002</v>
      </c>
      <c r="M44" s="11">
        <f>[40]Setembro!$H$16</f>
        <v>20.16</v>
      </c>
      <c r="N44" s="11">
        <f>[40]Setembro!$H$17</f>
        <v>19.440000000000001</v>
      </c>
      <c r="O44" s="11">
        <f>[40]Setembro!$H$18</f>
        <v>16.2</v>
      </c>
      <c r="P44" s="11">
        <f>[40]Setembro!$H$19</f>
        <v>14.76</v>
      </c>
      <c r="Q44" s="11">
        <f>[40]Setembro!$H$20</f>
        <v>19.079999999999998</v>
      </c>
      <c r="R44" s="11">
        <f>[40]Setembro!$H$21</f>
        <v>17.64</v>
      </c>
      <c r="S44" s="11">
        <f>[40]Setembro!$H$22</f>
        <v>15.120000000000001</v>
      </c>
      <c r="T44" s="11">
        <f>[40]Setembro!$H$23</f>
        <v>12.6</v>
      </c>
      <c r="U44" s="11">
        <f>[40]Setembro!$H$24</f>
        <v>12.96</v>
      </c>
      <c r="V44" s="11">
        <f>[40]Setembro!$H$25</f>
        <v>29.52</v>
      </c>
      <c r="W44" s="11">
        <f>[40]Setembro!$H$26</f>
        <v>15.840000000000002</v>
      </c>
      <c r="X44" s="11">
        <f>[40]Setembro!$H$27</f>
        <v>13.68</v>
      </c>
      <c r="Y44" s="11">
        <f>[40]Setembro!$H$28</f>
        <v>16.559999999999999</v>
      </c>
      <c r="Z44" s="11">
        <f>[40]Setembro!$H$29</f>
        <v>14.76</v>
      </c>
      <c r="AA44" s="11">
        <f>[40]Setembro!$H$30</f>
        <v>28.44</v>
      </c>
      <c r="AB44" s="11">
        <f>[40]Setembro!$H$31</f>
        <v>32.76</v>
      </c>
      <c r="AC44" s="11">
        <f>[40]Setembro!$H$32</f>
        <v>28.08</v>
      </c>
      <c r="AD44" s="11">
        <f>[40]Setembro!$H$33</f>
        <v>16.559999999999999</v>
      </c>
      <c r="AE44" s="94">
        <f>[40]Setembro!$H$34</f>
        <v>18.720000000000002</v>
      </c>
      <c r="AF44" s="97">
        <f t="shared" si="1"/>
        <v>32.76</v>
      </c>
      <c r="AG44" s="158">
        <f t="shared" si="2"/>
        <v>17.771999999999995</v>
      </c>
      <c r="AI44" t="s">
        <v>47</v>
      </c>
      <c r="AJ44" t="s">
        <v>47</v>
      </c>
      <c r="AK44" t="s">
        <v>47</v>
      </c>
    </row>
    <row r="45" spans="1:37" x14ac:dyDescent="0.2">
      <c r="A45" s="78" t="s">
        <v>162</v>
      </c>
      <c r="B45" s="147" t="str">
        <f>[41]Setembro!$H$5</f>
        <v>*</v>
      </c>
      <c r="C45" s="11" t="str">
        <f>[41]Setembro!$H$6</f>
        <v>*</v>
      </c>
      <c r="D45" s="11" t="str">
        <f>[41]Setembro!$H$7</f>
        <v>*</v>
      </c>
      <c r="E45" s="11" t="str">
        <f>[41]Setembro!$H$8</f>
        <v>*</v>
      </c>
      <c r="F45" s="11" t="str">
        <f>[41]Setembro!$H$9</f>
        <v>*</v>
      </c>
      <c r="G45" s="11" t="str">
        <f>[41]Setembro!$H$10</f>
        <v>*</v>
      </c>
      <c r="H45" s="11" t="str">
        <f>[41]Setembro!$H$11</f>
        <v>*</v>
      </c>
      <c r="I45" s="11" t="str">
        <f>[41]Setembro!$H$12</f>
        <v>*</v>
      </c>
      <c r="J45" s="11" t="str">
        <f>[41]Setembro!$H$13</f>
        <v>*</v>
      </c>
      <c r="K45" s="11" t="str">
        <f>[41]Setembro!$H$14</f>
        <v>*</v>
      </c>
      <c r="L45" s="11" t="str">
        <f>[41]Setembro!$H$15</f>
        <v>*</v>
      </c>
      <c r="M45" s="11" t="str">
        <f>[41]Setembro!$H$16</f>
        <v>*</v>
      </c>
      <c r="N45" s="11" t="str">
        <f>[41]Setembro!$H$17</f>
        <v>*</v>
      </c>
      <c r="O45" s="11" t="str">
        <f>[41]Setembro!$H$18</f>
        <v>*</v>
      </c>
      <c r="P45" s="11" t="str">
        <f>[41]Setembro!$H$19</f>
        <v>*</v>
      </c>
      <c r="Q45" s="11" t="str">
        <f>[41]Setembro!$H$20</f>
        <v>*</v>
      </c>
      <c r="R45" s="11" t="str">
        <f>[41]Setembro!$H$21</f>
        <v>*</v>
      </c>
      <c r="S45" s="11" t="str">
        <f>[41]Setembro!$H$22</f>
        <v>*</v>
      </c>
      <c r="T45" s="11" t="str">
        <f>[41]Setembro!$H$23</f>
        <v>*</v>
      </c>
      <c r="U45" s="11" t="str">
        <f>[41]Setembro!$H$24</f>
        <v>*</v>
      </c>
      <c r="V45" s="11" t="str">
        <f>[41]Setembro!$H$25</f>
        <v>*</v>
      </c>
      <c r="W45" s="11" t="str">
        <f>[41]Setembro!$H$26</f>
        <v>*</v>
      </c>
      <c r="X45" s="11" t="str">
        <f>[41]Setembro!$H$27</f>
        <v>*</v>
      </c>
      <c r="Y45" s="11" t="str">
        <f>[41]Setembro!$H$28</f>
        <v>*</v>
      </c>
      <c r="Z45" s="11" t="str">
        <f>[41]Setembro!$H$29</f>
        <v>*</v>
      </c>
      <c r="AA45" s="11" t="str">
        <f>[41]Setembro!$H$30</f>
        <v>*</v>
      </c>
      <c r="AB45" s="11" t="str">
        <f>[41]Setembro!$H$31</f>
        <v>*</v>
      </c>
      <c r="AC45" s="11" t="str">
        <f>[41]Setembro!$H$32</f>
        <v>*</v>
      </c>
      <c r="AD45" s="11" t="str">
        <f>[41]Setembro!$H$33</f>
        <v>*</v>
      </c>
      <c r="AE45" s="94" t="str">
        <f>[41]Setembro!$H$34</f>
        <v>*</v>
      </c>
      <c r="AF45" s="97" t="s">
        <v>226</v>
      </c>
      <c r="AG45" s="159" t="s">
        <v>226</v>
      </c>
    </row>
    <row r="46" spans="1:37" x14ac:dyDescent="0.2">
      <c r="A46" s="78" t="s">
        <v>19</v>
      </c>
      <c r="B46" s="147">
        <f>[42]Setembro!$H$5</f>
        <v>17.28</v>
      </c>
      <c r="C46" s="11">
        <f>[42]Setembro!$H$6</f>
        <v>12.6</v>
      </c>
      <c r="D46" s="11">
        <f>[42]Setembro!$H$7</f>
        <v>0.72000000000000008</v>
      </c>
      <c r="E46" s="11">
        <f>[42]Setembro!$H$8</f>
        <v>4.6800000000000006</v>
      </c>
      <c r="F46" s="11">
        <f>[42]Setembro!$H$9</f>
        <v>9.7200000000000006</v>
      </c>
      <c r="G46" s="11">
        <f>[42]Setembro!$H$10</f>
        <v>5.04</v>
      </c>
      <c r="H46" s="11">
        <f>[42]Setembro!$H$11</f>
        <v>2.8800000000000003</v>
      </c>
      <c r="I46" s="11">
        <f>[42]Setembro!$H$12</f>
        <v>0</v>
      </c>
      <c r="J46" s="11">
        <f>[42]Setembro!$H$13</f>
        <v>7.5600000000000005</v>
      </c>
      <c r="K46" s="11">
        <f>[42]Setembro!$H$14</f>
        <v>0.72000000000000008</v>
      </c>
      <c r="L46" s="11">
        <f>[42]Setembro!$H$15</f>
        <v>2.8800000000000003</v>
      </c>
      <c r="M46" s="11">
        <f>[42]Setembro!$H$16</f>
        <v>2.16</v>
      </c>
      <c r="N46" s="11">
        <f>[42]Setembro!$H$17</f>
        <v>22.68</v>
      </c>
      <c r="O46" s="11">
        <f>[42]Setembro!$H$18</f>
        <v>23.759999999999998</v>
      </c>
      <c r="P46" s="11">
        <f>[42]Setembro!$H$19</f>
        <v>8.64</v>
      </c>
      <c r="Q46" s="11">
        <f>[42]Setembro!$H$20</f>
        <v>14.04</v>
      </c>
      <c r="R46" s="11">
        <f>[42]Setembro!$H$21</f>
        <v>0.36000000000000004</v>
      </c>
      <c r="S46" s="11">
        <f>[42]Setembro!$H$22</f>
        <v>0</v>
      </c>
      <c r="T46" s="11">
        <f>[42]Setembro!$H$23</f>
        <v>0</v>
      </c>
      <c r="U46" s="11">
        <f>[42]Setembro!$H$24</f>
        <v>10.44</v>
      </c>
      <c r="V46" s="11">
        <f>[42]Setembro!$H$25</f>
        <v>1.08</v>
      </c>
      <c r="W46" s="11">
        <f>[42]Setembro!$H$26</f>
        <v>11.16</v>
      </c>
      <c r="X46" s="11">
        <f>[42]Setembro!$H$27</f>
        <v>7.9200000000000008</v>
      </c>
      <c r="Y46" s="11">
        <f>[42]Setembro!$H$28</f>
        <v>12.6</v>
      </c>
      <c r="Z46" s="11">
        <f>[42]Setembro!$H$29</f>
        <v>7.5600000000000005</v>
      </c>
      <c r="AA46" s="11">
        <f>[42]Setembro!$H$30</f>
        <v>18.36</v>
      </c>
      <c r="AB46" s="11">
        <f>[42]Setembro!$H$31</f>
        <v>29.16</v>
      </c>
      <c r="AC46" s="11">
        <f>[42]Setembro!$H$32</f>
        <v>0.72000000000000008</v>
      </c>
      <c r="AD46" s="11">
        <f>[42]Setembro!$H$33</f>
        <v>10.08</v>
      </c>
      <c r="AE46" s="94">
        <f>[42]Setembro!$H$34</f>
        <v>6.48</v>
      </c>
      <c r="AF46" s="97">
        <f t="shared" si="1"/>
        <v>29.16</v>
      </c>
      <c r="AG46" s="158">
        <f t="shared" si="2"/>
        <v>8.3759999999999994</v>
      </c>
      <c r="AH46" s="12" t="s">
        <v>47</v>
      </c>
    </row>
    <row r="47" spans="1:37" x14ac:dyDescent="0.2">
      <c r="A47" s="78" t="s">
        <v>31</v>
      </c>
      <c r="B47" s="147">
        <f>[43]Setembro!$H$5</f>
        <v>20.52</v>
      </c>
      <c r="C47" s="11">
        <f>[43]Setembro!$H$6</f>
        <v>16.2</v>
      </c>
      <c r="D47" s="11">
        <f>[43]Setembro!$H$7</f>
        <v>11.520000000000001</v>
      </c>
      <c r="E47" s="11">
        <f>[43]Setembro!$H$8</f>
        <v>11.520000000000001</v>
      </c>
      <c r="F47" s="11">
        <f>[43]Setembro!$H$9</f>
        <v>10.08</v>
      </c>
      <c r="G47" s="11">
        <f>[43]Setembro!$H$10</f>
        <v>10.08</v>
      </c>
      <c r="H47" s="11">
        <f>[43]Setembro!$H$11</f>
        <v>11.520000000000001</v>
      </c>
      <c r="I47" s="11">
        <f>[43]Setembro!$H$12</f>
        <v>11.16</v>
      </c>
      <c r="J47" s="11">
        <f>[43]Setembro!$H$13</f>
        <v>15.840000000000002</v>
      </c>
      <c r="K47" s="11">
        <f>[43]Setembro!$H$14</f>
        <v>7.9200000000000008</v>
      </c>
      <c r="L47" s="11">
        <f>[43]Setembro!$H$15</f>
        <v>12.24</v>
      </c>
      <c r="M47" s="11">
        <f>[43]Setembro!$H$16</f>
        <v>10.8</v>
      </c>
      <c r="N47" s="11">
        <f>[43]Setembro!$H$17</f>
        <v>12.96</v>
      </c>
      <c r="O47" s="11">
        <f>[43]Setembro!$H$18</f>
        <v>10.8</v>
      </c>
      <c r="P47" s="11">
        <f>[43]Setembro!$H$19</f>
        <v>17.28</v>
      </c>
      <c r="Q47" s="11">
        <f>[43]Setembro!$H$20</f>
        <v>12.96</v>
      </c>
      <c r="R47" s="11">
        <f>[43]Setembro!$H$21</f>
        <v>16.559999999999999</v>
      </c>
      <c r="S47" s="11">
        <f>[43]Setembro!$H$22</f>
        <v>12.24</v>
      </c>
      <c r="T47" s="11">
        <f>[43]Setembro!$H$23</f>
        <v>19.440000000000001</v>
      </c>
      <c r="U47" s="11">
        <f>[43]Setembro!$H$24</f>
        <v>13.32</v>
      </c>
      <c r="V47" s="11">
        <f>[43]Setembro!$H$25</f>
        <v>14.4</v>
      </c>
      <c r="W47" s="11">
        <f>[43]Setembro!$H$26</f>
        <v>14.4</v>
      </c>
      <c r="X47" s="11">
        <f>[43]Setembro!$H$27</f>
        <v>9.7200000000000006</v>
      </c>
      <c r="Y47" s="11">
        <f>[43]Setembro!$H$28</f>
        <v>16.920000000000002</v>
      </c>
      <c r="Z47" s="11">
        <f>[43]Setembro!$H$29</f>
        <v>15.120000000000001</v>
      </c>
      <c r="AA47" s="11">
        <f>[43]Setembro!$H$30</f>
        <v>17.28</v>
      </c>
      <c r="AB47" s="11">
        <f>[43]Setembro!$H$31</f>
        <v>18</v>
      </c>
      <c r="AC47" s="11">
        <f>[43]Setembro!$H$32</f>
        <v>14.76</v>
      </c>
      <c r="AD47" s="11">
        <f>[43]Setembro!$H$33</f>
        <v>13.68</v>
      </c>
      <c r="AE47" s="94">
        <f>[43]Setembro!$H$34</f>
        <v>9.3600000000000012</v>
      </c>
      <c r="AF47" s="97">
        <f t="shared" si="1"/>
        <v>20.52</v>
      </c>
      <c r="AG47" s="158">
        <f t="shared" si="2"/>
        <v>13.620000000000003</v>
      </c>
    </row>
    <row r="48" spans="1:37" x14ac:dyDescent="0.2">
      <c r="A48" s="78" t="s">
        <v>44</v>
      </c>
      <c r="B48" s="147">
        <f>[44]Setembro!$H$5</f>
        <v>18.36</v>
      </c>
      <c r="C48" s="11">
        <f>[44]Setembro!$H$6</f>
        <v>28.08</v>
      </c>
      <c r="D48" s="11">
        <f>[44]Setembro!$H$7</f>
        <v>17.64</v>
      </c>
      <c r="E48" s="11">
        <f>[44]Setembro!$H$8</f>
        <v>18</v>
      </c>
      <c r="F48" s="11">
        <f>[44]Setembro!$H$9</f>
        <v>21.6</v>
      </c>
      <c r="G48" s="11">
        <f>[44]Setembro!$H$10</f>
        <v>19.440000000000001</v>
      </c>
      <c r="H48" s="11">
        <f>[44]Setembro!$H$11</f>
        <v>18.720000000000002</v>
      </c>
      <c r="I48" s="11">
        <f>[44]Setembro!$H$12</f>
        <v>19.079999999999998</v>
      </c>
      <c r="J48" s="11">
        <f>[44]Setembro!$H$13</f>
        <v>22.68</v>
      </c>
      <c r="K48" s="11">
        <f>[44]Setembro!$H$14</f>
        <v>15.120000000000001</v>
      </c>
      <c r="L48" s="11">
        <f>[44]Setembro!$H$15</f>
        <v>30.240000000000002</v>
      </c>
      <c r="M48" s="11">
        <f>[44]Setembro!$H$16</f>
        <v>20.88</v>
      </c>
      <c r="N48" s="11">
        <f>[44]Setembro!$H$17</f>
        <v>32.04</v>
      </c>
      <c r="O48" s="11">
        <f>[44]Setembro!$H$18</f>
        <v>19.079999999999998</v>
      </c>
      <c r="P48" s="11">
        <f>[44]Setembro!$H$19</f>
        <v>20.88</v>
      </c>
      <c r="Q48" s="11">
        <f>[44]Setembro!$H$20</f>
        <v>16.559999999999999</v>
      </c>
      <c r="R48" s="11">
        <f>[44]Setembro!$H$21</f>
        <v>18.720000000000002</v>
      </c>
      <c r="S48" s="11">
        <f>[44]Setembro!$H$22</f>
        <v>23.759999999999998</v>
      </c>
      <c r="T48" s="11">
        <f>[44]Setembro!$H$23</f>
        <v>21.6</v>
      </c>
      <c r="U48" s="11">
        <f>[44]Setembro!$H$24</f>
        <v>29.52</v>
      </c>
      <c r="V48" s="11">
        <f>[44]Setembro!$H$25</f>
        <v>22.32</v>
      </c>
      <c r="W48" s="11">
        <f>[44]Setembro!$H$26</f>
        <v>27</v>
      </c>
      <c r="X48" s="11">
        <f>[44]Setembro!$H$27</f>
        <v>19.8</v>
      </c>
      <c r="Y48" s="11">
        <f>[44]Setembro!$H$28</f>
        <v>17.64</v>
      </c>
      <c r="Z48" s="11">
        <f>[44]Setembro!$H$29</f>
        <v>21.6</v>
      </c>
      <c r="AA48" s="11">
        <f>[44]Setembro!$H$30</f>
        <v>30.6</v>
      </c>
      <c r="AB48" s="11">
        <f>[44]Setembro!$H$31</f>
        <v>26.64</v>
      </c>
      <c r="AC48" s="11">
        <f>[44]Setembro!$H$32</f>
        <v>23.759999999999998</v>
      </c>
      <c r="AD48" s="11">
        <f>[44]Setembro!$H$33</f>
        <v>24.840000000000003</v>
      </c>
      <c r="AE48" s="94">
        <f>[44]Setembro!$H$34</f>
        <v>26.28</v>
      </c>
      <c r="AF48" s="97">
        <f t="shared" si="1"/>
        <v>32.04</v>
      </c>
      <c r="AG48" s="158">
        <f t="shared" si="2"/>
        <v>22.416000000000004</v>
      </c>
      <c r="AH48" s="12" t="s">
        <v>47</v>
      </c>
    </row>
    <row r="49" spans="1:37" ht="13.5" thickBot="1" x14ac:dyDescent="0.25">
      <c r="A49" s="78" t="s">
        <v>20</v>
      </c>
      <c r="B49" s="148" t="str">
        <f>[45]Setembro!$H$5</f>
        <v>*</v>
      </c>
      <c r="C49" s="106" t="str">
        <f>[45]Setembro!$H$6</f>
        <v>*</v>
      </c>
      <c r="D49" s="106" t="str">
        <f>[45]Setembro!$H$7</f>
        <v>*</v>
      </c>
      <c r="E49" s="106" t="str">
        <f>[45]Setembro!$H$8</f>
        <v>*</v>
      </c>
      <c r="F49" s="106" t="str">
        <f>[45]Setembro!$H$9</f>
        <v>*</v>
      </c>
      <c r="G49" s="106" t="str">
        <f>[45]Setembro!$H$10</f>
        <v>*</v>
      </c>
      <c r="H49" s="106" t="str">
        <f>[45]Setembro!$H$11</f>
        <v>*</v>
      </c>
      <c r="I49" s="106" t="str">
        <f>[45]Setembro!$H$12</f>
        <v>*</v>
      </c>
      <c r="J49" s="106" t="str">
        <f>[45]Setembro!$H$13</f>
        <v>*</v>
      </c>
      <c r="K49" s="106" t="str">
        <f>[45]Setembro!$H$14</f>
        <v>*</v>
      </c>
      <c r="L49" s="106" t="str">
        <f>[45]Setembro!$H$15</f>
        <v>*</v>
      </c>
      <c r="M49" s="106" t="str">
        <f>[45]Setembro!$H$16</f>
        <v>*</v>
      </c>
      <c r="N49" s="106" t="str">
        <f>[45]Setembro!$H$17</f>
        <v>*</v>
      </c>
      <c r="O49" s="106" t="str">
        <f>[45]Setembro!$H$18</f>
        <v>*</v>
      </c>
      <c r="P49" s="106" t="str">
        <f>[45]Setembro!$H$19</f>
        <v>*</v>
      </c>
      <c r="Q49" s="106" t="str">
        <f>[45]Setembro!$H$20</f>
        <v>*</v>
      </c>
      <c r="R49" s="106" t="str">
        <f>[45]Setembro!$H$21</f>
        <v>*</v>
      </c>
      <c r="S49" s="106" t="str">
        <f>[45]Setembro!$H$22</f>
        <v>*</v>
      </c>
      <c r="T49" s="106" t="str">
        <f>[45]Setembro!$H$23</f>
        <v>*</v>
      </c>
      <c r="U49" s="106" t="str">
        <f>[45]Setembro!$H$24</f>
        <v>*</v>
      </c>
      <c r="V49" s="106" t="str">
        <f>[45]Setembro!$H$25</f>
        <v>*</v>
      </c>
      <c r="W49" s="106" t="str">
        <f>[45]Setembro!$H$26</f>
        <v>*</v>
      </c>
      <c r="X49" s="106" t="str">
        <f>[45]Setembro!$H$27</f>
        <v>*</v>
      </c>
      <c r="Y49" s="106" t="str">
        <f>[45]Setembro!$H$28</f>
        <v>*</v>
      </c>
      <c r="Z49" s="106" t="str">
        <f>[45]Setembro!$H$29</f>
        <v>*</v>
      </c>
      <c r="AA49" s="106" t="str">
        <f>[45]Setembro!$H$30</f>
        <v>*</v>
      </c>
      <c r="AB49" s="106" t="str">
        <f>[45]Setembro!$H$31</f>
        <v>*</v>
      </c>
      <c r="AC49" s="106" t="str">
        <f>[45]Setembro!$H$32</f>
        <v>*</v>
      </c>
      <c r="AD49" s="106" t="str">
        <f>[45]Setembro!$H$33</f>
        <v>*</v>
      </c>
      <c r="AE49" s="107" t="str">
        <f>[45]Setembro!$H$34</f>
        <v>*</v>
      </c>
      <c r="AF49" s="108" t="s">
        <v>226</v>
      </c>
      <c r="AG49" s="160" t="s">
        <v>226</v>
      </c>
    </row>
    <row r="50" spans="1:37" s="5" customFormat="1" ht="17.100000000000001" customHeight="1" thickBot="1" x14ac:dyDescent="0.25">
      <c r="A50" s="156" t="s">
        <v>33</v>
      </c>
      <c r="B50" s="81">
        <f t="shared" ref="B50:AF50" si="3">MAX(B5:B49)</f>
        <v>32.4</v>
      </c>
      <c r="C50" s="82">
        <f t="shared" si="3"/>
        <v>30.96</v>
      </c>
      <c r="D50" s="82">
        <f t="shared" si="3"/>
        <v>20.88</v>
      </c>
      <c r="E50" s="82">
        <f t="shared" si="3"/>
        <v>20.16</v>
      </c>
      <c r="F50" s="82">
        <f t="shared" si="3"/>
        <v>25.92</v>
      </c>
      <c r="G50" s="82">
        <f t="shared" si="3"/>
        <v>23.400000000000002</v>
      </c>
      <c r="H50" s="82">
        <f t="shared" si="3"/>
        <v>25.56</v>
      </c>
      <c r="I50" s="82">
        <f t="shared" si="3"/>
        <v>26.28</v>
      </c>
      <c r="J50" s="82">
        <f t="shared" si="3"/>
        <v>25.92</v>
      </c>
      <c r="K50" s="82">
        <f t="shared" si="3"/>
        <v>20.16</v>
      </c>
      <c r="L50" s="82">
        <f t="shared" si="3"/>
        <v>30.240000000000002</v>
      </c>
      <c r="M50" s="82">
        <f t="shared" si="3"/>
        <v>29.52</v>
      </c>
      <c r="N50" s="82">
        <f t="shared" si="3"/>
        <v>32.76</v>
      </c>
      <c r="O50" s="82">
        <f t="shared" si="3"/>
        <v>28.8</v>
      </c>
      <c r="P50" s="82">
        <f t="shared" si="3"/>
        <v>31.680000000000003</v>
      </c>
      <c r="Q50" s="82">
        <f t="shared" si="3"/>
        <v>29.16</v>
      </c>
      <c r="R50" s="82">
        <f t="shared" si="3"/>
        <v>36</v>
      </c>
      <c r="S50" s="82">
        <f t="shared" si="3"/>
        <v>23.759999999999998</v>
      </c>
      <c r="T50" s="82">
        <f t="shared" si="3"/>
        <v>39.96</v>
      </c>
      <c r="U50" s="82">
        <f t="shared" si="3"/>
        <v>29.52</v>
      </c>
      <c r="V50" s="82">
        <f t="shared" si="3"/>
        <v>29.52</v>
      </c>
      <c r="W50" s="82">
        <f t="shared" si="3"/>
        <v>30.240000000000002</v>
      </c>
      <c r="X50" s="82">
        <f t="shared" si="3"/>
        <v>24.12</v>
      </c>
      <c r="Y50" s="82">
        <f t="shared" si="3"/>
        <v>26.28</v>
      </c>
      <c r="Z50" s="82">
        <f t="shared" si="3"/>
        <v>28.44</v>
      </c>
      <c r="AA50" s="82">
        <f t="shared" si="3"/>
        <v>33.480000000000004</v>
      </c>
      <c r="AB50" s="82">
        <f t="shared" si="3"/>
        <v>39.96</v>
      </c>
      <c r="AC50" s="82">
        <f t="shared" si="3"/>
        <v>28.8</v>
      </c>
      <c r="AD50" s="82">
        <f t="shared" si="3"/>
        <v>24.840000000000003</v>
      </c>
      <c r="AE50" s="83">
        <f t="shared" si="3"/>
        <v>32.76</v>
      </c>
      <c r="AF50" s="128">
        <f t="shared" si="3"/>
        <v>39.96</v>
      </c>
      <c r="AG50" s="161">
        <f>AVERAGE(AG5:AG49)</f>
        <v>15.936209755157124</v>
      </c>
      <c r="AJ50" s="5" t="s">
        <v>47</v>
      </c>
      <c r="AK50" s="5" t="s">
        <v>47</v>
      </c>
    </row>
    <row r="51" spans="1:37" x14ac:dyDescent="0.2">
      <c r="A51" s="42"/>
      <c r="B51" s="43"/>
      <c r="C51" s="43"/>
      <c r="D51" s="43" t="s">
        <v>101</v>
      </c>
      <c r="E51" s="43"/>
      <c r="F51" s="43"/>
      <c r="G51" s="43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0"/>
      <c r="AE51" s="53" t="s">
        <v>47</v>
      </c>
      <c r="AF51" s="47"/>
      <c r="AG51" s="49"/>
      <c r="AJ51" t="s">
        <v>47</v>
      </c>
    </row>
    <row r="52" spans="1:37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93" t="s">
        <v>97</v>
      </c>
      <c r="U52" s="193"/>
      <c r="V52" s="193"/>
      <c r="W52" s="193"/>
      <c r="X52" s="193"/>
      <c r="Y52" s="90"/>
      <c r="Z52" s="90"/>
      <c r="AA52" s="90"/>
      <c r="AB52" s="90"/>
      <c r="AC52" s="90"/>
      <c r="AD52" s="90"/>
      <c r="AE52" s="90"/>
      <c r="AF52" s="47"/>
      <c r="AG52" s="46"/>
      <c r="AI52" t="s">
        <v>47</v>
      </c>
      <c r="AJ52" t="s">
        <v>47</v>
      </c>
      <c r="AK52" t="s">
        <v>47</v>
      </c>
    </row>
    <row r="53" spans="1:37" x14ac:dyDescent="0.2">
      <c r="A53" s="45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94" t="s">
        <v>98</v>
      </c>
      <c r="U53" s="194"/>
      <c r="V53" s="194"/>
      <c r="W53" s="194"/>
      <c r="X53" s="194"/>
      <c r="Y53" s="90"/>
      <c r="Z53" s="90"/>
      <c r="AA53" s="90"/>
      <c r="AB53" s="90"/>
      <c r="AC53" s="90"/>
      <c r="AD53" s="50"/>
      <c r="AE53" s="50"/>
      <c r="AF53" s="47"/>
      <c r="AG53" s="46"/>
    </row>
    <row r="54" spans="1:37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0"/>
      <c r="AE54" s="50"/>
      <c r="AF54" s="47"/>
      <c r="AG54" s="76"/>
      <c r="AK54" t="s">
        <v>47</v>
      </c>
    </row>
    <row r="55" spans="1:37" x14ac:dyDescent="0.2">
      <c r="A55" s="45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0"/>
      <c r="AF55" s="47"/>
      <c r="AG55" s="49"/>
    </row>
    <row r="56" spans="1:37" x14ac:dyDescent="0.2">
      <c r="A56" s="45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1"/>
      <c r="AF56" s="47"/>
      <c r="AG56" s="49"/>
      <c r="AJ56" t="s">
        <v>47</v>
      </c>
    </row>
    <row r="57" spans="1:37" ht="13.5" thickBot="1" x14ac:dyDescent="0.25">
      <c r="A57" s="54"/>
      <c r="B57" s="55"/>
      <c r="C57" s="55"/>
      <c r="D57" s="55"/>
      <c r="E57" s="55"/>
      <c r="F57" s="55"/>
      <c r="G57" s="55" t="s">
        <v>47</v>
      </c>
      <c r="H57" s="55"/>
      <c r="I57" s="55"/>
      <c r="J57" s="55"/>
      <c r="K57" s="55"/>
      <c r="L57" s="55" t="s">
        <v>47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6"/>
      <c r="AG57" s="77"/>
    </row>
    <row r="58" spans="1:37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47</v>
      </c>
    </row>
    <row r="60" spans="1:37" x14ac:dyDescent="0.2">
      <c r="AA60" s="3" t="s">
        <v>47</v>
      </c>
      <c r="AG60" t="s">
        <v>47</v>
      </c>
      <c r="AJ60" t="s">
        <v>47</v>
      </c>
    </row>
    <row r="61" spans="1:37" x14ac:dyDescent="0.2">
      <c r="U61" s="3" t="s">
        <v>47</v>
      </c>
    </row>
    <row r="62" spans="1:37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7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7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8" x14ac:dyDescent="0.2">
      <c r="W65" s="3" t="s">
        <v>47</v>
      </c>
      <c r="Z65" s="3" t="s">
        <v>47</v>
      </c>
    </row>
    <row r="66" spans="7:38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8" x14ac:dyDescent="0.2">
      <c r="K68" s="3" t="s">
        <v>47</v>
      </c>
      <c r="M68" s="3" t="s">
        <v>47</v>
      </c>
      <c r="AK68" s="12" t="s">
        <v>47</v>
      </c>
    </row>
    <row r="69" spans="7:38" x14ac:dyDescent="0.2">
      <c r="G69" s="3" t="s">
        <v>47</v>
      </c>
      <c r="AK69" s="12" t="s">
        <v>47</v>
      </c>
      <c r="AL69" s="12" t="s">
        <v>47</v>
      </c>
    </row>
    <row r="70" spans="7:38" x14ac:dyDescent="0.2">
      <c r="M70" s="3" t="s">
        <v>47</v>
      </c>
    </row>
    <row r="72" spans="7:38" x14ac:dyDescent="0.2">
      <c r="R72" s="3" t="s">
        <v>47</v>
      </c>
    </row>
  </sheetData>
  <sheetProtection password="C6EC" sheet="1" objects="1" scenarios="1"/>
  <mergeCells count="35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AK53" sqref="AK53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7" ht="20.100000000000001" customHeight="1" thickBot="1" x14ac:dyDescent="0.25">
      <c r="A1" s="181" t="s">
        <v>29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3"/>
    </row>
    <row r="2" spans="1:37" s="4" customFormat="1" ht="16.5" customHeight="1" thickBot="1" x14ac:dyDescent="0.25">
      <c r="A2" s="226" t="s">
        <v>21</v>
      </c>
      <c r="B2" s="199" t="s">
        <v>230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1"/>
    </row>
    <row r="3" spans="1:37" s="5" customFormat="1" ht="12" customHeight="1" x14ac:dyDescent="0.2">
      <c r="A3" s="185"/>
      <c r="B3" s="221">
        <v>1</v>
      </c>
      <c r="C3" s="223">
        <f>SUM(B3+1)</f>
        <v>2</v>
      </c>
      <c r="D3" s="223">
        <f t="shared" ref="D3:AD3" si="0">SUM(C3+1)</f>
        <v>3</v>
      </c>
      <c r="E3" s="223">
        <f t="shared" si="0"/>
        <v>4</v>
      </c>
      <c r="F3" s="223">
        <f t="shared" si="0"/>
        <v>5</v>
      </c>
      <c r="G3" s="223">
        <f t="shared" si="0"/>
        <v>6</v>
      </c>
      <c r="H3" s="223">
        <f t="shared" si="0"/>
        <v>7</v>
      </c>
      <c r="I3" s="223">
        <f t="shared" si="0"/>
        <v>8</v>
      </c>
      <c r="J3" s="223">
        <f t="shared" si="0"/>
        <v>9</v>
      </c>
      <c r="K3" s="223">
        <f t="shared" si="0"/>
        <v>10</v>
      </c>
      <c r="L3" s="223">
        <f t="shared" si="0"/>
        <v>11</v>
      </c>
      <c r="M3" s="223">
        <f t="shared" si="0"/>
        <v>12</v>
      </c>
      <c r="N3" s="223">
        <f t="shared" si="0"/>
        <v>13</v>
      </c>
      <c r="O3" s="223">
        <f t="shared" si="0"/>
        <v>14</v>
      </c>
      <c r="P3" s="223">
        <f t="shared" si="0"/>
        <v>15</v>
      </c>
      <c r="Q3" s="223">
        <f t="shared" si="0"/>
        <v>16</v>
      </c>
      <c r="R3" s="223">
        <f t="shared" si="0"/>
        <v>17</v>
      </c>
      <c r="S3" s="223">
        <f t="shared" si="0"/>
        <v>18</v>
      </c>
      <c r="T3" s="223">
        <f t="shared" si="0"/>
        <v>19</v>
      </c>
      <c r="U3" s="223">
        <f t="shared" si="0"/>
        <v>20</v>
      </c>
      <c r="V3" s="223">
        <f t="shared" si="0"/>
        <v>21</v>
      </c>
      <c r="W3" s="223">
        <f t="shared" si="0"/>
        <v>22</v>
      </c>
      <c r="X3" s="223">
        <f t="shared" si="0"/>
        <v>23</v>
      </c>
      <c r="Y3" s="223">
        <f t="shared" si="0"/>
        <v>24</v>
      </c>
      <c r="Z3" s="223">
        <f t="shared" si="0"/>
        <v>25</v>
      </c>
      <c r="AA3" s="223">
        <f t="shared" si="0"/>
        <v>26</v>
      </c>
      <c r="AB3" s="223">
        <f t="shared" si="0"/>
        <v>27</v>
      </c>
      <c r="AC3" s="223">
        <f t="shared" si="0"/>
        <v>28</v>
      </c>
      <c r="AD3" s="223">
        <f t="shared" si="0"/>
        <v>29</v>
      </c>
      <c r="AE3" s="224">
        <v>30</v>
      </c>
      <c r="AF3" s="134" t="s">
        <v>222</v>
      </c>
    </row>
    <row r="4" spans="1:37" s="5" customFormat="1" ht="13.5" customHeight="1" thickBot="1" x14ac:dyDescent="0.25">
      <c r="A4" s="185"/>
      <c r="B4" s="222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225"/>
      <c r="AF4" s="135" t="s">
        <v>35</v>
      </c>
    </row>
    <row r="5" spans="1:37" s="5" customFormat="1" x14ac:dyDescent="0.2">
      <c r="A5" s="78" t="s">
        <v>40</v>
      </c>
      <c r="B5" s="130" t="str">
        <f>[1]Setembro!$I$5</f>
        <v>O</v>
      </c>
      <c r="C5" s="130" t="str">
        <f>[1]Setembro!$I$6</f>
        <v>O</v>
      </c>
      <c r="D5" s="130" t="str">
        <f>[1]Setembro!$I$7</f>
        <v>SE</v>
      </c>
      <c r="E5" s="130" t="str">
        <f>[1]Setembro!$I$8</f>
        <v>O</v>
      </c>
      <c r="F5" s="130" t="str">
        <f>[1]Setembro!$I$9</f>
        <v>S</v>
      </c>
      <c r="G5" s="130" t="str">
        <f>[1]Setembro!$I$10</f>
        <v>S</v>
      </c>
      <c r="H5" s="130" t="str">
        <f>[1]Setembro!$I$11</f>
        <v>O</v>
      </c>
      <c r="I5" s="130" t="str">
        <f>[1]Setembro!$I$12</f>
        <v>O</v>
      </c>
      <c r="J5" s="130" t="str">
        <f>[1]Setembro!$I$13</f>
        <v>SE</v>
      </c>
      <c r="K5" s="130" t="str">
        <f>[1]Setembro!$I$14</f>
        <v>NE</v>
      </c>
      <c r="L5" s="130" t="str">
        <f>[1]Setembro!$I$15</f>
        <v>SE</v>
      </c>
      <c r="M5" s="130" t="str">
        <f>[1]Setembro!$I$16</f>
        <v>SE</v>
      </c>
      <c r="N5" s="130" t="str">
        <f>[1]Setembro!$I$17</f>
        <v>SE</v>
      </c>
      <c r="O5" s="130" t="str">
        <f>[1]Setembro!$I$18</f>
        <v>NO</v>
      </c>
      <c r="P5" s="130" t="str">
        <f>[1]Setembro!$I$19</f>
        <v>NO</v>
      </c>
      <c r="Q5" s="130" t="str">
        <f>[1]Setembro!$I$20</f>
        <v>SE</v>
      </c>
      <c r="R5" s="130" t="str">
        <f>[1]Setembro!$I$21</f>
        <v>NO</v>
      </c>
      <c r="S5" s="130" t="str">
        <f>[1]Setembro!$I$22</f>
        <v>NO</v>
      </c>
      <c r="T5" s="130" t="str">
        <f>[1]Setembro!$I$23</f>
        <v>NO</v>
      </c>
      <c r="U5" s="130" t="str">
        <f>[1]Setembro!$I$24</f>
        <v>NO</v>
      </c>
      <c r="V5" s="130" t="str">
        <f>[1]Setembro!$I$25</f>
        <v>O</v>
      </c>
      <c r="W5" s="130" t="str">
        <f>[1]Setembro!$I$26</f>
        <v>O</v>
      </c>
      <c r="X5" s="130" t="str">
        <f>[1]Setembro!$I$27</f>
        <v>O</v>
      </c>
      <c r="Y5" s="130" t="str">
        <f>[1]Setembro!$I$28</f>
        <v>O</v>
      </c>
      <c r="Z5" s="130" t="str">
        <f>[1]Setembro!$I$29</f>
        <v>O</v>
      </c>
      <c r="AA5" s="130" t="str">
        <f>[1]Setembro!$I$30</f>
        <v>SE</v>
      </c>
      <c r="AB5" s="130" t="str">
        <f>[1]Setembro!$I$31</f>
        <v>L</v>
      </c>
      <c r="AC5" s="130" t="str">
        <f>[1]Setembro!$I$32</f>
        <v>NO</v>
      </c>
      <c r="AD5" s="130" t="str">
        <f>[1]Setembro!$I$33</f>
        <v>S</v>
      </c>
      <c r="AE5" s="131" t="str">
        <f>[1]Setembro!$I$34</f>
        <v>S</v>
      </c>
      <c r="AF5" s="136" t="str">
        <f>[1]Setembro!$I$35</f>
        <v>O</v>
      </c>
    </row>
    <row r="6" spans="1:37" x14ac:dyDescent="0.2">
      <c r="A6" s="78" t="s">
        <v>0</v>
      </c>
      <c r="B6" s="11" t="str">
        <f>[2]Setembro!$I$5</f>
        <v>SO</v>
      </c>
      <c r="C6" s="11" t="str">
        <f>[2]Setembro!$I$6</f>
        <v>SO</v>
      </c>
      <c r="D6" s="11" t="str">
        <f>[2]Setembro!$I$7</f>
        <v>SO</v>
      </c>
      <c r="E6" s="11" t="str">
        <f>[2]Setembro!$I$8</f>
        <v>SO</v>
      </c>
      <c r="F6" s="11" t="str">
        <f>[2]Setembro!$I$9</f>
        <v>SO</v>
      </c>
      <c r="G6" s="11" t="str">
        <f>[2]Setembro!$I$10</f>
        <v>SO</v>
      </c>
      <c r="H6" s="11" t="str">
        <f>[2]Setembro!$I$11</f>
        <v>SO</v>
      </c>
      <c r="I6" s="11" t="str">
        <f>[2]Setembro!$I$12</f>
        <v>SO</v>
      </c>
      <c r="J6" s="11" t="str">
        <f>[2]Setembro!$I$13</f>
        <v>SO</v>
      </c>
      <c r="K6" s="11" t="str">
        <f>[2]Setembro!$I$14</f>
        <v>SO</v>
      </c>
      <c r="L6" s="11" t="str">
        <f>[2]Setembro!$I$15</f>
        <v>SO</v>
      </c>
      <c r="M6" s="11" t="str">
        <f>[2]Setembro!$I$16</f>
        <v>SO</v>
      </c>
      <c r="N6" s="11" t="str">
        <f>[2]Setembro!$I$17</f>
        <v>SO</v>
      </c>
      <c r="O6" s="11" t="str">
        <f>[2]Setembro!$I$18</f>
        <v>SO</v>
      </c>
      <c r="P6" s="11" t="str">
        <f>[2]Setembro!$I$19</f>
        <v>SO</v>
      </c>
      <c r="Q6" s="11" t="str">
        <f>[2]Setembro!$I$20</f>
        <v>SO</v>
      </c>
      <c r="R6" s="11" t="str">
        <f>[2]Setembro!$I$21</f>
        <v>SO</v>
      </c>
      <c r="S6" s="11" t="str">
        <f>[2]Setembro!$I$22</f>
        <v>SO</v>
      </c>
      <c r="T6" s="92" t="str">
        <f>[2]Setembro!$I$23</f>
        <v>SO</v>
      </c>
      <c r="U6" s="92" t="str">
        <f>[2]Setembro!$I$24</f>
        <v>SO</v>
      </c>
      <c r="V6" s="92" t="str">
        <f>[2]Setembro!$I$25</f>
        <v>SO</v>
      </c>
      <c r="W6" s="92" t="str">
        <f>[2]Setembro!$I$26</f>
        <v>SO</v>
      </c>
      <c r="X6" s="92" t="str">
        <f>[2]Setembro!$I$27</f>
        <v>SO</v>
      </c>
      <c r="Y6" s="92" t="str">
        <f>[2]Setembro!$I$28</f>
        <v>SO</v>
      </c>
      <c r="Z6" s="92" t="str">
        <f>[2]Setembro!$I$29</f>
        <v>SO</v>
      </c>
      <c r="AA6" s="92" t="str">
        <f>[2]Setembro!$I$30</f>
        <v>SO</v>
      </c>
      <c r="AB6" s="92" t="str">
        <f>[2]Setembro!$I$31</f>
        <v>SO</v>
      </c>
      <c r="AC6" s="92" t="str">
        <f>[2]Setembro!$I$32</f>
        <v>SO</v>
      </c>
      <c r="AD6" s="92" t="str">
        <f>[2]Setembro!$I$33</f>
        <v>SO</v>
      </c>
      <c r="AE6" s="93" t="str">
        <f>[2]Setembro!$I$34</f>
        <v>SO</v>
      </c>
      <c r="AF6" s="137" t="str">
        <f>[2]Setembro!$I$35</f>
        <v>SO</v>
      </c>
    </row>
    <row r="7" spans="1:37" x14ac:dyDescent="0.2">
      <c r="A7" s="78" t="s">
        <v>104</v>
      </c>
      <c r="B7" s="92" t="str">
        <f>[3]Setembro!$I$5</f>
        <v>L</v>
      </c>
      <c r="C7" s="92" t="str">
        <f>[3]Setembro!$I$6</f>
        <v>L</v>
      </c>
      <c r="D7" s="92" t="str">
        <f>[3]Setembro!$I$7</f>
        <v>SO</v>
      </c>
      <c r="E7" s="92" t="str">
        <f>[3]Setembro!$I$8</f>
        <v>SE</v>
      </c>
      <c r="F7" s="92" t="str">
        <f>[3]Setembro!$I$9</f>
        <v>S</v>
      </c>
      <c r="G7" s="92" t="str">
        <f>[3]Setembro!$I$10</f>
        <v>N</v>
      </c>
      <c r="H7" s="92" t="str">
        <f>[3]Setembro!$I$11</f>
        <v>O</v>
      </c>
      <c r="I7" s="92" t="str">
        <f>[3]Setembro!$I$12</f>
        <v>SO</v>
      </c>
      <c r="J7" s="92" t="str">
        <f>[3]Setembro!$I$13</f>
        <v>SE</v>
      </c>
      <c r="K7" s="92" t="str">
        <f>[3]Setembro!$I$14</f>
        <v>S</v>
      </c>
      <c r="L7" s="92" t="str">
        <f>[3]Setembro!$I$15</f>
        <v>NE</v>
      </c>
      <c r="M7" s="92" t="str">
        <f>[3]Setembro!$I$16</f>
        <v>N</v>
      </c>
      <c r="N7" s="92" t="str">
        <f>[3]Setembro!$I$17</f>
        <v>NE</v>
      </c>
      <c r="O7" s="92" t="str">
        <f>[3]Setembro!$I$18</f>
        <v>SE</v>
      </c>
      <c r="P7" s="92" t="str">
        <f>[3]Setembro!$I$19</f>
        <v>NE</v>
      </c>
      <c r="Q7" s="92" t="str">
        <f>[3]Setembro!$I$20</f>
        <v>SE</v>
      </c>
      <c r="R7" s="92" t="str">
        <f>[3]Setembro!$I$21</f>
        <v>S</v>
      </c>
      <c r="S7" s="92" t="str">
        <f>[3]Setembro!$I$22</f>
        <v>SE</v>
      </c>
      <c r="T7" s="92" t="str">
        <f>[3]Setembro!$I$23</f>
        <v>SE</v>
      </c>
      <c r="U7" s="92" t="str">
        <f>[3]Setembro!$I$24</f>
        <v>SO</v>
      </c>
      <c r="V7" s="92" t="str">
        <f>[3]Setembro!$I$25</f>
        <v>S</v>
      </c>
      <c r="W7" s="92" t="str">
        <f>[3]Setembro!$I$26</f>
        <v>L</v>
      </c>
      <c r="X7" s="92" t="str">
        <f>[3]Setembro!$I$27</f>
        <v>SE</v>
      </c>
      <c r="Y7" s="92" t="str">
        <f>[3]Setembro!$I$28</f>
        <v>SE</v>
      </c>
      <c r="Z7" s="92" t="str">
        <f>[3]Setembro!$I$29</f>
        <v>SE</v>
      </c>
      <c r="AA7" s="92" t="str">
        <f>[3]Setembro!$I$30</f>
        <v>L</v>
      </c>
      <c r="AB7" s="92" t="str">
        <f>[3]Setembro!$I$31</f>
        <v>NO</v>
      </c>
      <c r="AC7" s="92" t="str">
        <f>[3]Setembro!$I$32</f>
        <v>S</v>
      </c>
      <c r="AD7" s="92" t="str">
        <f>[3]Setembro!$I$33</f>
        <v>S</v>
      </c>
      <c r="AE7" s="93" t="str">
        <f>[3]Setembro!$I$34</f>
        <v>SE</v>
      </c>
      <c r="AF7" s="137" t="str">
        <f>[3]Setembro!$I$35</f>
        <v>SE</v>
      </c>
    </row>
    <row r="8" spans="1:37" x14ac:dyDescent="0.2">
      <c r="A8" s="78" t="s">
        <v>1</v>
      </c>
      <c r="B8" s="11" t="str">
        <f>[4]Setembro!$I$5</f>
        <v>*</v>
      </c>
      <c r="C8" s="11" t="str">
        <f>[4]Setembro!$I$6</f>
        <v>*</v>
      </c>
      <c r="D8" s="11" t="str">
        <f>[4]Setembro!$I$7</f>
        <v>*</v>
      </c>
      <c r="E8" s="11" t="str">
        <f>[4]Setembro!$I$8</f>
        <v>*</v>
      </c>
      <c r="F8" s="11" t="str">
        <f>[4]Setembro!$I$9</f>
        <v>*</v>
      </c>
      <c r="G8" s="11" t="str">
        <f>[4]Setembro!$I$10</f>
        <v>*</v>
      </c>
      <c r="H8" s="11" t="str">
        <f>[4]Setembro!$I$11</f>
        <v>*</v>
      </c>
      <c r="I8" s="11" t="str">
        <f>[4]Setembro!$I$12</f>
        <v>*</v>
      </c>
      <c r="J8" s="11" t="str">
        <f>[4]Setembro!$I$13</f>
        <v>*</v>
      </c>
      <c r="K8" s="11" t="str">
        <f>[4]Setembro!$I$14</f>
        <v>*</v>
      </c>
      <c r="L8" s="11" t="str">
        <f>[4]Setembro!$I$15</f>
        <v>*</v>
      </c>
      <c r="M8" s="11" t="str">
        <f>[4]Setembro!$I$16</f>
        <v>*</v>
      </c>
      <c r="N8" s="11" t="str">
        <f>[4]Setembro!$I$17</f>
        <v>*</v>
      </c>
      <c r="O8" s="11" t="str">
        <f>[4]Setembro!$I$18</f>
        <v>*</v>
      </c>
      <c r="P8" s="11" t="str">
        <f>[4]Setembro!$I$19</f>
        <v>N</v>
      </c>
      <c r="Q8" s="11" t="str">
        <f>[4]Setembro!$I$20</f>
        <v>N</v>
      </c>
      <c r="R8" s="11" t="str">
        <f>[4]Setembro!$I$21</f>
        <v>N</v>
      </c>
      <c r="S8" s="11" t="str">
        <f>[4]Setembro!$I$22</f>
        <v>N</v>
      </c>
      <c r="T8" s="92" t="str">
        <f>[4]Setembro!$I$23</f>
        <v>N</v>
      </c>
      <c r="U8" s="92" t="str">
        <f>[4]Setembro!$I$24</f>
        <v>*</v>
      </c>
      <c r="V8" s="92" t="str">
        <f>[4]Setembro!$I$25</f>
        <v>*</v>
      </c>
      <c r="W8" s="92" t="str">
        <f>[4]Setembro!$I$26</f>
        <v>*</v>
      </c>
      <c r="X8" s="92" t="str">
        <f>[4]Setembro!$I$27</f>
        <v>*</v>
      </c>
      <c r="Y8" s="92" t="str">
        <f>[4]Setembro!$I$28</f>
        <v>*</v>
      </c>
      <c r="Z8" s="92" t="str">
        <f>[4]Setembro!$I$29</f>
        <v>*</v>
      </c>
      <c r="AA8" s="92" t="str">
        <f>[4]Setembro!$I$30</f>
        <v>*</v>
      </c>
      <c r="AB8" s="92" t="str">
        <f>[4]Setembro!$I$31</f>
        <v>*</v>
      </c>
      <c r="AC8" s="92" t="str">
        <f>[4]Setembro!$I$32</f>
        <v>*</v>
      </c>
      <c r="AD8" s="92" t="str">
        <f>[4]Setembro!$I$33</f>
        <v>*</v>
      </c>
      <c r="AE8" s="93" t="str">
        <f>[4]Setembro!$I$34</f>
        <v>*</v>
      </c>
      <c r="AF8" s="137" t="str">
        <f>[4]Setembro!$I$35</f>
        <v>N</v>
      </c>
    </row>
    <row r="9" spans="1:37" x14ac:dyDescent="0.2">
      <c r="A9" s="78" t="s">
        <v>167</v>
      </c>
      <c r="B9" s="11" t="str">
        <f>[5]Setembro!$I$5</f>
        <v>SO</v>
      </c>
      <c r="C9" s="11" t="str">
        <f>[5]Setembro!$I$6</f>
        <v>SO</v>
      </c>
      <c r="D9" s="11" t="str">
        <f>[5]Setembro!$I$7</f>
        <v>SO</v>
      </c>
      <c r="E9" s="11" t="str">
        <f>[5]Setembro!$I$8</f>
        <v>L</v>
      </c>
      <c r="F9" s="11" t="str">
        <f>[5]Setembro!$I$9</f>
        <v>NE</v>
      </c>
      <c r="G9" s="11" t="str">
        <f>[5]Setembro!$I$10</f>
        <v>NO</v>
      </c>
      <c r="H9" s="11" t="str">
        <f>[5]Setembro!$I$11</f>
        <v>SO</v>
      </c>
      <c r="I9" s="11" t="str">
        <f>[5]Setembro!$I$12</f>
        <v>SO</v>
      </c>
      <c r="J9" s="11" t="str">
        <f>[5]Setembro!$I$13</f>
        <v>NE</v>
      </c>
      <c r="K9" s="11" t="str">
        <f>[5]Setembro!$I$14</f>
        <v>N</v>
      </c>
      <c r="L9" s="11" t="str">
        <f>[5]Setembro!$I$15</f>
        <v>N</v>
      </c>
      <c r="M9" s="11" t="str">
        <f>[5]Setembro!$I$16</f>
        <v>N</v>
      </c>
      <c r="N9" s="11" t="str">
        <f>[5]Setembro!$I$17</f>
        <v>N</v>
      </c>
      <c r="O9" s="11" t="str">
        <f>[5]Setembro!$I$18</f>
        <v>S</v>
      </c>
      <c r="P9" s="11" t="str">
        <f>[5]Setembro!$I$19</f>
        <v>SO</v>
      </c>
      <c r="Q9" s="11" t="str">
        <f>[5]Setembro!$I$20</f>
        <v>L</v>
      </c>
      <c r="R9" s="11" t="str">
        <f>[5]Setembro!$I$21</f>
        <v>S</v>
      </c>
      <c r="S9" s="11" t="str">
        <f>[5]Setembro!$I$22</f>
        <v>O</v>
      </c>
      <c r="T9" s="92" t="str">
        <f>[5]Setembro!$I$23</f>
        <v>N</v>
      </c>
      <c r="U9" s="92" t="str">
        <f>[5]Setembro!$I$24</f>
        <v>SO</v>
      </c>
      <c r="V9" s="92" t="str">
        <f>[5]Setembro!$I$25</f>
        <v>SE</v>
      </c>
      <c r="W9" s="92" t="str">
        <f>[5]Setembro!$I$26</f>
        <v>L</v>
      </c>
      <c r="X9" s="92" t="str">
        <f>[5]Setembro!$I$27</f>
        <v>NE</v>
      </c>
      <c r="Y9" s="92" t="str">
        <f>[5]Setembro!$I$28</f>
        <v>NE</v>
      </c>
      <c r="Z9" s="92" t="str">
        <f>[5]Setembro!$I$29</f>
        <v>NE</v>
      </c>
      <c r="AA9" s="92" t="str">
        <f>[5]Setembro!$I$30</f>
        <v>N</v>
      </c>
      <c r="AB9" s="92" t="str">
        <f>[5]Setembro!$I$31</f>
        <v>NO</v>
      </c>
      <c r="AC9" s="92" t="str">
        <f>[5]Setembro!$I$32</f>
        <v>SO</v>
      </c>
      <c r="AD9" s="92" t="str">
        <f>[5]Setembro!$I$33</f>
        <v>NE</v>
      </c>
      <c r="AE9" s="93" t="str">
        <f>[5]Setembro!$I$34</f>
        <v>N</v>
      </c>
      <c r="AF9" s="138" t="str">
        <f>[5]Setembro!$I$35</f>
        <v>SO</v>
      </c>
    </row>
    <row r="10" spans="1:37" x14ac:dyDescent="0.2">
      <c r="A10" s="78" t="s">
        <v>111</v>
      </c>
      <c r="B10" s="11" t="str">
        <f>[6]Setembro!$I$5</f>
        <v>*</v>
      </c>
      <c r="C10" s="11" t="str">
        <f>[6]Setembro!$I$6</f>
        <v>*</v>
      </c>
      <c r="D10" s="11" t="str">
        <f>[6]Setembro!$I$7</f>
        <v>*</v>
      </c>
      <c r="E10" s="11" t="str">
        <f>[6]Setembro!$I$8</f>
        <v>*</v>
      </c>
      <c r="F10" s="11" t="str">
        <f>[6]Setembro!$I$9</f>
        <v>*</v>
      </c>
      <c r="G10" s="11" t="str">
        <f>[6]Setembro!$I$10</f>
        <v>*</v>
      </c>
      <c r="H10" s="11" t="str">
        <f>[6]Setembro!$I$11</f>
        <v>*</v>
      </c>
      <c r="I10" s="11" t="str">
        <f>[6]Setembro!$I$12</f>
        <v>*</v>
      </c>
      <c r="J10" s="11" t="str">
        <f>[6]Setembro!$I$13</f>
        <v>*</v>
      </c>
      <c r="K10" s="11" t="str">
        <f>[6]Setembro!$I$14</f>
        <v>*</v>
      </c>
      <c r="L10" s="11" t="str">
        <f>[6]Setembro!$I$15</f>
        <v>*</v>
      </c>
      <c r="M10" s="11" t="str">
        <f>[6]Setembro!$I$16</f>
        <v>*</v>
      </c>
      <c r="N10" s="11" t="str">
        <f>[6]Setembro!$I$17</f>
        <v>*</v>
      </c>
      <c r="O10" s="11" t="str">
        <f>[6]Setembro!$I$18</f>
        <v>*</v>
      </c>
      <c r="P10" s="11" t="str">
        <f>[6]Setembro!$I$19</f>
        <v>*</v>
      </c>
      <c r="Q10" s="11" t="str">
        <f>[6]Setembro!$I$20</f>
        <v>*</v>
      </c>
      <c r="R10" s="11" t="str">
        <f>[6]Setembro!$I$21</f>
        <v>*</v>
      </c>
      <c r="S10" s="11" t="str">
        <f>[6]Setembro!$I$22</f>
        <v>*</v>
      </c>
      <c r="T10" s="92" t="str">
        <f>[6]Setembro!$I$23</f>
        <v>*</v>
      </c>
      <c r="U10" s="92" t="str">
        <f>[6]Setembro!$I$24</f>
        <v>*</v>
      </c>
      <c r="V10" s="92" t="str">
        <f>[6]Setembro!$I$25</f>
        <v>*</v>
      </c>
      <c r="W10" s="92" t="str">
        <f>[6]Setembro!$I$26</f>
        <v>*</v>
      </c>
      <c r="X10" s="92" t="str">
        <f>[6]Setembro!$I$27</f>
        <v>*</v>
      </c>
      <c r="Y10" s="92" t="str">
        <f>[6]Setembro!$I$28</f>
        <v>*</v>
      </c>
      <c r="Z10" s="92" t="str">
        <f>[6]Setembro!$I$29</f>
        <v>*</v>
      </c>
      <c r="AA10" s="92" t="str">
        <f>[6]Setembro!$I$30</f>
        <v>*</v>
      </c>
      <c r="AB10" s="92" t="str">
        <f>[6]Setembro!$I$31</f>
        <v>*</v>
      </c>
      <c r="AC10" s="92" t="str">
        <f>[6]Setembro!$I$32</f>
        <v>*</v>
      </c>
      <c r="AD10" s="92" t="str">
        <f>[6]Setembro!$I$33</f>
        <v>*</v>
      </c>
      <c r="AE10" s="93" t="str">
        <f>[6]Setembro!$I$34</f>
        <v>*</v>
      </c>
      <c r="AF10" s="138" t="str">
        <f>[6]Setembro!$I$35</f>
        <v>*</v>
      </c>
    </row>
    <row r="11" spans="1:37" x14ac:dyDescent="0.2">
      <c r="A11" s="78" t="s">
        <v>64</v>
      </c>
      <c r="B11" s="11" t="str">
        <f>[7]Setembro!$I$5</f>
        <v>*</v>
      </c>
      <c r="C11" s="11" t="str">
        <f>[7]Setembro!$I$6</f>
        <v>*</v>
      </c>
      <c r="D11" s="11" t="str">
        <f>[7]Setembro!$I$7</f>
        <v>*</v>
      </c>
      <c r="E11" s="11" t="str">
        <f>[7]Setembro!$I$8</f>
        <v>*</v>
      </c>
      <c r="F11" s="11" t="str">
        <f>[7]Setembro!$I$9</f>
        <v>*</v>
      </c>
      <c r="G11" s="11" t="str">
        <f>[7]Setembro!$I$10</f>
        <v>*</v>
      </c>
      <c r="H11" s="11" t="str">
        <f>[7]Setembro!$I$11</f>
        <v>*</v>
      </c>
      <c r="I11" s="11" t="str">
        <f>[7]Setembro!$I$12</f>
        <v>*</v>
      </c>
      <c r="J11" s="11" t="str">
        <f>[7]Setembro!$I$13</f>
        <v>*</v>
      </c>
      <c r="K11" s="11" t="str">
        <f>[7]Setembro!$I$14</f>
        <v>*</v>
      </c>
      <c r="L11" s="11" t="str">
        <f>[7]Setembro!$I$15</f>
        <v>*</v>
      </c>
      <c r="M11" s="11" t="str">
        <f>[7]Setembro!$I$16</f>
        <v>*</v>
      </c>
      <c r="N11" s="11" t="str">
        <f>[7]Setembro!$I$17</f>
        <v>*</v>
      </c>
      <c r="O11" s="11" t="str">
        <f>[7]Setembro!$I$18</f>
        <v>*</v>
      </c>
      <c r="P11" s="11" t="str">
        <f>[7]Setembro!$I$19</f>
        <v>*</v>
      </c>
      <c r="Q11" s="11" t="str">
        <f>[7]Setembro!$I$20</f>
        <v>*</v>
      </c>
      <c r="R11" s="11" t="str">
        <f>[7]Setembro!$I$21</f>
        <v>*</v>
      </c>
      <c r="S11" s="11" t="str">
        <f>[7]Setembro!$I$22</f>
        <v>*</v>
      </c>
      <c r="T11" s="92" t="str">
        <f>[7]Setembro!$I$23</f>
        <v>*</v>
      </c>
      <c r="U11" s="92" t="str">
        <f>[7]Setembro!$I$24</f>
        <v>*</v>
      </c>
      <c r="V11" s="92" t="str">
        <f>[7]Setembro!$I$25</f>
        <v>*</v>
      </c>
      <c r="W11" s="92" t="str">
        <f>[7]Setembro!$I$26</f>
        <v>*</v>
      </c>
      <c r="X11" s="92" t="str">
        <f>[7]Setembro!$I$27</f>
        <v>*</v>
      </c>
      <c r="Y11" s="92" t="str">
        <f>[7]Setembro!$I$28</f>
        <v>*</v>
      </c>
      <c r="Z11" s="92" t="str">
        <f>[7]Setembro!$I$29</f>
        <v>*</v>
      </c>
      <c r="AA11" s="92" t="str">
        <f>[7]Setembro!$I$30</f>
        <v>*</v>
      </c>
      <c r="AB11" s="92" t="str">
        <f>[7]Setembro!$I$31</f>
        <v>*</v>
      </c>
      <c r="AC11" s="92" t="str">
        <f>[7]Setembro!$I$32</f>
        <v>*</v>
      </c>
      <c r="AD11" s="92" t="str">
        <f>[7]Setembro!$I$33</f>
        <v>*</v>
      </c>
      <c r="AE11" s="93" t="str">
        <f>[7]Setembro!$I$34</f>
        <v>*</v>
      </c>
      <c r="AF11" s="137" t="str">
        <f>[7]Setembro!$I$35</f>
        <v>*</v>
      </c>
    </row>
    <row r="12" spans="1:37" x14ac:dyDescent="0.2">
      <c r="A12" s="78" t="s">
        <v>41</v>
      </c>
      <c r="B12" s="87" t="str">
        <f>[8]Setembro!$I$5</f>
        <v>*</v>
      </c>
      <c r="C12" s="87" t="str">
        <f>[8]Setembro!$I$6</f>
        <v>*</v>
      </c>
      <c r="D12" s="87" t="str">
        <f>[8]Setembro!$I$7</f>
        <v>*</v>
      </c>
      <c r="E12" s="87" t="str">
        <f>[8]Setembro!$I$8</f>
        <v>*</v>
      </c>
      <c r="F12" s="87" t="str">
        <f>[8]Setembro!$I$9</f>
        <v>*</v>
      </c>
      <c r="G12" s="87" t="str">
        <f>[8]Setembro!$I$10</f>
        <v>*</v>
      </c>
      <c r="H12" s="87" t="str">
        <f>[8]Setembro!$I$11</f>
        <v>*</v>
      </c>
      <c r="I12" s="87" t="str">
        <f>[8]Setembro!$I$12</f>
        <v>*</v>
      </c>
      <c r="J12" s="87" t="str">
        <f>[8]Setembro!$I$13</f>
        <v>*</v>
      </c>
      <c r="K12" s="87" t="str">
        <f>[8]Setembro!$I$14</f>
        <v>*</v>
      </c>
      <c r="L12" s="87" t="str">
        <f>[8]Setembro!$I$15</f>
        <v>*</v>
      </c>
      <c r="M12" s="87" t="str">
        <f>[8]Setembro!$I$16</f>
        <v>*</v>
      </c>
      <c r="N12" s="87" t="str">
        <f>[8]Setembro!$I$17</f>
        <v>*</v>
      </c>
      <c r="O12" s="87" t="str">
        <f>[8]Setembro!$I$18</f>
        <v>*</v>
      </c>
      <c r="P12" s="87" t="str">
        <f>[8]Setembro!$I$19</f>
        <v>*</v>
      </c>
      <c r="Q12" s="87" t="str">
        <f>[8]Setembro!$I$20</f>
        <v>*</v>
      </c>
      <c r="R12" s="87" t="str">
        <f>[8]Setembro!$I$21</f>
        <v>*</v>
      </c>
      <c r="S12" s="87" t="str">
        <f>[8]Setembro!$I$22</f>
        <v>*</v>
      </c>
      <c r="T12" s="92" t="str">
        <f>[8]Setembro!$I$23</f>
        <v>*</v>
      </c>
      <c r="U12" s="92" t="str">
        <f>[8]Setembro!$I$24</f>
        <v>*</v>
      </c>
      <c r="V12" s="92" t="str">
        <f>[8]Setembro!$I$25</f>
        <v>*</v>
      </c>
      <c r="W12" s="92" t="str">
        <f>[8]Setembro!$I$26</f>
        <v>*</v>
      </c>
      <c r="X12" s="92" t="str">
        <f>[8]Setembro!$I$27</f>
        <v>*</v>
      </c>
      <c r="Y12" s="92" t="str">
        <f>[8]Setembro!$I$28</f>
        <v>*</v>
      </c>
      <c r="Z12" s="92" t="str">
        <f>[8]Setembro!$I$29</f>
        <v>*</v>
      </c>
      <c r="AA12" s="92" t="str">
        <f>[8]Setembro!$I$30</f>
        <v>*</v>
      </c>
      <c r="AB12" s="92" t="str">
        <f>[8]Setembro!$I$31</f>
        <v>*</v>
      </c>
      <c r="AC12" s="92" t="str">
        <f>[8]Setembro!$I$32</f>
        <v>*</v>
      </c>
      <c r="AD12" s="92" t="str">
        <f>[8]Setembro!$I$33</f>
        <v>*</v>
      </c>
      <c r="AE12" s="93" t="str">
        <f>[8]Setembro!$I$34</f>
        <v>*</v>
      </c>
      <c r="AF12" s="137" t="str">
        <f>[8]Setembro!$I$35</f>
        <v>*</v>
      </c>
      <c r="AI12" t="s">
        <v>47</v>
      </c>
    </row>
    <row r="13" spans="1:37" x14ac:dyDescent="0.2">
      <c r="A13" s="78" t="s">
        <v>114</v>
      </c>
      <c r="B13" s="11" t="str">
        <f>[9]Setembro!$I$5</f>
        <v>SO</v>
      </c>
      <c r="C13" s="11" t="str">
        <f>[9]Setembro!$I$6</f>
        <v>SO</v>
      </c>
      <c r="D13" s="11" t="str">
        <f>[9]Setembro!$I$7</f>
        <v>SO</v>
      </c>
      <c r="E13" s="11" t="str">
        <f>[9]Setembro!$I$8</f>
        <v>SO</v>
      </c>
      <c r="F13" s="11" t="str">
        <f>[9]Setembro!$I$9</f>
        <v>N</v>
      </c>
      <c r="G13" s="11" t="str">
        <f>[9]Setembro!$I$10</f>
        <v>NO</v>
      </c>
      <c r="H13" s="11" t="str">
        <f>[9]Setembro!$I$11</f>
        <v>S</v>
      </c>
      <c r="I13" s="11" t="str">
        <f>[9]Setembro!$I$12</f>
        <v>S</v>
      </c>
      <c r="J13" s="11" t="str">
        <f>[9]Setembro!$I$13</f>
        <v>O</v>
      </c>
      <c r="K13" s="11" t="str">
        <f>[9]Setembro!$I$14</f>
        <v>NE</v>
      </c>
      <c r="L13" s="11" t="str">
        <f>[9]Setembro!$I$15</f>
        <v>N</v>
      </c>
      <c r="M13" s="11" t="str">
        <f>[9]Setembro!$I$16</f>
        <v>N</v>
      </c>
      <c r="N13" s="11" t="str">
        <f>[9]Setembro!$I$17</f>
        <v>N</v>
      </c>
      <c r="O13" s="11" t="str">
        <f>[9]Setembro!$I$18</f>
        <v>S</v>
      </c>
      <c r="P13" s="11" t="str">
        <f>[9]Setembro!$I$19</f>
        <v>SO</v>
      </c>
      <c r="Q13" s="11" t="str">
        <f>[9]Setembro!$I$20</f>
        <v>N</v>
      </c>
      <c r="R13" s="11" t="str">
        <f>[9]Setembro!$I$21</f>
        <v>S</v>
      </c>
      <c r="S13" s="11" t="str">
        <f>[9]Setembro!$I$22</f>
        <v>SO</v>
      </c>
      <c r="T13" s="11" t="str">
        <f>[9]Setembro!$I$23</f>
        <v>NO</v>
      </c>
      <c r="U13" s="11" t="str">
        <f>[9]Setembro!$I$24</f>
        <v>S</v>
      </c>
      <c r="V13" s="11" t="str">
        <f>[9]Setembro!$I$25</f>
        <v>SO</v>
      </c>
      <c r="W13" s="11" t="str">
        <f>[9]Setembro!$I$26</f>
        <v>SO</v>
      </c>
      <c r="X13" s="11" t="str">
        <f>[9]Setembro!$I$27</f>
        <v>L</v>
      </c>
      <c r="Y13" s="11" t="str">
        <f>[9]Setembro!$I$28</f>
        <v>NE</v>
      </c>
      <c r="Z13" s="11" t="str">
        <f>[9]Setembro!$I$29</f>
        <v>NE</v>
      </c>
      <c r="AA13" s="11" t="str">
        <f>[9]Setembro!$I$30</f>
        <v>N</v>
      </c>
      <c r="AB13" s="11" t="str">
        <f>[9]Setembro!$I$31</f>
        <v>N</v>
      </c>
      <c r="AC13" s="11" t="str">
        <f>[9]Setembro!$I$32</f>
        <v>S</v>
      </c>
      <c r="AD13" s="11" t="str">
        <f>[9]Setembro!$I$33</f>
        <v>NO</v>
      </c>
      <c r="AE13" s="94" t="str">
        <f>[9]Setembro!$I$34</f>
        <v>N</v>
      </c>
      <c r="AF13" s="138" t="str">
        <f>[9]Setembro!$I$35</f>
        <v>SO</v>
      </c>
      <c r="AK13" t="s">
        <v>47</v>
      </c>
    </row>
    <row r="14" spans="1:37" x14ac:dyDescent="0.2">
      <c r="A14" s="78" t="s">
        <v>118</v>
      </c>
      <c r="B14" s="87" t="str">
        <f>[10]Setembro!$I$5</f>
        <v>*</v>
      </c>
      <c r="C14" s="87" t="str">
        <f>[10]Setembro!$I$6</f>
        <v>*</v>
      </c>
      <c r="D14" s="87" t="str">
        <f>[10]Setembro!$I$7</f>
        <v>*</v>
      </c>
      <c r="E14" s="87" t="str">
        <f>[10]Setembro!$I$8</f>
        <v>*</v>
      </c>
      <c r="F14" s="87" t="str">
        <f>[10]Setembro!$I$9</f>
        <v>*</v>
      </c>
      <c r="G14" s="87" t="str">
        <f>[10]Setembro!$I$10</f>
        <v>*</v>
      </c>
      <c r="H14" s="87" t="str">
        <f>[10]Setembro!$I$11</f>
        <v>*</v>
      </c>
      <c r="I14" s="87" t="str">
        <f>[10]Setembro!$I$12</f>
        <v>*</v>
      </c>
      <c r="J14" s="87" t="str">
        <f>[10]Setembro!$I$13</f>
        <v>*</v>
      </c>
      <c r="K14" s="87" t="str">
        <f>[10]Setembro!$I$14</f>
        <v>*</v>
      </c>
      <c r="L14" s="87" t="str">
        <f>[10]Setembro!$I$15</f>
        <v>*</v>
      </c>
      <c r="M14" s="87" t="str">
        <f>[10]Setembro!$I$16</f>
        <v>*</v>
      </c>
      <c r="N14" s="87" t="str">
        <f>[10]Setembro!$I$17</f>
        <v>*</v>
      </c>
      <c r="O14" s="87" t="str">
        <f>[10]Setembro!$I$18</f>
        <v>*</v>
      </c>
      <c r="P14" s="87" t="str">
        <f>[10]Setembro!$I$19</f>
        <v>*</v>
      </c>
      <c r="Q14" s="87" t="str">
        <f>[10]Setembro!$I$20</f>
        <v>*</v>
      </c>
      <c r="R14" s="87" t="str">
        <f>[10]Setembro!$I$21</f>
        <v>*</v>
      </c>
      <c r="S14" s="87" t="str">
        <f>[10]Setembro!$I$22</f>
        <v>*</v>
      </c>
      <c r="T14" s="92" t="str">
        <f>[10]Setembro!$I$23</f>
        <v>*</v>
      </c>
      <c r="U14" s="92" t="str">
        <f>[10]Setembro!$I$24</f>
        <v>*</v>
      </c>
      <c r="V14" s="92" t="str">
        <f>[10]Setembro!$I$25</f>
        <v>*</v>
      </c>
      <c r="W14" s="92" t="str">
        <f>[10]Setembro!$I$26</f>
        <v>*</v>
      </c>
      <c r="X14" s="92" t="str">
        <f>[10]Setembro!$I$27</f>
        <v>*</v>
      </c>
      <c r="Y14" s="92" t="str">
        <f>[10]Setembro!$I$28</f>
        <v>*</v>
      </c>
      <c r="Z14" s="92" t="str">
        <f>[10]Setembro!$I$29</f>
        <v>*</v>
      </c>
      <c r="AA14" s="92" t="str">
        <f>[10]Setembro!$I$30</f>
        <v>*</v>
      </c>
      <c r="AB14" s="92" t="str">
        <f>[10]Setembro!$I$31</f>
        <v>*</v>
      </c>
      <c r="AC14" s="92" t="str">
        <f>[10]Setembro!$I$32</f>
        <v>*</v>
      </c>
      <c r="AD14" s="92" t="str">
        <f>[10]Setembro!$I$33</f>
        <v>*</v>
      </c>
      <c r="AE14" s="93" t="str">
        <f>[10]Setembro!$I$34</f>
        <v>*</v>
      </c>
      <c r="AF14" s="138" t="str">
        <f>[10]Setembro!$I$35</f>
        <v>*</v>
      </c>
    </row>
    <row r="15" spans="1:37" x14ac:dyDescent="0.2">
      <c r="A15" s="78" t="s">
        <v>121</v>
      </c>
      <c r="B15" s="87" t="str">
        <f>[11]Setembro!$I$5</f>
        <v>NE</v>
      </c>
      <c r="C15" s="87" t="str">
        <f>[11]Setembro!$I$6</f>
        <v>L</v>
      </c>
      <c r="D15" s="87" t="str">
        <f>[11]Setembro!$I$7</f>
        <v>SO</v>
      </c>
      <c r="E15" s="87" t="str">
        <f>[11]Setembro!$I$8</f>
        <v>SO</v>
      </c>
      <c r="F15" s="87" t="str">
        <f>[11]Setembro!$I$9</f>
        <v>NE</v>
      </c>
      <c r="G15" s="87" t="str">
        <f>[11]Setembro!$I$10</f>
        <v>NE</v>
      </c>
      <c r="H15" s="87" t="str">
        <f>[11]Setembro!$I$11</f>
        <v>SO</v>
      </c>
      <c r="I15" s="87" t="str">
        <f>[11]Setembro!$I$12</f>
        <v>S</v>
      </c>
      <c r="J15" s="87" t="str">
        <f>[11]Setembro!$I$13</f>
        <v>NE</v>
      </c>
      <c r="K15" s="87" t="str">
        <f>[11]Setembro!$I$14</f>
        <v>NE</v>
      </c>
      <c r="L15" s="87" t="str">
        <f>[11]Setembro!$I$15</f>
        <v>N</v>
      </c>
      <c r="M15" s="87" t="str">
        <f>[11]Setembro!$I$16</f>
        <v>N</v>
      </c>
      <c r="N15" s="87" t="str">
        <f>[11]Setembro!$I$17</f>
        <v>NE</v>
      </c>
      <c r="O15" s="87" t="str">
        <f>[11]Setembro!$I$18</f>
        <v>N</v>
      </c>
      <c r="P15" s="87" t="str">
        <f>[11]Setembro!$I$19</f>
        <v>SO</v>
      </c>
      <c r="Q15" s="87" t="str">
        <f>[11]Setembro!$I$20</f>
        <v>NE</v>
      </c>
      <c r="R15" s="87" t="str">
        <f>[11]Setembro!$I$21</f>
        <v>S</v>
      </c>
      <c r="S15" s="87" t="str">
        <f>[11]Setembro!$I$22</f>
        <v>NE</v>
      </c>
      <c r="T15" s="92" t="str">
        <f>[11]Setembro!$I$23</f>
        <v>NE</v>
      </c>
      <c r="U15" s="92" t="str">
        <f>[11]Setembro!$I$24</f>
        <v>S</v>
      </c>
      <c r="V15" s="87" t="str">
        <f>[11]Setembro!$I$25</f>
        <v>S</v>
      </c>
      <c r="W15" s="92" t="str">
        <f>[11]Setembro!$I$26</f>
        <v>L</v>
      </c>
      <c r="X15" s="92" t="str">
        <f>[11]Setembro!$I$27</f>
        <v>NE</v>
      </c>
      <c r="Y15" s="92" t="str">
        <f>[11]Setembro!$I$28</f>
        <v>NE</v>
      </c>
      <c r="Z15" s="92" t="str">
        <f>[11]Setembro!$I$29</f>
        <v>NE</v>
      </c>
      <c r="AA15" s="92" t="str">
        <f>[11]Setembro!$I$30</f>
        <v>NE</v>
      </c>
      <c r="AB15" s="92" t="str">
        <f>[11]Setembro!$I$31</f>
        <v>N</v>
      </c>
      <c r="AC15" s="92" t="str">
        <f>[11]Setembro!$I$32</f>
        <v>S</v>
      </c>
      <c r="AD15" s="92" t="str">
        <f>[11]Setembro!$I$33</f>
        <v>NE</v>
      </c>
      <c r="AE15" s="93" t="str">
        <f>[11]Setembro!$I$34</f>
        <v>N</v>
      </c>
      <c r="AF15" s="138" t="str">
        <f>[11]Setembro!$I$35</f>
        <v>NE</v>
      </c>
    </row>
    <row r="16" spans="1:37" x14ac:dyDescent="0.2">
      <c r="A16" s="78" t="s">
        <v>168</v>
      </c>
      <c r="B16" s="87" t="str">
        <f>[12]Setembro!$I$5</f>
        <v>*</v>
      </c>
      <c r="C16" s="87" t="str">
        <f>[12]Setembro!$I$6</f>
        <v>*</v>
      </c>
      <c r="D16" s="87" t="str">
        <f>[12]Setembro!$I$7</f>
        <v>*</v>
      </c>
      <c r="E16" s="87" t="str">
        <f>[12]Setembro!$I$8</f>
        <v>*</v>
      </c>
      <c r="F16" s="87" t="str">
        <f>[12]Setembro!$I$9</f>
        <v>*</v>
      </c>
      <c r="G16" s="87" t="str">
        <f>[12]Setembro!$I$10</f>
        <v>*</v>
      </c>
      <c r="H16" s="87" t="str">
        <f>[12]Setembro!$I$11</f>
        <v>*</v>
      </c>
      <c r="I16" s="87" t="str">
        <f>[12]Setembro!$I$12</f>
        <v>*</v>
      </c>
      <c r="J16" s="87" t="str">
        <f>[12]Setembro!$I$13</f>
        <v>*</v>
      </c>
      <c r="K16" s="87" t="str">
        <f>[12]Setembro!$I$14</f>
        <v>*</v>
      </c>
      <c r="L16" s="87" t="str">
        <f>[12]Setembro!$I$15</f>
        <v>*</v>
      </c>
      <c r="M16" s="87" t="str">
        <f>[12]Setembro!$I$16</f>
        <v>*</v>
      </c>
      <c r="N16" s="87" t="str">
        <f>[12]Setembro!$I$17</f>
        <v>*</v>
      </c>
      <c r="O16" s="87" t="str">
        <f>[12]Setembro!$I$18</f>
        <v>*</v>
      </c>
      <c r="P16" s="87" t="str">
        <f>[12]Setembro!$I$19</f>
        <v>*</v>
      </c>
      <c r="Q16" s="87" t="str">
        <f>[12]Setembro!$I$20</f>
        <v>*</v>
      </c>
      <c r="R16" s="87" t="str">
        <f>[12]Setembro!$I$21</f>
        <v>*</v>
      </c>
      <c r="S16" s="87" t="str">
        <f>[12]Setembro!$I$22</f>
        <v>*</v>
      </c>
      <c r="T16" s="92" t="str">
        <f>[12]Setembro!$I$23</f>
        <v>*</v>
      </c>
      <c r="U16" s="92" t="str">
        <f>[12]Setembro!$I$24</f>
        <v>*</v>
      </c>
      <c r="V16" s="92" t="str">
        <f>[12]Setembro!$I$25</f>
        <v>*</v>
      </c>
      <c r="W16" s="92" t="str">
        <f>[12]Setembro!$I$26</f>
        <v>*</v>
      </c>
      <c r="X16" s="92" t="str">
        <f>[12]Setembro!$I$27</f>
        <v>*</v>
      </c>
      <c r="Y16" s="92" t="str">
        <f>[12]Setembro!$I$28</f>
        <v>*</v>
      </c>
      <c r="Z16" s="92" t="str">
        <f>[12]Setembro!$I$29</f>
        <v>*</v>
      </c>
      <c r="AA16" s="92" t="str">
        <f>[12]Setembro!$I$30</f>
        <v>*</v>
      </c>
      <c r="AB16" s="92" t="str">
        <f>[12]Setembro!$I$31</f>
        <v>*</v>
      </c>
      <c r="AC16" s="92" t="str">
        <f>[12]Setembro!$I$32</f>
        <v>*</v>
      </c>
      <c r="AD16" s="92" t="str">
        <f>[12]Setembro!$I$33</f>
        <v>*</v>
      </c>
      <c r="AE16" s="93" t="str">
        <f>[12]Setembro!$I$34</f>
        <v>*</v>
      </c>
      <c r="AF16" s="138" t="str">
        <f>[12]Setembro!$I$35</f>
        <v>*</v>
      </c>
      <c r="AI16" t="s">
        <v>47</v>
      </c>
    </row>
    <row r="17" spans="1:39" x14ac:dyDescent="0.2">
      <c r="A17" s="78" t="s">
        <v>2</v>
      </c>
      <c r="B17" s="87" t="str">
        <f>[13]Setembro!$I$5</f>
        <v>L</v>
      </c>
      <c r="C17" s="87" t="str">
        <f>[13]Setembro!$I$6</f>
        <v>N</v>
      </c>
      <c r="D17" s="87" t="str">
        <f>[13]Setembro!$I$7</f>
        <v>N</v>
      </c>
      <c r="E17" s="87" t="str">
        <f>[13]Setembro!$I$8</f>
        <v>N</v>
      </c>
      <c r="F17" s="87" t="str">
        <f>[13]Setembro!$I$9</f>
        <v>N</v>
      </c>
      <c r="G17" s="87" t="str">
        <f>[13]Setembro!$I$10</f>
        <v>N</v>
      </c>
      <c r="H17" s="87" t="str">
        <f>[13]Setembro!$I$11</f>
        <v>L</v>
      </c>
      <c r="I17" s="87" t="str">
        <f>[13]Setembro!$I$12</f>
        <v>N</v>
      </c>
      <c r="J17" s="87" t="str">
        <f>[13]Setembro!$I$13</f>
        <v>L</v>
      </c>
      <c r="K17" s="87" t="str">
        <f>[13]Setembro!$I$14</f>
        <v>L</v>
      </c>
      <c r="L17" s="87" t="str">
        <f>[13]Setembro!$I$15</f>
        <v>N</v>
      </c>
      <c r="M17" s="87" t="str">
        <f>[13]Setembro!$I$16</f>
        <v>NE</v>
      </c>
      <c r="N17" s="87" t="str">
        <f>[13]Setembro!$I$17</f>
        <v>NE</v>
      </c>
      <c r="O17" s="87" t="str">
        <f>[13]Setembro!$I$18</f>
        <v>NE</v>
      </c>
      <c r="P17" s="87" t="str">
        <f>[13]Setembro!$I$19</f>
        <v>NE</v>
      </c>
      <c r="Q17" s="87" t="str">
        <f>[13]Setembro!$I$20</f>
        <v>N</v>
      </c>
      <c r="R17" s="87" t="str">
        <f>[13]Setembro!$I$21</f>
        <v>N</v>
      </c>
      <c r="S17" s="87" t="str">
        <f>[13]Setembro!$I$22</f>
        <v>L</v>
      </c>
      <c r="T17" s="92" t="str">
        <f>[13]Setembro!$I$23</f>
        <v>L</v>
      </c>
      <c r="U17" s="92" t="str">
        <f>[13]Setembro!$I$24</f>
        <v>N</v>
      </c>
      <c r="V17" s="87" t="str">
        <f>[13]Setembro!$I$25</f>
        <v>L</v>
      </c>
      <c r="W17" s="92" t="str">
        <f>[13]Setembro!$I$26</f>
        <v>SE</v>
      </c>
      <c r="X17" s="92" t="str">
        <f>[13]Setembro!$I$27</f>
        <v>L</v>
      </c>
      <c r="Y17" s="92" t="str">
        <f>[13]Setembro!$I$28</f>
        <v>L</v>
      </c>
      <c r="Z17" s="92" t="str">
        <f>[13]Setembro!$I$29</f>
        <v>L</v>
      </c>
      <c r="AA17" s="92" t="str">
        <f>[13]Setembro!$I$30</f>
        <v>N</v>
      </c>
      <c r="AB17" s="92" t="str">
        <f>[13]Setembro!$I$31</f>
        <v>N</v>
      </c>
      <c r="AC17" s="92" t="str">
        <f>[13]Setembro!$I$32</f>
        <v>N</v>
      </c>
      <c r="AD17" s="92" t="str">
        <f>[13]Setembro!$I$33</f>
        <v>N</v>
      </c>
      <c r="AE17" s="93" t="str">
        <f>[13]Setembro!$I$34</f>
        <v>N</v>
      </c>
      <c r="AF17" s="137" t="str">
        <f>[13]Setembro!$I$35</f>
        <v>N</v>
      </c>
      <c r="AH17" s="12" t="s">
        <v>47</v>
      </c>
      <c r="AI17" t="s">
        <v>47</v>
      </c>
    </row>
    <row r="18" spans="1:39" x14ac:dyDescent="0.2">
      <c r="A18" s="78" t="s">
        <v>3</v>
      </c>
      <c r="B18" s="87" t="str">
        <f>[14]Setembro!$I$5</f>
        <v>SO</v>
      </c>
      <c r="C18" s="87" t="str">
        <f>[14]Setembro!$I$6</f>
        <v>SO</v>
      </c>
      <c r="D18" s="87" t="str">
        <f>[14]Setembro!$I$7</f>
        <v>SO</v>
      </c>
      <c r="E18" s="87" t="str">
        <f>[14]Setembro!$I$8</f>
        <v>SO</v>
      </c>
      <c r="F18" s="87" t="str">
        <f>[14]Setembro!$I$9</f>
        <v>SO</v>
      </c>
      <c r="G18" s="87" t="str">
        <f>[14]Setembro!$I$10</f>
        <v>SO</v>
      </c>
      <c r="H18" s="87" t="str">
        <f>[14]Setembro!$I$11</f>
        <v>SO</v>
      </c>
      <c r="I18" s="87" t="str">
        <f>[14]Setembro!$I$12</f>
        <v>O</v>
      </c>
      <c r="J18" s="87" t="str">
        <f>[14]Setembro!$I$13</f>
        <v>SO</v>
      </c>
      <c r="K18" s="87" t="str">
        <f>[14]Setembro!$I$14</f>
        <v>SO</v>
      </c>
      <c r="L18" s="87" t="str">
        <f>[14]Setembro!$I$15</f>
        <v>SO</v>
      </c>
      <c r="M18" s="87" t="str">
        <f>[14]Setembro!$I$16</f>
        <v>SO</v>
      </c>
      <c r="N18" s="87" t="str">
        <f>[14]Setembro!$I$17</f>
        <v>SO</v>
      </c>
      <c r="O18" s="87" t="str">
        <f>[14]Setembro!$I$18</f>
        <v>SO</v>
      </c>
      <c r="P18" s="87" t="str">
        <f>[14]Setembro!$I$19</f>
        <v>SO</v>
      </c>
      <c r="Q18" s="87" t="str">
        <f>[14]Setembro!$I$20</f>
        <v>NO</v>
      </c>
      <c r="R18" s="87" t="str">
        <f>[14]Setembro!$I$21</f>
        <v>SO</v>
      </c>
      <c r="S18" s="87" t="str">
        <f>[14]Setembro!$I$22</f>
        <v>SO</v>
      </c>
      <c r="T18" s="92" t="str">
        <f>[14]Setembro!$I$23</f>
        <v>NO</v>
      </c>
      <c r="U18" s="92" t="str">
        <f>[14]Setembro!$I$24</f>
        <v>SO</v>
      </c>
      <c r="V18" s="92" t="str">
        <f>[14]Setembro!$I$25</f>
        <v>SO</v>
      </c>
      <c r="W18" s="92" t="str">
        <f>[14]Setembro!$I$26</f>
        <v>N</v>
      </c>
      <c r="X18" s="92" t="str">
        <f>[14]Setembro!$I$27</f>
        <v>*</v>
      </c>
      <c r="Y18" s="92" t="str">
        <f>[14]Setembro!$I$28</f>
        <v>N</v>
      </c>
      <c r="Z18" s="92" t="str">
        <f>[14]Setembro!$I$29</f>
        <v>N</v>
      </c>
      <c r="AA18" s="92" t="str">
        <f>[14]Setembro!$I$30</f>
        <v>N</v>
      </c>
      <c r="AB18" s="92" t="str">
        <f>[14]Setembro!$I$31</f>
        <v>*</v>
      </c>
      <c r="AC18" s="92" t="str">
        <f>[14]Setembro!$I$32</f>
        <v>*</v>
      </c>
      <c r="AD18" s="92" t="str">
        <f>[14]Setembro!$I$33</f>
        <v>N</v>
      </c>
      <c r="AE18" s="93" t="str">
        <f>[14]Setembro!$I$34</f>
        <v>N</v>
      </c>
      <c r="AF18" s="137" t="str">
        <f>[14]Setembro!$I$35</f>
        <v>SO</v>
      </c>
      <c r="AG18" s="12" t="s">
        <v>47</v>
      </c>
      <c r="AH18" s="12" t="s">
        <v>47</v>
      </c>
      <c r="AI18" t="s">
        <v>47</v>
      </c>
    </row>
    <row r="19" spans="1:39" x14ac:dyDescent="0.2">
      <c r="A19" s="78" t="s">
        <v>4</v>
      </c>
      <c r="B19" s="87" t="str">
        <f>[15]Setembro!$I$5</f>
        <v>*</v>
      </c>
      <c r="C19" s="87" t="str">
        <f>[15]Setembro!$I$6</f>
        <v>*</v>
      </c>
      <c r="D19" s="87" t="str">
        <f>[15]Setembro!$I$7</f>
        <v>*</v>
      </c>
      <c r="E19" s="87" t="str">
        <f>[15]Setembro!$I$8</f>
        <v>*</v>
      </c>
      <c r="F19" s="87" t="str">
        <f>[15]Setembro!$I$9</f>
        <v>*</v>
      </c>
      <c r="G19" s="87" t="str">
        <f>[15]Setembro!$I$10</f>
        <v>*</v>
      </c>
      <c r="H19" s="87" t="str">
        <f>[15]Setembro!$I$11</f>
        <v>*</v>
      </c>
      <c r="I19" s="87" t="str">
        <f>[15]Setembro!$I$12</f>
        <v>*</v>
      </c>
      <c r="J19" s="87" t="str">
        <f>[15]Setembro!$I$13</f>
        <v>*</v>
      </c>
      <c r="K19" s="87" t="str">
        <f>[15]Setembro!$I$14</f>
        <v>*</v>
      </c>
      <c r="L19" s="87" t="str">
        <f>[15]Setembro!$I$15</f>
        <v>*</v>
      </c>
      <c r="M19" s="87" t="str">
        <f>[15]Setembro!$I$16</f>
        <v>*</v>
      </c>
      <c r="N19" s="87" t="str">
        <f>[15]Setembro!$I$17</f>
        <v>*</v>
      </c>
      <c r="O19" s="87" t="str">
        <f>[15]Setembro!$I$18</f>
        <v>*</v>
      </c>
      <c r="P19" s="87" t="str">
        <f>[15]Setembro!$I$19</f>
        <v>*</v>
      </c>
      <c r="Q19" s="87" t="str">
        <f>[15]Setembro!$I$20</f>
        <v>*</v>
      </c>
      <c r="R19" s="87" t="str">
        <f>[15]Setembro!$I$21</f>
        <v>*</v>
      </c>
      <c r="S19" s="87" t="str">
        <f>[15]Setembro!$I$22</f>
        <v>*</v>
      </c>
      <c r="T19" s="92" t="str">
        <f>[15]Setembro!$I$23</f>
        <v>*</v>
      </c>
      <c r="U19" s="92" t="str">
        <f>[15]Setembro!$I$24</f>
        <v>*</v>
      </c>
      <c r="V19" s="92" t="str">
        <f>[15]Setembro!$I$25</f>
        <v>*</v>
      </c>
      <c r="W19" s="92" t="str">
        <f>[15]Setembro!$I$26</f>
        <v>*</v>
      </c>
      <c r="X19" s="92" t="str">
        <f>[15]Setembro!$I$27</f>
        <v>*</v>
      </c>
      <c r="Y19" s="92" t="str">
        <f>[15]Setembro!$I$28</f>
        <v>*</v>
      </c>
      <c r="Z19" s="92" t="str">
        <f>[15]Setembro!$I$29</f>
        <v>*</v>
      </c>
      <c r="AA19" s="92" t="str">
        <f>[15]Setembro!$I$30</f>
        <v>*</v>
      </c>
      <c r="AB19" s="92" t="str">
        <f>[15]Setembro!$I$31</f>
        <v>*</v>
      </c>
      <c r="AC19" s="92" t="str">
        <f>[15]Setembro!$I$32</f>
        <v>*</v>
      </c>
      <c r="AD19" s="92" t="str">
        <f>[15]Setembro!$I$33</f>
        <v>*</v>
      </c>
      <c r="AE19" s="93" t="str">
        <f>[15]Setembro!$I$34</f>
        <v>*</v>
      </c>
      <c r="AF19" s="137" t="str">
        <f>[15]Setembro!$I$35</f>
        <v>*</v>
      </c>
      <c r="AI19" t="s">
        <v>47</v>
      </c>
    </row>
    <row r="20" spans="1:39" x14ac:dyDescent="0.2">
      <c r="A20" s="78" t="s">
        <v>5</v>
      </c>
      <c r="B20" s="92" t="str">
        <f>[16]Setembro!$I$5</f>
        <v>SO</v>
      </c>
      <c r="C20" s="92" t="str">
        <f>[16]Setembro!$I$6</f>
        <v>SO</v>
      </c>
      <c r="D20" s="92" t="str">
        <f>[16]Setembro!$I$7</f>
        <v>S</v>
      </c>
      <c r="E20" s="92" t="str">
        <f>[16]Setembro!$I$8</f>
        <v>L</v>
      </c>
      <c r="F20" s="92" t="str">
        <f>[16]Setembro!$I$9</f>
        <v>L</v>
      </c>
      <c r="G20" s="92" t="str">
        <f>[16]Setembro!$I$10</f>
        <v>L</v>
      </c>
      <c r="H20" s="92" t="str">
        <f>[16]Setembro!$I$11</f>
        <v>SO</v>
      </c>
      <c r="I20" s="92" t="str">
        <f>[16]Setembro!$I$12</f>
        <v>SO</v>
      </c>
      <c r="J20" s="92" t="str">
        <f>[16]Setembro!$I$13</f>
        <v>NE</v>
      </c>
      <c r="K20" s="92" t="str">
        <f>[16]Setembro!$I$14</f>
        <v>SE</v>
      </c>
      <c r="L20" s="92" t="str">
        <f>[16]Setembro!$I$15</f>
        <v>SE</v>
      </c>
      <c r="M20" s="92" t="str">
        <f>[16]Setembro!$I$16</f>
        <v>L</v>
      </c>
      <c r="N20" s="92" t="str">
        <f>[16]Setembro!$I$17</f>
        <v>L</v>
      </c>
      <c r="O20" s="92" t="str">
        <f>[16]Setembro!$I$18</f>
        <v>S</v>
      </c>
      <c r="P20" s="92" t="str">
        <f>[16]Setembro!$I$19</f>
        <v>SO</v>
      </c>
      <c r="Q20" s="92" t="str">
        <f>[16]Setembro!$I$20</f>
        <v>N</v>
      </c>
      <c r="R20" s="92" t="str">
        <f>[16]Setembro!$I$21</f>
        <v>SO</v>
      </c>
      <c r="S20" s="92" t="str">
        <f>[16]Setembro!$I$22</f>
        <v>NO</v>
      </c>
      <c r="T20" s="92" t="str">
        <f>[16]Setembro!$I$23</f>
        <v>L</v>
      </c>
      <c r="U20" s="92" t="str">
        <f>[16]Setembro!$I$24</f>
        <v>S</v>
      </c>
      <c r="V20" s="92" t="str">
        <f>[16]Setembro!$I$25</f>
        <v>SO</v>
      </c>
      <c r="W20" s="92" t="str">
        <f>[16]Setembro!$I$26</f>
        <v>SO</v>
      </c>
      <c r="X20" s="92" t="str">
        <f>[16]Setembro!$I$27</f>
        <v>L</v>
      </c>
      <c r="Y20" s="92" t="str">
        <f>[16]Setembro!$I$28</f>
        <v>SE</v>
      </c>
      <c r="Z20" s="92" t="str">
        <f>[16]Setembro!$I$29</f>
        <v>L</v>
      </c>
      <c r="AA20" s="92" t="str">
        <f>[16]Setembro!$I$30</f>
        <v>L</v>
      </c>
      <c r="AB20" s="92" t="str">
        <f>[16]Setembro!$I$31</f>
        <v>NO</v>
      </c>
      <c r="AC20" s="92" t="str">
        <f>[16]Setembro!$I$32</f>
        <v>SO</v>
      </c>
      <c r="AD20" s="92" t="str">
        <f>[16]Setembro!$I$33</f>
        <v>N</v>
      </c>
      <c r="AE20" s="93" t="str">
        <f>[16]Setembro!$I$34</f>
        <v>L</v>
      </c>
      <c r="AF20" s="137" t="str">
        <f>[16]Setembro!$I$35</f>
        <v>L</v>
      </c>
      <c r="AG20" s="12" t="s">
        <v>47</v>
      </c>
      <c r="AI20" t="s">
        <v>47</v>
      </c>
      <c r="AJ20" t="s">
        <v>47</v>
      </c>
      <c r="AK20" t="s">
        <v>47</v>
      </c>
    </row>
    <row r="21" spans="1:39" x14ac:dyDescent="0.2">
      <c r="A21" s="78" t="s">
        <v>43</v>
      </c>
      <c r="B21" s="92" t="str">
        <f>[17]Setembro!$I$5</f>
        <v>NE</v>
      </c>
      <c r="C21" s="92" t="str">
        <f>[17]Setembro!$I$6</f>
        <v>NE</v>
      </c>
      <c r="D21" s="92" t="str">
        <f>[17]Setembro!$I$7</f>
        <v>NE</v>
      </c>
      <c r="E21" s="92" t="str">
        <f>[17]Setembro!$I$8</f>
        <v>NE</v>
      </c>
      <c r="F21" s="92" t="str">
        <f>[17]Setembro!$I$9</f>
        <v>NE</v>
      </c>
      <c r="G21" s="92" t="str">
        <f>[17]Setembro!$I$10</f>
        <v>NE</v>
      </c>
      <c r="H21" s="92" t="str">
        <f>[17]Setembro!$I$11</f>
        <v>NE</v>
      </c>
      <c r="I21" s="92" t="str">
        <f>[17]Setembro!$I$12</f>
        <v>L</v>
      </c>
      <c r="J21" s="92" t="str">
        <f>[17]Setembro!$I$13</f>
        <v>NE</v>
      </c>
      <c r="K21" s="92" t="str">
        <f>[17]Setembro!$I$14</f>
        <v>NE</v>
      </c>
      <c r="L21" s="92" t="str">
        <f>[17]Setembro!$I$15</f>
        <v>NE</v>
      </c>
      <c r="M21" s="92" t="str">
        <f>[17]Setembro!$I$16</f>
        <v>NE</v>
      </c>
      <c r="N21" s="92" t="str">
        <f>[17]Setembro!$I$17</f>
        <v>NE</v>
      </c>
      <c r="O21" s="92" t="str">
        <f>[17]Setembro!$I$18</f>
        <v>NE</v>
      </c>
      <c r="P21" s="92" t="str">
        <f>[17]Setembro!$I$19</f>
        <v>NE</v>
      </c>
      <c r="Q21" s="92" t="str">
        <f>[17]Setembro!$I$20</f>
        <v>NE</v>
      </c>
      <c r="R21" s="92" t="str">
        <f>[17]Setembro!$I$21</f>
        <v>N</v>
      </c>
      <c r="S21" s="92" t="str">
        <f>[17]Setembro!$I$22</f>
        <v>NE</v>
      </c>
      <c r="T21" s="92" t="str">
        <f>[17]Setembro!$I$23</f>
        <v>NE</v>
      </c>
      <c r="U21" s="92" t="str">
        <f>[17]Setembro!$I$24</f>
        <v>SE</v>
      </c>
      <c r="V21" s="92" t="str">
        <f>[17]Setembro!$I$25</f>
        <v>L</v>
      </c>
      <c r="W21" s="92" t="str">
        <f>[17]Setembro!$I$26</f>
        <v>L</v>
      </c>
      <c r="X21" s="92" t="str">
        <f>[17]Setembro!$I$27</f>
        <v>L</v>
      </c>
      <c r="Y21" s="92" t="str">
        <f>[17]Setembro!$I$28</f>
        <v>L</v>
      </c>
      <c r="Z21" s="92" t="str">
        <f>[17]Setembro!$I$29</f>
        <v>L</v>
      </c>
      <c r="AA21" s="92" t="str">
        <f>[17]Setembro!$I$30</f>
        <v>NE</v>
      </c>
      <c r="AB21" s="92" t="str">
        <f>[17]Setembro!$I$31</f>
        <v>N</v>
      </c>
      <c r="AC21" s="92" t="str">
        <f>[17]Setembro!$I$32</f>
        <v>N</v>
      </c>
      <c r="AD21" s="92" t="str">
        <f>[17]Setembro!$I$33</f>
        <v>NE</v>
      </c>
      <c r="AE21" s="93" t="str">
        <f>[17]Setembro!$I$34</f>
        <v>NE</v>
      </c>
      <c r="AF21" s="137" t="str">
        <f>[17]Setembro!$I$35</f>
        <v>NE</v>
      </c>
      <c r="AJ21" t="s">
        <v>47</v>
      </c>
    </row>
    <row r="22" spans="1:39" x14ac:dyDescent="0.2">
      <c r="A22" s="78" t="s">
        <v>6</v>
      </c>
      <c r="B22" s="92" t="str">
        <f>[18]Setembro!$I$5</f>
        <v>N</v>
      </c>
      <c r="C22" s="92" t="str">
        <f>[18]Setembro!$I$6</f>
        <v>NO</v>
      </c>
      <c r="D22" s="92" t="str">
        <f>[18]Setembro!$I$7</f>
        <v>O</v>
      </c>
      <c r="E22" s="92" t="str">
        <f>[18]Setembro!$I$8</f>
        <v>L</v>
      </c>
      <c r="F22" s="92" t="str">
        <f>[18]Setembro!$I$9</f>
        <v>NE</v>
      </c>
      <c r="G22" s="92" t="str">
        <f>[18]Setembro!$I$10</f>
        <v>L</v>
      </c>
      <c r="H22" s="92" t="str">
        <f>[18]Setembro!$I$11</f>
        <v>O</v>
      </c>
      <c r="I22" s="92" t="str">
        <f>[18]Setembro!$I$12</f>
        <v>O</v>
      </c>
      <c r="J22" s="92" t="str">
        <f>[18]Setembro!$I$13</f>
        <v>SE</v>
      </c>
      <c r="K22" s="92" t="str">
        <f>[18]Setembro!$I$14</f>
        <v>O</v>
      </c>
      <c r="L22" s="92" t="str">
        <f>[18]Setembro!$I$15</f>
        <v>O</v>
      </c>
      <c r="M22" s="92" t="str">
        <f>[18]Setembro!$I$16</f>
        <v>NE</v>
      </c>
      <c r="N22" s="92" t="str">
        <f>[18]Setembro!$I$17</f>
        <v>NE</v>
      </c>
      <c r="O22" s="92" t="str">
        <f>[18]Setembro!$I$18</f>
        <v>O</v>
      </c>
      <c r="P22" s="92" t="str">
        <f>[18]Setembro!$I$19</f>
        <v>NO</v>
      </c>
      <c r="Q22" s="92" t="str">
        <f>[18]Setembro!$I$20</f>
        <v>NO</v>
      </c>
      <c r="R22" s="92" t="str">
        <f>[18]Setembro!$I$21</f>
        <v>O</v>
      </c>
      <c r="S22" s="92" t="str">
        <f>[18]Setembro!$I$22</f>
        <v>SE</v>
      </c>
      <c r="T22" s="92" t="str">
        <f>[18]Setembro!$I$23</f>
        <v>S</v>
      </c>
      <c r="U22" s="92" t="str">
        <f>[18]Setembro!$I$24</f>
        <v>SE</v>
      </c>
      <c r="V22" s="92" t="str">
        <f>[18]Setembro!$I$25</f>
        <v>SE</v>
      </c>
      <c r="W22" s="92" t="str">
        <f>[18]Setembro!$I$26</f>
        <v>SE</v>
      </c>
      <c r="X22" s="92" t="str">
        <f>[18]Setembro!$I$27</f>
        <v>SE</v>
      </c>
      <c r="Y22" s="92" t="str">
        <f>[18]Setembro!$I$28</f>
        <v>SE</v>
      </c>
      <c r="Z22" s="92" t="str">
        <f>[18]Setembro!$I$29</f>
        <v>SE</v>
      </c>
      <c r="AA22" s="92" t="str">
        <f>[18]Setembro!$I$30</f>
        <v>NO</v>
      </c>
      <c r="AB22" s="92" t="str">
        <f>[18]Setembro!$I$31</f>
        <v>NO</v>
      </c>
      <c r="AC22" s="92" t="str">
        <f>[18]Setembro!$I$32</f>
        <v>O</v>
      </c>
      <c r="AD22" s="92" t="str">
        <f>[18]Setembro!$I$33</f>
        <v>SE</v>
      </c>
      <c r="AE22" s="93" t="str">
        <f>[18]Setembro!$I$34</f>
        <v>O</v>
      </c>
      <c r="AF22" s="137" t="str">
        <f>[18]Setembro!$I$35</f>
        <v>O</v>
      </c>
      <c r="AJ22" t="s">
        <v>47</v>
      </c>
    </row>
    <row r="23" spans="1:39" x14ac:dyDescent="0.2">
      <c r="A23" s="78" t="s">
        <v>7</v>
      </c>
      <c r="B23" s="87" t="str">
        <f>[19]Setembro!$I$5</f>
        <v>*</v>
      </c>
      <c r="C23" s="87" t="str">
        <f>[19]Setembro!$I$6</f>
        <v>*</v>
      </c>
      <c r="D23" s="87" t="str">
        <f>[19]Setembro!$I$7</f>
        <v>*</v>
      </c>
      <c r="E23" s="87" t="str">
        <f>[19]Setembro!$I$8</f>
        <v>*</v>
      </c>
      <c r="F23" s="87" t="str">
        <f>[19]Setembro!$I$9</f>
        <v>*</v>
      </c>
      <c r="G23" s="87" t="str">
        <f>[19]Setembro!$I$10</f>
        <v>*</v>
      </c>
      <c r="H23" s="87" t="str">
        <f>[19]Setembro!$I$11</f>
        <v>*</v>
      </c>
      <c r="I23" s="87" t="str">
        <f>[19]Setembro!$I$12</f>
        <v>*</v>
      </c>
      <c r="J23" s="87" t="str">
        <f>[19]Setembro!$I$13</f>
        <v>*</v>
      </c>
      <c r="K23" s="87" t="str">
        <f>[19]Setembro!$I$14</f>
        <v>*</v>
      </c>
      <c r="L23" s="87" t="str">
        <f>[19]Setembro!$I$15</f>
        <v>*</v>
      </c>
      <c r="M23" s="87" t="str">
        <f>[19]Setembro!$I$16</f>
        <v>*</v>
      </c>
      <c r="N23" s="87" t="str">
        <f>[19]Setembro!$I$17</f>
        <v>*</v>
      </c>
      <c r="O23" s="87" t="str">
        <f>[19]Setembro!$I$18</f>
        <v>*</v>
      </c>
      <c r="P23" s="87" t="str">
        <f>[19]Setembro!$I$19</f>
        <v>*</v>
      </c>
      <c r="Q23" s="87" t="str">
        <f>[19]Setembro!$I$20</f>
        <v>*</v>
      </c>
      <c r="R23" s="87" t="str">
        <f>[19]Setembro!$I$21</f>
        <v>*</v>
      </c>
      <c r="S23" s="87" t="str">
        <f>[19]Setembro!$I$22</f>
        <v>*</v>
      </c>
      <c r="T23" s="92" t="str">
        <f>[19]Setembro!$I$23</f>
        <v>*</v>
      </c>
      <c r="U23" s="92" t="str">
        <f>[19]Setembro!$I$24</f>
        <v>*</v>
      </c>
      <c r="V23" s="92" t="str">
        <f>[19]Setembro!$I$25</f>
        <v>*</v>
      </c>
      <c r="W23" s="92" t="str">
        <f>[19]Setembro!$I$26</f>
        <v>*</v>
      </c>
      <c r="X23" s="92" t="str">
        <f>[19]Setembro!$I$27</f>
        <v>*</v>
      </c>
      <c r="Y23" s="92" t="str">
        <f>[19]Setembro!$I$28</f>
        <v>*</v>
      </c>
      <c r="Z23" s="92" t="str">
        <f>[19]Setembro!$I$29</f>
        <v>*</v>
      </c>
      <c r="AA23" s="92" t="str">
        <f>[19]Setembro!$I$30</f>
        <v>*</v>
      </c>
      <c r="AB23" s="92" t="str">
        <f>[19]Setembro!$I$31</f>
        <v>*</v>
      </c>
      <c r="AC23" s="92" t="str">
        <f>[19]Setembro!$I$32</f>
        <v>*</v>
      </c>
      <c r="AD23" s="92" t="str">
        <f>[19]Setembro!$I$33</f>
        <v>*</v>
      </c>
      <c r="AE23" s="93" t="str">
        <f>[19]Setembro!$I$34</f>
        <v>*</v>
      </c>
      <c r="AF23" s="137" t="str">
        <f>[19]Setembro!$I$35</f>
        <v>*</v>
      </c>
      <c r="AI23" t="s">
        <v>47</v>
      </c>
      <c r="AJ23" t="s">
        <v>47</v>
      </c>
      <c r="AK23" t="s">
        <v>47</v>
      </c>
    </row>
    <row r="24" spans="1:39" x14ac:dyDescent="0.2">
      <c r="A24" s="78" t="s">
        <v>169</v>
      </c>
      <c r="B24" s="87" t="str">
        <f>[20]Setembro!$I$5</f>
        <v>*</v>
      </c>
      <c r="C24" s="87" t="str">
        <f>[20]Setembro!$I$6</f>
        <v>*</v>
      </c>
      <c r="D24" s="87" t="str">
        <f>[20]Setembro!$I$7</f>
        <v>*</v>
      </c>
      <c r="E24" s="87" t="str">
        <f>[20]Setembro!$I$8</f>
        <v>*</v>
      </c>
      <c r="F24" s="87" t="str">
        <f>[20]Setembro!$I$9</f>
        <v>*</v>
      </c>
      <c r="G24" s="87" t="str">
        <f>[20]Setembro!$I$10</f>
        <v>*</v>
      </c>
      <c r="H24" s="87" t="str">
        <f>[20]Setembro!$I$11</f>
        <v>*</v>
      </c>
      <c r="I24" s="87" t="str">
        <f>[20]Setembro!$I$12</f>
        <v>*</v>
      </c>
      <c r="J24" s="87" t="str">
        <f>[20]Setembro!$I$13</f>
        <v>*</v>
      </c>
      <c r="K24" s="87" t="str">
        <f>[20]Setembro!$I$14</f>
        <v>*</v>
      </c>
      <c r="L24" s="87" t="str">
        <f>[20]Setembro!$I$15</f>
        <v>*</v>
      </c>
      <c r="M24" s="87" t="str">
        <f>[20]Setembro!$I$16</f>
        <v>*</v>
      </c>
      <c r="N24" s="87" t="str">
        <f>[20]Setembro!$I$17</f>
        <v>*</v>
      </c>
      <c r="O24" s="87" t="str">
        <f>[20]Setembro!$I$18</f>
        <v>*</v>
      </c>
      <c r="P24" s="87" t="str">
        <f>[20]Setembro!$I$19</f>
        <v>*</v>
      </c>
      <c r="Q24" s="87" t="str">
        <f>[20]Setembro!$I$20</f>
        <v>*</v>
      </c>
      <c r="R24" s="87" t="str">
        <f>[20]Setembro!$I$21</f>
        <v>*</v>
      </c>
      <c r="S24" s="87" t="str">
        <f>[20]Setembro!$I$22</f>
        <v>*</v>
      </c>
      <c r="T24" s="87" t="str">
        <f>[20]Setembro!$I$23</f>
        <v>*</v>
      </c>
      <c r="U24" s="87" t="str">
        <f>[20]Setembro!$I$24</f>
        <v>*</v>
      </c>
      <c r="V24" s="87" t="str">
        <f>[20]Setembro!$I$25</f>
        <v>*</v>
      </c>
      <c r="W24" s="87" t="str">
        <f>[20]Setembro!$I$26</f>
        <v>*</v>
      </c>
      <c r="X24" s="87" t="str">
        <f>[20]Setembro!$I$27</f>
        <v>*</v>
      </c>
      <c r="Y24" s="87" t="str">
        <f>[20]Setembro!$I$28</f>
        <v>*</v>
      </c>
      <c r="Z24" s="87" t="str">
        <f>[20]Setembro!$I$29</f>
        <v>*</v>
      </c>
      <c r="AA24" s="87" t="str">
        <f>[20]Setembro!$I$30</f>
        <v>*</v>
      </c>
      <c r="AB24" s="87" t="str">
        <f>[20]Setembro!$I$31</f>
        <v>*</v>
      </c>
      <c r="AC24" s="87" t="str">
        <f>[20]Setembro!$I$32</f>
        <v>*</v>
      </c>
      <c r="AD24" s="87" t="str">
        <f>[20]Setembro!$I$33</f>
        <v>*</v>
      </c>
      <c r="AE24" s="132" t="str">
        <f>[20]Setembro!$I$34</f>
        <v>*</v>
      </c>
      <c r="AF24" s="138" t="str">
        <f>[20]Setembro!$I$35</f>
        <v>*</v>
      </c>
      <c r="AJ24" t="s">
        <v>47</v>
      </c>
      <c r="AK24" t="s">
        <v>47</v>
      </c>
    </row>
    <row r="25" spans="1:39" x14ac:dyDescent="0.2">
      <c r="A25" s="78" t="s">
        <v>170</v>
      </c>
      <c r="B25" s="92" t="str">
        <f>[21]Setembro!$I$5</f>
        <v>NE</v>
      </c>
      <c r="C25" s="92" t="str">
        <f>[21]Setembro!$I$6</f>
        <v>NE</v>
      </c>
      <c r="D25" s="92" t="str">
        <f>[21]Setembro!$I$7</f>
        <v>SO</v>
      </c>
      <c r="E25" s="92" t="str">
        <f>[21]Setembro!$I$8</f>
        <v>S</v>
      </c>
      <c r="F25" s="92" t="str">
        <f>[21]Setembro!$I$9</f>
        <v>NE</v>
      </c>
      <c r="G25" s="92" t="str">
        <f>[21]Setembro!$I$10</f>
        <v>NE</v>
      </c>
      <c r="H25" s="92" t="str">
        <f>[21]Setembro!$I$11</f>
        <v>SO</v>
      </c>
      <c r="I25" s="92" t="str">
        <f>[21]Setembro!$I$12</f>
        <v>SO</v>
      </c>
      <c r="J25" s="92" t="str">
        <f>[21]Setembro!$I$13</f>
        <v>NE</v>
      </c>
      <c r="K25" s="92" t="str">
        <f>[21]Setembro!$I$14</f>
        <v>L</v>
      </c>
      <c r="L25" s="92" t="str">
        <f>[21]Setembro!$I$15</f>
        <v>NE</v>
      </c>
      <c r="M25" s="92" t="str">
        <f>[21]Setembro!$I$16</f>
        <v>N</v>
      </c>
      <c r="N25" s="92" t="str">
        <f>[21]Setembro!$I$17</f>
        <v>NE</v>
      </c>
      <c r="O25" s="92" t="str">
        <f>[21]Setembro!$I$18</f>
        <v>S</v>
      </c>
      <c r="P25" s="92" t="str">
        <f>[21]Setembro!$I$19</f>
        <v>SO</v>
      </c>
      <c r="Q25" s="92" t="str">
        <f>[21]Setembro!$I$20</f>
        <v>NE</v>
      </c>
      <c r="R25" s="92" t="str">
        <f>[21]Setembro!$I$21</f>
        <v>SO</v>
      </c>
      <c r="S25" s="92" t="str">
        <f>[21]Setembro!$I$22</f>
        <v>S</v>
      </c>
      <c r="T25" s="11" t="s">
        <v>226</v>
      </c>
      <c r="U25" s="92" t="str">
        <f>[21]Setembro!$I$24</f>
        <v>S</v>
      </c>
      <c r="V25" s="92" t="str">
        <f>[21]Setembro!$I$25</f>
        <v>S</v>
      </c>
      <c r="W25" s="92" t="str">
        <f>[21]Setembro!$I$26</f>
        <v>NE</v>
      </c>
      <c r="X25" s="92" t="str">
        <f>[21]Setembro!$I$27</f>
        <v>NE</v>
      </c>
      <c r="Y25" s="92" t="str">
        <f>[21]Setembro!$I$28</f>
        <v>NE</v>
      </c>
      <c r="Z25" s="92" t="str">
        <f>[21]Setembro!$I$29</f>
        <v>NE</v>
      </c>
      <c r="AA25" s="92" t="str">
        <f>[21]Setembro!$I$30</f>
        <v>NE</v>
      </c>
      <c r="AB25" s="92" t="str">
        <f>[21]Setembro!$I$31</f>
        <v>NO</v>
      </c>
      <c r="AC25" s="92" t="str">
        <f>[21]Setembro!$I$32</f>
        <v>S</v>
      </c>
      <c r="AD25" s="92" t="str">
        <f>[21]Setembro!$I$33</f>
        <v>N</v>
      </c>
      <c r="AE25" s="93" t="str">
        <f>[21]Setembro!$I$34</f>
        <v>NE</v>
      </c>
      <c r="AF25" s="138" t="str">
        <f>[21]Setembro!$I$35</f>
        <v>NE</v>
      </c>
      <c r="AG25" s="12" t="s">
        <v>47</v>
      </c>
      <c r="AK25" t="s">
        <v>47</v>
      </c>
    </row>
    <row r="26" spans="1:39" x14ac:dyDescent="0.2">
      <c r="A26" s="78" t="s">
        <v>171</v>
      </c>
      <c r="B26" s="92" t="str">
        <f>[22]Setembro!$I$5</f>
        <v>SE</v>
      </c>
      <c r="C26" s="92" t="str">
        <f>[22]Setembro!$I$6</f>
        <v>L</v>
      </c>
      <c r="D26" s="92" t="str">
        <f>[22]Setembro!$I$7</f>
        <v>S</v>
      </c>
      <c r="E26" s="92" t="str">
        <f>[22]Setembro!$I$8</f>
        <v>S</v>
      </c>
      <c r="F26" s="92" t="str">
        <f>[22]Setembro!$I$9</f>
        <v>SE</v>
      </c>
      <c r="G26" s="92" t="str">
        <f>[22]Setembro!$I$10</f>
        <v>SE</v>
      </c>
      <c r="H26" s="92" t="str">
        <f>[22]Setembro!$I$11</f>
        <v>S</v>
      </c>
      <c r="I26" s="92" t="str">
        <f>[22]Setembro!$I$12</f>
        <v>S</v>
      </c>
      <c r="J26" s="92" t="str">
        <f>[22]Setembro!$I$13</f>
        <v>NE</v>
      </c>
      <c r="K26" s="92" t="str">
        <f>[22]Setembro!$I$14</f>
        <v>SE</v>
      </c>
      <c r="L26" s="92" t="str">
        <f>[22]Setembro!$I$15</f>
        <v>N</v>
      </c>
      <c r="M26" s="92" t="str">
        <f>[22]Setembro!$I$16</f>
        <v>SE</v>
      </c>
      <c r="N26" s="92" t="str">
        <f>[22]Setembro!$I$17</f>
        <v>SE</v>
      </c>
      <c r="O26" s="92" t="str">
        <f>[22]Setembro!$I$18</f>
        <v>S</v>
      </c>
      <c r="P26" s="92" t="str">
        <f>[22]Setembro!$I$19</f>
        <v>S</v>
      </c>
      <c r="Q26" s="92" t="str">
        <f>[22]Setembro!$I$20</f>
        <v>SE</v>
      </c>
      <c r="R26" s="92" t="str">
        <f>[22]Setembro!$I$21</f>
        <v>S</v>
      </c>
      <c r="S26" s="92" t="str">
        <f>[22]Setembro!$I$22</f>
        <v>SE</v>
      </c>
      <c r="T26" s="92" t="str">
        <f>[22]Setembro!$I$23</f>
        <v>N</v>
      </c>
      <c r="U26" s="92" t="str">
        <f>[22]Setembro!$I$24</f>
        <v>SE</v>
      </c>
      <c r="V26" s="92" t="str">
        <f>[22]Setembro!$I$25</f>
        <v>S</v>
      </c>
      <c r="W26" s="92" t="str">
        <f>[22]Setembro!$I$26</f>
        <v>S</v>
      </c>
      <c r="X26" s="92" t="str">
        <f>[22]Setembro!$I$27</f>
        <v>L</v>
      </c>
      <c r="Y26" s="92" t="str">
        <f>[22]Setembro!$I$28</f>
        <v>SE</v>
      </c>
      <c r="Z26" s="92" t="str">
        <f>[22]Setembro!$I$29</f>
        <v>L</v>
      </c>
      <c r="AA26" s="92" t="str">
        <f>[22]Setembro!$I$30</f>
        <v>L</v>
      </c>
      <c r="AB26" s="92" t="str">
        <f>[22]Setembro!$I$31</f>
        <v>NO</v>
      </c>
      <c r="AC26" s="92" t="str">
        <f>[22]Setembro!$I$32</f>
        <v>S</v>
      </c>
      <c r="AD26" s="92" t="str">
        <f>[22]Setembro!$I$33</f>
        <v>SE</v>
      </c>
      <c r="AE26" s="93" t="str">
        <f>[22]Setembro!$I$34</f>
        <v>SE</v>
      </c>
      <c r="AF26" s="138" t="str">
        <f>[22]Setembro!$I$35</f>
        <v>SE</v>
      </c>
    </row>
    <row r="27" spans="1:39" x14ac:dyDescent="0.2">
      <c r="A27" s="78" t="s">
        <v>8</v>
      </c>
      <c r="B27" s="87" t="str">
        <f>[23]Setembro!$I$5</f>
        <v>SE</v>
      </c>
      <c r="C27" s="87" t="str">
        <f>[23]Setembro!$I$6</f>
        <v>S</v>
      </c>
      <c r="D27" s="87" t="str">
        <f>[23]Setembro!$I$7</f>
        <v>NO</v>
      </c>
      <c r="E27" s="87" t="str">
        <f>[23]Setembro!$I$8</f>
        <v>O</v>
      </c>
      <c r="F27" s="87" t="str">
        <f>[23]Setembro!$I$9</f>
        <v>SE</v>
      </c>
      <c r="G27" s="87" t="str">
        <f>[23]Setembro!$I$10</f>
        <v>SE</v>
      </c>
      <c r="H27" s="87" t="str">
        <f>[23]Setembro!$I$11</f>
        <v>NO</v>
      </c>
      <c r="I27" s="87" t="str">
        <f>[23]Setembro!$I$12</f>
        <v>NO</v>
      </c>
      <c r="J27" s="87" t="str">
        <f>[23]Setembro!$I$13</f>
        <v>SE</v>
      </c>
      <c r="K27" s="87" t="str">
        <f>[23]Setembro!$I$14</f>
        <v>S</v>
      </c>
      <c r="L27" s="87" t="str">
        <f>[23]Setembro!$I$15</f>
        <v>S</v>
      </c>
      <c r="M27" s="87" t="str">
        <f>[23]Setembro!$I$16</f>
        <v>SE</v>
      </c>
      <c r="N27" s="87" t="str">
        <f>[23]Setembro!$I$17</f>
        <v>SE</v>
      </c>
      <c r="O27" s="87" t="str">
        <f>[23]Setembro!$I$18</f>
        <v>O</v>
      </c>
      <c r="P27" s="87" t="str">
        <f>[23]Setembro!$I$19</f>
        <v>NO</v>
      </c>
      <c r="Q27" s="92" t="str">
        <f>[23]Setembro!$I$20</f>
        <v>SE</v>
      </c>
      <c r="R27" s="92" t="str">
        <f>[23]Setembro!$I$21</f>
        <v>O</v>
      </c>
      <c r="S27" s="92" t="str">
        <f>[23]Setembro!$I$22</f>
        <v>N</v>
      </c>
      <c r="T27" s="92" t="str">
        <f>[23]Setembro!$I$23</f>
        <v>O</v>
      </c>
      <c r="U27" s="92" t="str">
        <f>[23]Setembro!$I$24</f>
        <v>O</v>
      </c>
      <c r="V27" s="92" t="str">
        <f>[23]Setembro!$I$25</f>
        <v>O</v>
      </c>
      <c r="W27" s="92" t="str">
        <f>[23]Setembro!$I$26</f>
        <v>SE</v>
      </c>
      <c r="X27" s="92" t="str">
        <f>[23]Setembro!$I$27</f>
        <v>S</v>
      </c>
      <c r="Y27" s="92" t="str">
        <f>[23]Setembro!$I$28</f>
        <v>S</v>
      </c>
      <c r="Z27" s="92" t="str">
        <f>[23]Setembro!$I$29</f>
        <v>SE</v>
      </c>
      <c r="AA27" s="92" t="str">
        <f>[23]Setembro!$I$30</f>
        <v>SE</v>
      </c>
      <c r="AB27" s="92" t="str">
        <f>[23]Setembro!$I$31</f>
        <v>SE</v>
      </c>
      <c r="AC27" s="92" t="str">
        <f>[23]Setembro!$I$32</f>
        <v>NO</v>
      </c>
      <c r="AD27" s="92" t="str">
        <f>[23]Setembro!$I$33</f>
        <v>SE</v>
      </c>
      <c r="AE27" s="93" t="str">
        <f>[23]Setembro!$I$34</f>
        <v>SE</v>
      </c>
      <c r="AF27" s="137" t="str">
        <f>[23]Setembro!$I$35</f>
        <v>SE</v>
      </c>
      <c r="AK27" t="s">
        <v>47</v>
      </c>
      <c r="AM27" t="s">
        <v>47</v>
      </c>
    </row>
    <row r="28" spans="1:39" x14ac:dyDescent="0.2">
      <c r="A28" s="78" t="s">
        <v>9</v>
      </c>
      <c r="B28" s="87" t="str">
        <f>[24]Setembro!$I$5</f>
        <v>L</v>
      </c>
      <c r="C28" s="87" t="str">
        <f>[24]Setembro!$I$6</f>
        <v>L</v>
      </c>
      <c r="D28" s="87" t="str">
        <f>[24]Setembro!$I$7</f>
        <v>S</v>
      </c>
      <c r="E28" s="87" t="str">
        <f>[24]Setembro!$I$8</f>
        <v>S</v>
      </c>
      <c r="F28" s="87" t="str">
        <f>[24]Setembro!$I$9</f>
        <v>N</v>
      </c>
      <c r="G28" s="87" t="str">
        <f>[24]Setembro!$I$10</f>
        <v>L</v>
      </c>
      <c r="H28" s="87" t="str">
        <f>[24]Setembro!$I$11</f>
        <v>N</v>
      </c>
      <c r="I28" s="87" t="str">
        <f>[24]Setembro!$I$12</f>
        <v>S</v>
      </c>
      <c r="J28" s="87" t="str">
        <f>[24]Setembro!$I$13</f>
        <v>NE</v>
      </c>
      <c r="K28" s="87" t="str">
        <f>[24]Setembro!$I$14</f>
        <v>NO</v>
      </c>
      <c r="L28" s="87" t="str">
        <f>[24]Setembro!$I$15</f>
        <v>L</v>
      </c>
      <c r="M28" s="87" t="str">
        <f>[24]Setembro!$I$16</f>
        <v>N</v>
      </c>
      <c r="N28" s="87" t="str">
        <f>[24]Setembro!$I$17</f>
        <v>NE</v>
      </c>
      <c r="O28" s="87" t="str">
        <f>[24]Setembro!$I$18</f>
        <v>L</v>
      </c>
      <c r="P28" s="87" t="str">
        <f>[24]Setembro!$I$19</f>
        <v>S</v>
      </c>
      <c r="Q28" s="87" t="str">
        <f>[24]Setembro!$I$20</f>
        <v>L</v>
      </c>
      <c r="R28" s="87" t="str">
        <f>[24]Setembro!$I$21</f>
        <v>S</v>
      </c>
      <c r="S28" s="87" t="str">
        <f>[24]Setembro!$I$22</f>
        <v>S</v>
      </c>
      <c r="T28" s="92" t="str">
        <f>[24]Setembro!$I$23</f>
        <v>N</v>
      </c>
      <c r="U28" s="92" t="str">
        <f>[24]Setembro!$I$24</f>
        <v>SO</v>
      </c>
      <c r="V28" s="92" t="str">
        <f>[24]Setembro!$I$25</f>
        <v>N</v>
      </c>
      <c r="W28" s="92" t="str">
        <f>[24]Setembro!$I$26</f>
        <v>N</v>
      </c>
      <c r="X28" s="92" t="str">
        <f>[24]Setembro!$I$27</f>
        <v>L</v>
      </c>
      <c r="Y28" s="92" t="str">
        <f>[24]Setembro!$I$28</f>
        <v>L</v>
      </c>
      <c r="Z28" s="92" t="str">
        <f>[24]Setembro!$I$29</f>
        <v>L</v>
      </c>
      <c r="AA28" s="92" t="str">
        <f>[24]Setembro!$I$30</f>
        <v>NE</v>
      </c>
      <c r="AB28" s="92" t="str">
        <f>[24]Setembro!$I$31</f>
        <v>NO</v>
      </c>
      <c r="AC28" s="92" t="str">
        <f>[24]Setembro!$I$32</f>
        <v>S</v>
      </c>
      <c r="AD28" s="92" t="str">
        <f>[24]Setembro!$I$33</f>
        <v>N</v>
      </c>
      <c r="AE28" s="93" t="str">
        <f>[24]Setembro!$I$34</f>
        <v>SE</v>
      </c>
      <c r="AF28" s="137" t="str">
        <f>[24]Setembro!$I$35</f>
        <v>L</v>
      </c>
      <c r="AL28" t="s">
        <v>47</v>
      </c>
    </row>
    <row r="29" spans="1:39" x14ac:dyDescent="0.2">
      <c r="A29" s="78" t="s">
        <v>42</v>
      </c>
      <c r="B29" s="87" t="str">
        <f>[25]Setembro!$I$5</f>
        <v>N</v>
      </c>
      <c r="C29" s="87" t="str">
        <f>[25]Setembro!$I$6</f>
        <v>N</v>
      </c>
      <c r="D29" s="87" t="str">
        <f>[25]Setembro!$I$7</f>
        <v>N</v>
      </c>
      <c r="E29" s="87" t="str">
        <f>[25]Setembro!$I$8</f>
        <v>N</v>
      </c>
      <c r="F29" s="87" t="str">
        <f>[25]Setembro!$I$9</f>
        <v>N</v>
      </c>
      <c r="G29" s="87" t="str">
        <f>[25]Setembro!$I$10</f>
        <v>N</v>
      </c>
      <c r="H29" s="87" t="str">
        <f>[25]Setembro!$I$11</f>
        <v>N</v>
      </c>
      <c r="I29" s="87" t="str">
        <f>[25]Setembro!$I$12</f>
        <v>N</v>
      </c>
      <c r="J29" s="87" t="str">
        <f>[25]Setembro!$I$13</f>
        <v>N</v>
      </c>
      <c r="K29" s="87" t="str">
        <f>[25]Setembro!$I$14</f>
        <v>N</v>
      </c>
      <c r="L29" s="87" t="str">
        <f>[25]Setembro!$I$15</f>
        <v>N</v>
      </c>
      <c r="M29" s="87" t="str">
        <f>[25]Setembro!$I$16</f>
        <v>N</v>
      </c>
      <c r="N29" s="87" t="str">
        <f>[25]Setembro!$I$17</f>
        <v>N</v>
      </c>
      <c r="O29" s="87" t="str">
        <f>[25]Setembro!$I$18</f>
        <v>N</v>
      </c>
      <c r="P29" s="87" t="str">
        <f>[25]Setembro!$I$19</f>
        <v>N</v>
      </c>
      <c r="Q29" s="87" t="str">
        <f>[25]Setembro!$I$20</f>
        <v>N</v>
      </c>
      <c r="R29" s="87" t="str">
        <f>[25]Setembro!$I$21</f>
        <v>N</v>
      </c>
      <c r="S29" s="87" t="str">
        <f>[25]Setembro!$I$22</f>
        <v>N</v>
      </c>
      <c r="T29" s="92" t="str">
        <f>[25]Setembro!$I$23</f>
        <v>N</v>
      </c>
      <c r="U29" s="92" t="str">
        <f>[25]Setembro!$I$24</f>
        <v>N</v>
      </c>
      <c r="V29" s="92" t="str">
        <f>[25]Setembro!$I$25</f>
        <v>N</v>
      </c>
      <c r="W29" s="92" t="str">
        <f>[25]Setembro!$I$26</f>
        <v>N</v>
      </c>
      <c r="X29" s="92" t="str">
        <f>[25]Setembro!$I$27</f>
        <v>N</v>
      </c>
      <c r="Y29" s="92" t="str">
        <f>[25]Setembro!$I$28</f>
        <v>N</v>
      </c>
      <c r="Z29" s="92" t="str">
        <f>[25]Setembro!$I$29</f>
        <v>N</v>
      </c>
      <c r="AA29" s="92" t="str">
        <f>[25]Setembro!$I$30</f>
        <v>N</v>
      </c>
      <c r="AB29" s="92" t="str">
        <f>[25]Setembro!$I$31</f>
        <v>N</v>
      </c>
      <c r="AC29" s="92" t="str">
        <f>[25]Setembro!$I$32</f>
        <v>N</v>
      </c>
      <c r="AD29" s="92" t="str">
        <f>[25]Setembro!$I$33</f>
        <v>N</v>
      </c>
      <c r="AE29" s="93" t="str">
        <f>[25]Setembro!$I$34</f>
        <v>N</v>
      </c>
      <c r="AF29" s="137" t="str">
        <f>[25]Setembro!$I$35</f>
        <v>N</v>
      </c>
      <c r="AI29" t="s">
        <v>47</v>
      </c>
    </row>
    <row r="30" spans="1:39" x14ac:dyDescent="0.2">
      <c r="A30" s="78" t="s">
        <v>10</v>
      </c>
      <c r="B30" s="11" t="str">
        <f>[26]Setembro!$I$5</f>
        <v>*</v>
      </c>
      <c r="C30" s="11" t="str">
        <f>[26]Setembro!$I$6</f>
        <v>*</v>
      </c>
      <c r="D30" s="11" t="str">
        <f>[26]Setembro!$I$7</f>
        <v>*</v>
      </c>
      <c r="E30" s="11" t="str">
        <f>[26]Setembro!$I$8</f>
        <v>*</v>
      </c>
      <c r="F30" s="11" t="str">
        <f>[26]Setembro!$I$9</f>
        <v>*</v>
      </c>
      <c r="G30" s="11" t="str">
        <f>[26]Setembro!$I$10</f>
        <v>*</v>
      </c>
      <c r="H30" s="11" t="str">
        <f>[26]Setembro!$I$11</f>
        <v>*</v>
      </c>
      <c r="I30" s="11" t="str">
        <f>[26]Setembro!$I$12</f>
        <v>*</v>
      </c>
      <c r="J30" s="11" t="str">
        <f>[26]Setembro!$I$13</f>
        <v>*</v>
      </c>
      <c r="K30" s="11" t="str">
        <f>[26]Setembro!$I$14</f>
        <v>*</v>
      </c>
      <c r="L30" s="11" t="str">
        <f>[26]Setembro!$I$15</f>
        <v>*</v>
      </c>
      <c r="M30" s="11" t="str">
        <f>[26]Setembro!$I$16</f>
        <v>*</v>
      </c>
      <c r="N30" s="11" t="str">
        <f>[26]Setembro!$I$17</f>
        <v>*</v>
      </c>
      <c r="O30" s="11" t="str">
        <f>[26]Setembro!$I$18</f>
        <v>*</v>
      </c>
      <c r="P30" s="11" t="str">
        <f>[26]Setembro!$I$19</f>
        <v>*</v>
      </c>
      <c r="Q30" s="11" t="str">
        <f>[26]Setembro!$I$20</f>
        <v>*</v>
      </c>
      <c r="R30" s="11" t="str">
        <f>[26]Setembro!$I$21</f>
        <v>*</v>
      </c>
      <c r="S30" s="11" t="str">
        <f>[26]Setembro!$I$22</f>
        <v>*</v>
      </c>
      <c r="T30" s="92" t="str">
        <f>[26]Setembro!$I$23</f>
        <v>*</v>
      </c>
      <c r="U30" s="92" t="str">
        <f>[26]Setembro!$I$24</f>
        <v>*</v>
      </c>
      <c r="V30" s="92" t="str">
        <f>[26]Setembro!$I$25</f>
        <v>*</v>
      </c>
      <c r="W30" s="92" t="str">
        <f>[26]Setembro!$I$26</f>
        <v>*</v>
      </c>
      <c r="X30" s="92" t="str">
        <f>[26]Setembro!$I$27</f>
        <v>*</v>
      </c>
      <c r="Y30" s="92" t="str">
        <f>[26]Setembro!$I$28</f>
        <v>*</v>
      </c>
      <c r="Z30" s="92" t="str">
        <f>[26]Setembro!$I$29</f>
        <v>*</v>
      </c>
      <c r="AA30" s="92" t="str">
        <f>[26]Setembro!$I$30</f>
        <v>*</v>
      </c>
      <c r="AB30" s="92" t="str">
        <f>[26]Setembro!$I$31</f>
        <v>*</v>
      </c>
      <c r="AC30" s="92" t="str">
        <f>[26]Setembro!$I$32</f>
        <v>*</v>
      </c>
      <c r="AD30" s="92" t="str">
        <f>[26]Setembro!$I$33</f>
        <v>*</v>
      </c>
      <c r="AE30" s="93" t="str">
        <f>[26]Setembro!$I$34</f>
        <v>*</v>
      </c>
      <c r="AF30" s="137" t="str">
        <f>[26]Setembro!$I$35</f>
        <v>*</v>
      </c>
      <c r="AI30" t="s">
        <v>47</v>
      </c>
    </row>
    <row r="31" spans="1:39" x14ac:dyDescent="0.2">
      <c r="A31" s="78" t="s">
        <v>172</v>
      </c>
      <c r="B31" s="92" t="str">
        <f>[27]Setembro!$I$5</f>
        <v>N</v>
      </c>
      <c r="C31" s="92" t="str">
        <f>[27]Setembro!$I$6</f>
        <v>N</v>
      </c>
      <c r="D31" s="92" t="str">
        <f>[27]Setembro!$I$7</f>
        <v>N</v>
      </c>
      <c r="E31" s="92" t="str">
        <f>[27]Setembro!$I$8</f>
        <v>N</v>
      </c>
      <c r="F31" s="92" t="str">
        <f>[27]Setembro!$I$9</f>
        <v>N</v>
      </c>
      <c r="G31" s="92" t="str">
        <f>[27]Setembro!$I$10</f>
        <v>N</v>
      </c>
      <c r="H31" s="92" t="str">
        <f>[27]Setembro!$I$11</f>
        <v>N</v>
      </c>
      <c r="I31" s="92" t="str">
        <f>[27]Setembro!$I$12</f>
        <v>N</v>
      </c>
      <c r="J31" s="92" t="str">
        <f>[27]Setembro!$I$13</f>
        <v>N</v>
      </c>
      <c r="K31" s="92" t="str">
        <f>[27]Setembro!$I$14</f>
        <v>N</v>
      </c>
      <c r="L31" s="92" t="str">
        <f>[27]Setembro!$I$15</f>
        <v>N</v>
      </c>
      <c r="M31" s="92" t="str">
        <f>[27]Setembro!$I$16</f>
        <v>N</v>
      </c>
      <c r="N31" s="92" t="str">
        <f>[27]Setembro!$I$17</f>
        <v>N</v>
      </c>
      <c r="O31" s="92" t="str">
        <f>[27]Setembro!$I$18</f>
        <v>N</v>
      </c>
      <c r="P31" s="92" t="str">
        <f>[27]Setembro!$I$19</f>
        <v>N</v>
      </c>
      <c r="Q31" s="92" t="str">
        <f>[27]Setembro!$I$20</f>
        <v>N</v>
      </c>
      <c r="R31" s="92" t="str">
        <f>[27]Setembro!$I$21</f>
        <v>S</v>
      </c>
      <c r="S31" s="92" t="str">
        <f>[27]Setembro!$I$22</f>
        <v>N</v>
      </c>
      <c r="T31" s="92" t="str">
        <f>[27]Setembro!$I$23</f>
        <v>N</v>
      </c>
      <c r="U31" s="92" t="str">
        <f>[27]Setembro!$I$24</f>
        <v>N</v>
      </c>
      <c r="V31" s="92" t="str">
        <f>[27]Setembro!$I$25</f>
        <v>N</v>
      </c>
      <c r="W31" s="92" t="str">
        <f>[27]Setembro!$I$26</f>
        <v>N</v>
      </c>
      <c r="X31" s="92" t="str">
        <f>[27]Setembro!$I$27</f>
        <v>NE</v>
      </c>
      <c r="Y31" s="92" t="str">
        <f>[27]Setembro!$I$28</f>
        <v>N</v>
      </c>
      <c r="Z31" s="92" t="str">
        <f>[27]Setembro!$I$29</f>
        <v>N</v>
      </c>
      <c r="AA31" s="92" t="str">
        <f>[27]Setembro!$I$30</f>
        <v>N</v>
      </c>
      <c r="AB31" s="92" t="str">
        <f>[27]Setembro!$I$31</f>
        <v>N</v>
      </c>
      <c r="AC31" s="92" t="str">
        <f>[27]Setembro!$I$32</f>
        <v>N</v>
      </c>
      <c r="AD31" s="92" t="str">
        <f>[27]Setembro!$I$33</f>
        <v>N</v>
      </c>
      <c r="AE31" s="93" t="str">
        <f>[27]Setembro!$I$34</f>
        <v>N</v>
      </c>
      <c r="AF31" s="138" t="str">
        <f>[27]Setembro!$I$35</f>
        <v>N</v>
      </c>
      <c r="AG31" s="12" t="s">
        <v>47</v>
      </c>
      <c r="AK31" t="s">
        <v>47</v>
      </c>
    </row>
    <row r="32" spans="1:39" x14ac:dyDescent="0.2">
      <c r="A32" s="78" t="s">
        <v>11</v>
      </c>
      <c r="B32" s="87" t="str">
        <f>[28]Setembro!$I$5</f>
        <v>*</v>
      </c>
      <c r="C32" s="87" t="str">
        <f>[28]Setembro!$I$6</f>
        <v>*</v>
      </c>
      <c r="D32" s="87" t="str">
        <f>[28]Setembro!$I$7</f>
        <v>*</v>
      </c>
      <c r="E32" s="87" t="str">
        <f>[28]Setembro!$I$8</f>
        <v>*</v>
      </c>
      <c r="F32" s="87" t="str">
        <f>[28]Setembro!$I$9</f>
        <v>*</v>
      </c>
      <c r="G32" s="87" t="str">
        <f>[28]Setembro!$I$10</f>
        <v>*</v>
      </c>
      <c r="H32" s="87" t="str">
        <f>[28]Setembro!$I$11</f>
        <v>*</v>
      </c>
      <c r="I32" s="87" t="str">
        <f>[28]Setembro!$I$12</f>
        <v>*</v>
      </c>
      <c r="J32" s="87" t="str">
        <f>[28]Setembro!$I$13</f>
        <v>*</v>
      </c>
      <c r="K32" s="87" t="str">
        <f>[28]Setembro!$I$14</f>
        <v>*</v>
      </c>
      <c r="L32" s="87" t="str">
        <f>[28]Setembro!$I$15</f>
        <v>*</v>
      </c>
      <c r="M32" s="87" t="str">
        <f>[28]Setembro!$I$16</f>
        <v>*</v>
      </c>
      <c r="N32" s="87" t="str">
        <f>[28]Setembro!$I$17</f>
        <v>*</v>
      </c>
      <c r="O32" s="87" t="str">
        <f>[28]Setembro!$I$18</f>
        <v>*</v>
      </c>
      <c r="P32" s="87" t="str">
        <f>[28]Setembro!$I$19</f>
        <v>*</v>
      </c>
      <c r="Q32" s="87" t="str">
        <f>[28]Setembro!$I$20</f>
        <v>*</v>
      </c>
      <c r="R32" s="87" t="str">
        <f>[28]Setembro!$I$21</f>
        <v>*</v>
      </c>
      <c r="S32" s="87" t="str">
        <f>[28]Setembro!$I$22</f>
        <v>*</v>
      </c>
      <c r="T32" s="92" t="str">
        <f>[28]Setembro!$I$23</f>
        <v>*</v>
      </c>
      <c r="U32" s="92" t="str">
        <f>[28]Setembro!$I$24</f>
        <v>*</v>
      </c>
      <c r="V32" s="92" t="str">
        <f>[28]Setembro!$I$25</f>
        <v>*</v>
      </c>
      <c r="W32" s="92" t="str">
        <f>[28]Setembro!$I$26</f>
        <v>*</v>
      </c>
      <c r="X32" s="92" t="str">
        <f>[28]Setembro!$I$27</f>
        <v>*</v>
      </c>
      <c r="Y32" s="92" t="str">
        <f>[28]Setembro!$I$28</f>
        <v>*</v>
      </c>
      <c r="Z32" s="92" t="str">
        <f>[28]Setembro!$I$29</f>
        <v>*</v>
      </c>
      <c r="AA32" s="92" t="str">
        <f>[28]Setembro!$I$30</f>
        <v>*</v>
      </c>
      <c r="AB32" s="92" t="str">
        <f>[28]Setembro!$I$31</f>
        <v>*</v>
      </c>
      <c r="AC32" s="92" t="str">
        <f>[28]Setembro!$I$32</f>
        <v>*</v>
      </c>
      <c r="AD32" s="92" t="str">
        <f>[28]Setembro!$I$33</f>
        <v>*</v>
      </c>
      <c r="AE32" s="93" t="str">
        <f>[28]Setembro!$I$34</f>
        <v>*</v>
      </c>
      <c r="AF32" s="137" t="str">
        <f>[28]Setembro!$I$35</f>
        <v>*</v>
      </c>
      <c r="AI32" t="s">
        <v>47</v>
      </c>
    </row>
    <row r="33" spans="1:38" s="5" customFormat="1" x14ac:dyDescent="0.2">
      <c r="A33" s="78" t="s">
        <v>12</v>
      </c>
      <c r="B33" s="87" t="str">
        <f>[29]Setembro!$I$5</f>
        <v>*</v>
      </c>
      <c r="C33" s="87" t="str">
        <f>[29]Setembro!$I$6</f>
        <v>N</v>
      </c>
      <c r="D33" s="87" t="str">
        <f>[29]Setembro!$I$7</f>
        <v>S</v>
      </c>
      <c r="E33" s="87" t="str">
        <f>[29]Setembro!$I$8</f>
        <v>S</v>
      </c>
      <c r="F33" s="87" t="str">
        <f>[29]Setembro!$I$9</f>
        <v>SO</v>
      </c>
      <c r="G33" s="87" t="str">
        <f>[29]Setembro!$I$10</f>
        <v>NO</v>
      </c>
      <c r="H33" s="87" t="str">
        <f>[29]Setembro!$I$11</f>
        <v>N</v>
      </c>
      <c r="I33" s="87" t="str">
        <f>[29]Setembro!$I$12</f>
        <v>*</v>
      </c>
      <c r="J33" s="87" t="str">
        <f>[29]Setembro!$I$13</f>
        <v>*</v>
      </c>
      <c r="K33" s="87" t="str">
        <f>[29]Setembro!$I$14</f>
        <v>*</v>
      </c>
      <c r="L33" s="87" t="str">
        <f>[29]Setembro!$I$15</f>
        <v>*</v>
      </c>
      <c r="M33" s="87" t="str">
        <f>[29]Setembro!$I$16</f>
        <v>*</v>
      </c>
      <c r="N33" s="87" t="str">
        <f>[29]Setembro!$I$17</f>
        <v>*</v>
      </c>
      <c r="O33" s="87" t="str">
        <f>[29]Setembro!$I$18</f>
        <v>*</v>
      </c>
      <c r="P33" s="87" t="str">
        <f>[29]Setembro!$I$19</f>
        <v>*</v>
      </c>
      <c r="Q33" s="87" t="str">
        <f>[29]Setembro!$I$20</f>
        <v>*</v>
      </c>
      <c r="R33" s="87" t="str">
        <f>[29]Setembro!$I$21</f>
        <v>*</v>
      </c>
      <c r="S33" s="87" t="str">
        <f>[29]Setembro!$I$22</f>
        <v>N</v>
      </c>
      <c r="T33" s="87" t="str">
        <f>[29]Setembro!$I$23</f>
        <v>S</v>
      </c>
      <c r="U33" s="87" t="str">
        <f>[29]Setembro!$I$24</f>
        <v>S</v>
      </c>
      <c r="V33" s="87" t="str">
        <f>[29]Setembro!$I$25</f>
        <v>S</v>
      </c>
      <c r="W33" s="87" t="str">
        <f>[29]Setembro!$I$26</f>
        <v>S</v>
      </c>
      <c r="X33" s="87" t="str">
        <f>[29]Setembro!$I$27</f>
        <v>S</v>
      </c>
      <c r="Y33" s="87" t="str">
        <f>[29]Setembro!$I$28</f>
        <v>N</v>
      </c>
      <c r="Z33" s="87" t="str">
        <f>[29]Setembro!$I$29</f>
        <v>*</v>
      </c>
      <c r="AA33" s="87" t="str">
        <f>[29]Setembro!$I$30</f>
        <v>*</v>
      </c>
      <c r="AB33" s="87" t="str">
        <f>[29]Setembro!$I$31</f>
        <v>*</v>
      </c>
      <c r="AC33" s="87" t="str">
        <f>[29]Setembro!$I$32</f>
        <v>*</v>
      </c>
      <c r="AD33" s="87" t="str">
        <f>[29]Setembro!$I$33</f>
        <v>*</v>
      </c>
      <c r="AE33" s="132" t="str">
        <f>[29]Setembro!$I$34</f>
        <v>*</v>
      </c>
      <c r="AF33" s="137" t="str">
        <f>[29]Setembro!$I$35</f>
        <v>S</v>
      </c>
      <c r="AJ33" s="5" t="s">
        <v>47</v>
      </c>
      <c r="AL33" s="5" t="s">
        <v>47</v>
      </c>
    </row>
    <row r="34" spans="1:38" x14ac:dyDescent="0.2">
      <c r="A34" s="78" t="s">
        <v>13</v>
      </c>
      <c r="B34" s="92" t="str">
        <f>[30]Setembro!$I$5</f>
        <v>*</v>
      </c>
      <c r="C34" s="92" t="str">
        <f>[30]Setembro!$I$6</f>
        <v>*</v>
      </c>
      <c r="D34" s="92" t="str">
        <f>[30]Setembro!$I$7</f>
        <v>*</v>
      </c>
      <c r="E34" s="92" t="str">
        <f>[30]Setembro!$I$8</f>
        <v>*</v>
      </c>
      <c r="F34" s="92" t="str">
        <f>[30]Setembro!$I$9</f>
        <v>*</v>
      </c>
      <c r="G34" s="92" t="str">
        <f>[30]Setembro!$I$10</f>
        <v>*</v>
      </c>
      <c r="H34" s="92" t="str">
        <f>[30]Setembro!$I$11</f>
        <v>*</v>
      </c>
      <c r="I34" s="92" t="str">
        <f>[30]Setembro!$I$12</f>
        <v>*</v>
      </c>
      <c r="J34" s="92" t="str">
        <f>[30]Setembro!$I$13</f>
        <v>*</v>
      </c>
      <c r="K34" s="92" t="str">
        <f>[30]Setembro!$I$14</f>
        <v>*</v>
      </c>
      <c r="L34" s="92" t="str">
        <f>[30]Setembro!$I$15</f>
        <v>*</v>
      </c>
      <c r="M34" s="92" t="str">
        <f>[30]Setembro!$I$16</f>
        <v>*</v>
      </c>
      <c r="N34" s="92" t="str">
        <f>[30]Setembro!$I$17</f>
        <v>*</v>
      </c>
      <c r="O34" s="92" t="str">
        <f>[30]Setembro!$I$18</f>
        <v>*</v>
      </c>
      <c r="P34" s="92" t="str">
        <f>[30]Setembro!$I$19</f>
        <v>*</v>
      </c>
      <c r="Q34" s="92" t="str">
        <f>[30]Setembro!$I$20</f>
        <v>*</v>
      </c>
      <c r="R34" s="92" t="str">
        <f>[30]Setembro!$I$21</f>
        <v>*</v>
      </c>
      <c r="S34" s="92" t="str">
        <f>[30]Setembro!$I$22</f>
        <v>*</v>
      </c>
      <c r="T34" s="92" t="str">
        <f>[30]Setembro!$I$23</f>
        <v>*</v>
      </c>
      <c r="U34" s="92" t="str">
        <f>[30]Setembro!$I$24</f>
        <v>*</v>
      </c>
      <c r="V34" s="92" t="str">
        <f>[30]Setembro!$I$25</f>
        <v>*</v>
      </c>
      <c r="W34" s="92" t="str">
        <f>[30]Setembro!$I$26</f>
        <v>*</v>
      </c>
      <c r="X34" s="92" t="str">
        <f>[30]Setembro!$I$27</f>
        <v>*</v>
      </c>
      <c r="Y34" s="92" t="str">
        <f>[30]Setembro!$I$28</f>
        <v>*</v>
      </c>
      <c r="Z34" s="92" t="str">
        <f>[30]Setembro!$I$29</f>
        <v>*</v>
      </c>
      <c r="AA34" s="92" t="str">
        <f>[30]Setembro!$I$30</f>
        <v>*</v>
      </c>
      <c r="AB34" s="92" t="str">
        <f>[30]Setembro!$I$31</f>
        <v>*</v>
      </c>
      <c r="AC34" s="92" t="str">
        <f>[30]Setembro!$I$32</f>
        <v>*</v>
      </c>
      <c r="AD34" s="92" t="str">
        <f>[30]Setembro!$I$33</f>
        <v>*</v>
      </c>
      <c r="AE34" s="93" t="str">
        <f>[30]Setembro!$I$34</f>
        <v>*</v>
      </c>
      <c r="AF34" s="139" t="str">
        <f>[30]Setembro!$I$35</f>
        <v>*</v>
      </c>
      <c r="AI34" t="s">
        <v>47</v>
      </c>
      <c r="AJ34" t="s">
        <v>47</v>
      </c>
      <c r="AK34" t="s">
        <v>47</v>
      </c>
    </row>
    <row r="35" spans="1:38" x14ac:dyDescent="0.2">
      <c r="A35" s="78" t="s">
        <v>173</v>
      </c>
      <c r="B35" s="87" t="str">
        <f>[31]Setembro!$I$5</f>
        <v>NE</v>
      </c>
      <c r="C35" s="87" t="str">
        <f>[31]Setembro!$I$6</f>
        <v>L</v>
      </c>
      <c r="D35" s="87" t="str">
        <f>[31]Setembro!$I$7</f>
        <v>SO</v>
      </c>
      <c r="E35" s="87" t="str">
        <f>[31]Setembro!$I$8</f>
        <v>SE</v>
      </c>
      <c r="F35" s="87" t="str">
        <f>[31]Setembro!$I$9</f>
        <v>NE</v>
      </c>
      <c r="G35" s="87" t="str">
        <f>[31]Setembro!$I$10</f>
        <v>NE</v>
      </c>
      <c r="H35" s="87" t="str">
        <f>[31]Setembro!$I$11</f>
        <v>N</v>
      </c>
      <c r="I35" s="87" t="str">
        <f>[31]Setembro!$I$12</f>
        <v>SO</v>
      </c>
      <c r="J35" s="87" t="str">
        <f>[31]Setembro!$I$13</f>
        <v>L</v>
      </c>
      <c r="K35" s="87" t="str">
        <f>[31]Setembro!$I$14</f>
        <v>L</v>
      </c>
      <c r="L35" s="87" t="str">
        <f>[31]Setembro!$I$15</f>
        <v>NE</v>
      </c>
      <c r="M35" s="87" t="str">
        <f>[31]Setembro!$I$16</f>
        <v>NE</v>
      </c>
      <c r="N35" s="87" t="str">
        <f>[31]Setembro!$I$17</f>
        <v>NE</v>
      </c>
      <c r="O35" s="87" t="str">
        <f>[31]Setembro!$I$18</f>
        <v>NE</v>
      </c>
      <c r="P35" s="87" t="str">
        <f>[31]Setembro!$I$19</f>
        <v>S</v>
      </c>
      <c r="Q35" s="87" t="str">
        <f>[31]Setembro!$I$20</f>
        <v>NE</v>
      </c>
      <c r="R35" s="87" t="str">
        <f>[31]Setembro!$I$21</f>
        <v>NE</v>
      </c>
      <c r="S35" s="87" t="str">
        <f>[31]Setembro!$I$22</f>
        <v>NE</v>
      </c>
      <c r="T35" s="92" t="str">
        <f>[31]Setembro!$I$23</f>
        <v>N</v>
      </c>
      <c r="U35" s="92" t="str">
        <f>[31]Setembro!$I$24</f>
        <v>SO</v>
      </c>
      <c r="V35" s="92" t="str">
        <f>[31]Setembro!$I$25</f>
        <v>S</v>
      </c>
      <c r="W35" s="92" t="str">
        <f>[31]Setembro!$I$26</f>
        <v>L</v>
      </c>
      <c r="X35" s="92" t="str">
        <f>[31]Setembro!$I$27</f>
        <v>NE</v>
      </c>
      <c r="Y35" s="92" t="str">
        <f>[31]Setembro!$I$28</f>
        <v>L</v>
      </c>
      <c r="Z35" s="92" t="str">
        <f>[31]Setembro!$I$29</f>
        <v>NE</v>
      </c>
      <c r="AA35" s="92" t="str">
        <f>[31]Setembro!$I$30</f>
        <v>N</v>
      </c>
      <c r="AB35" s="92" t="str">
        <f>[31]Setembro!$I$31</f>
        <v>NO</v>
      </c>
      <c r="AC35" s="92" t="str">
        <f>[31]Setembro!$I$32</f>
        <v>S</v>
      </c>
      <c r="AD35" s="92" t="str">
        <f>[31]Setembro!$I$33</f>
        <v>NE</v>
      </c>
      <c r="AE35" s="93" t="str">
        <f>[31]Setembro!$I$34</f>
        <v>NE</v>
      </c>
      <c r="AF35" s="138" t="str">
        <f>[31]Setembro!$I$35</f>
        <v>NE</v>
      </c>
      <c r="AJ35" t="s">
        <v>47</v>
      </c>
    </row>
    <row r="36" spans="1:38" x14ac:dyDescent="0.2">
      <c r="A36" s="78" t="s">
        <v>144</v>
      </c>
      <c r="B36" s="87" t="str">
        <f>[32]Setembro!$I$5</f>
        <v>*</v>
      </c>
      <c r="C36" s="87" t="str">
        <f>[32]Setembro!$I$6</f>
        <v>*</v>
      </c>
      <c r="D36" s="87" t="str">
        <f>[32]Setembro!$I$7</f>
        <v>*</v>
      </c>
      <c r="E36" s="87" t="str">
        <f>[32]Setembro!$I$8</f>
        <v>*</v>
      </c>
      <c r="F36" s="87" t="str">
        <f>[32]Setembro!$I$9</f>
        <v>*</v>
      </c>
      <c r="G36" s="87" t="str">
        <f>[32]Setembro!$I$10</f>
        <v>*</v>
      </c>
      <c r="H36" s="87" t="str">
        <f>[32]Setembro!$I$11</f>
        <v>*</v>
      </c>
      <c r="I36" s="87" t="str">
        <f>[32]Setembro!$I$12</f>
        <v>*</v>
      </c>
      <c r="J36" s="87" t="str">
        <f>[32]Setembro!$I$13</f>
        <v>*</v>
      </c>
      <c r="K36" s="87" t="str">
        <f>[32]Setembro!$I$14</f>
        <v>*</v>
      </c>
      <c r="L36" s="87" t="str">
        <f>[32]Setembro!$I$15</f>
        <v>*</v>
      </c>
      <c r="M36" s="87" t="str">
        <f>[32]Setembro!$I$16</f>
        <v>*</v>
      </c>
      <c r="N36" s="87" t="str">
        <f>[32]Setembro!$I$17</f>
        <v>*</v>
      </c>
      <c r="O36" s="87" t="str">
        <f>[32]Setembro!$I$18</f>
        <v>*</v>
      </c>
      <c r="P36" s="87" t="str">
        <f>[32]Setembro!$I$19</f>
        <v>*</v>
      </c>
      <c r="Q36" s="92" t="str">
        <f>[32]Setembro!$I$20</f>
        <v>*</v>
      </c>
      <c r="R36" s="92" t="str">
        <f>[32]Setembro!$I$21</f>
        <v>*</v>
      </c>
      <c r="S36" s="92" t="str">
        <f>[32]Setembro!$I$22</f>
        <v>*</v>
      </c>
      <c r="T36" s="92" t="str">
        <f>[32]Setembro!$I$23</f>
        <v>*</v>
      </c>
      <c r="U36" s="92" t="str">
        <f>[32]Setembro!$I$24</f>
        <v>*</v>
      </c>
      <c r="V36" s="92" t="str">
        <f>[32]Setembro!$I$25</f>
        <v>*</v>
      </c>
      <c r="W36" s="92" t="str">
        <f>[32]Setembro!$I$26</f>
        <v>*</v>
      </c>
      <c r="X36" s="92" t="str">
        <f>[32]Setembro!$I$27</f>
        <v>*</v>
      </c>
      <c r="Y36" s="92" t="str">
        <f>[32]Setembro!$I$28</f>
        <v>*</v>
      </c>
      <c r="Z36" s="92" t="str">
        <f>[32]Setembro!$I$29</f>
        <v>*</v>
      </c>
      <c r="AA36" s="92" t="str">
        <f>[32]Setembro!$I$30</f>
        <v>*</v>
      </c>
      <c r="AB36" s="92" t="str">
        <f>[32]Setembro!$I$31</f>
        <v>*</v>
      </c>
      <c r="AC36" s="92" t="str">
        <f>[32]Setembro!$I$32</f>
        <v>*</v>
      </c>
      <c r="AD36" s="92" t="str">
        <f>[32]Setembro!$I$33</f>
        <v>*</v>
      </c>
      <c r="AE36" s="93" t="str">
        <f>[32]Setembro!$I$34</f>
        <v>*</v>
      </c>
      <c r="AF36" s="138" t="str">
        <f>[32]Setembro!$I$35</f>
        <v>*</v>
      </c>
      <c r="AI36" t="s">
        <v>47</v>
      </c>
      <c r="AJ36" t="s">
        <v>47</v>
      </c>
    </row>
    <row r="37" spans="1:38" x14ac:dyDescent="0.2">
      <c r="A37" s="78" t="s">
        <v>14</v>
      </c>
      <c r="B37" s="87" t="str">
        <f>[33]Setembro!$I$5</f>
        <v>*</v>
      </c>
      <c r="C37" s="87" t="str">
        <f>[33]Setembro!$I$6</f>
        <v>*</v>
      </c>
      <c r="D37" s="87" t="str">
        <f>[33]Setembro!$I$7</f>
        <v>*</v>
      </c>
      <c r="E37" s="87" t="str">
        <f>[33]Setembro!$I$8</f>
        <v>*</v>
      </c>
      <c r="F37" s="87" t="str">
        <f>[33]Setembro!$I$9</f>
        <v>*</v>
      </c>
      <c r="G37" s="87" t="str">
        <f>[33]Setembro!$I$10</f>
        <v>*</v>
      </c>
      <c r="H37" s="87" t="str">
        <f>[33]Setembro!$I$11</f>
        <v>*</v>
      </c>
      <c r="I37" s="87" t="str">
        <f>[33]Setembro!$I$12</f>
        <v>*</v>
      </c>
      <c r="J37" s="87" t="str">
        <f>[33]Setembro!$I$13</f>
        <v>*</v>
      </c>
      <c r="K37" s="87" t="str">
        <f>[33]Setembro!$I$14</f>
        <v>*</v>
      </c>
      <c r="L37" s="87" t="str">
        <f>[33]Setembro!$I$15</f>
        <v>*</v>
      </c>
      <c r="M37" s="87" t="str">
        <f>[33]Setembro!$I$16</f>
        <v>*</v>
      </c>
      <c r="N37" s="87" t="str">
        <f>[33]Setembro!$I$17</f>
        <v>*</v>
      </c>
      <c r="O37" s="87" t="str">
        <f>[33]Setembro!$I$18</f>
        <v>*</v>
      </c>
      <c r="P37" s="87" t="str">
        <f>[33]Setembro!$I$19</f>
        <v>*</v>
      </c>
      <c r="Q37" s="87" t="str">
        <f>[33]Setembro!$I$20</f>
        <v>*</v>
      </c>
      <c r="R37" s="87" t="str">
        <f>[33]Setembro!$I$21</f>
        <v>*</v>
      </c>
      <c r="S37" s="87" t="str">
        <f>[33]Setembro!$I$22</f>
        <v>*</v>
      </c>
      <c r="T37" s="87" t="str">
        <f>[33]Setembro!$I$23</f>
        <v>*</v>
      </c>
      <c r="U37" s="87" t="str">
        <f>[33]Setembro!$I$24</f>
        <v>*</v>
      </c>
      <c r="V37" s="87" t="str">
        <f>[33]Setembro!$I$25</f>
        <v>*</v>
      </c>
      <c r="W37" s="87" t="str">
        <f>[33]Setembro!$I$26</f>
        <v>*</v>
      </c>
      <c r="X37" s="87" t="str">
        <f>[33]Setembro!$I$27</f>
        <v>*</v>
      </c>
      <c r="Y37" s="87" t="str">
        <f>[33]Setembro!$I$28</f>
        <v>*</v>
      </c>
      <c r="Z37" s="87" t="str">
        <f>[33]Setembro!$I$29</f>
        <v>*</v>
      </c>
      <c r="AA37" s="87" t="str">
        <f>[33]Setembro!$I$30</f>
        <v>*</v>
      </c>
      <c r="AB37" s="87" t="str">
        <f>[33]Setembro!$I$31</f>
        <v>*</v>
      </c>
      <c r="AC37" s="87" t="str">
        <f>[33]Setembro!$I$32</f>
        <v>*</v>
      </c>
      <c r="AD37" s="87" t="str">
        <f>[33]Setembro!$I$33</f>
        <v>*</v>
      </c>
      <c r="AE37" s="132" t="str">
        <f>[33]Setembro!$I$34</f>
        <v>*</v>
      </c>
      <c r="AF37" s="137" t="str">
        <f>[33]Setembro!$I$35</f>
        <v>*</v>
      </c>
      <c r="AJ37" t="s">
        <v>47</v>
      </c>
    </row>
    <row r="38" spans="1:38" x14ac:dyDescent="0.2">
      <c r="A38" s="78" t="s">
        <v>174</v>
      </c>
      <c r="B38" s="11" t="str">
        <f>[34]Setembro!$I$5</f>
        <v>N</v>
      </c>
      <c r="C38" s="11" t="str">
        <f>[34]Setembro!$I$6</f>
        <v>N</v>
      </c>
      <c r="D38" s="11" t="str">
        <f>[34]Setembro!$I$7</f>
        <v>N</v>
      </c>
      <c r="E38" s="11" t="str">
        <f>[34]Setembro!$I$8</f>
        <v>N</v>
      </c>
      <c r="F38" s="11" t="str">
        <f>[34]Setembro!$I$9</f>
        <v>N</v>
      </c>
      <c r="G38" s="11" t="str">
        <f>[34]Setembro!$I$10</f>
        <v>N</v>
      </c>
      <c r="H38" s="11" t="str">
        <f>[34]Setembro!$I$11</f>
        <v>N</v>
      </c>
      <c r="I38" s="11" t="str">
        <f>[34]Setembro!$I$12</f>
        <v>N</v>
      </c>
      <c r="J38" s="11" t="str">
        <f>[34]Setembro!$I$13</f>
        <v>N</v>
      </c>
      <c r="K38" s="11" t="str">
        <f>[34]Setembro!$I$14</f>
        <v>N</v>
      </c>
      <c r="L38" s="11" t="str">
        <f>[34]Setembro!$I$15</f>
        <v>N</v>
      </c>
      <c r="M38" s="11" t="str">
        <f>[34]Setembro!$I$16</f>
        <v>N</v>
      </c>
      <c r="N38" s="11" t="str">
        <f>[34]Setembro!$I$17</f>
        <v>N</v>
      </c>
      <c r="O38" s="11" t="str">
        <f>[34]Setembro!$I$18</f>
        <v>N</v>
      </c>
      <c r="P38" s="11" t="str">
        <f>[34]Setembro!$I$19</f>
        <v>N</v>
      </c>
      <c r="Q38" s="92" t="str">
        <f>[34]Setembro!$I$20</f>
        <v>N</v>
      </c>
      <c r="R38" s="92" t="str">
        <f>[34]Setembro!$I$21</f>
        <v>N</v>
      </c>
      <c r="S38" s="92" t="str">
        <f>[34]Setembro!$I$22</f>
        <v>N</v>
      </c>
      <c r="T38" s="92" t="str">
        <f>[34]Setembro!$I$23</f>
        <v>N</v>
      </c>
      <c r="U38" s="92" t="str">
        <f>[34]Setembro!$I$24</f>
        <v>N</v>
      </c>
      <c r="V38" s="92" t="str">
        <f>[34]Setembro!$I$25</f>
        <v>N</v>
      </c>
      <c r="W38" s="92" t="str">
        <f>[34]Setembro!$I$26</f>
        <v>N</v>
      </c>
      <c r="X38" s="92" t="str">
        <f>[34]Setembro!$I$27</f>
        <v>N</v>
      </c>
      <c r="Y38" s="92" t="str">
        <f>[34]Setembro!$I$28</f>
        <v>N</v>
      </c>
      <c r="Z38" s="92" t="str">
        <f>[34]Setembro!$I$29</f>
        <v>N</v>
      </c>
      <c r="AA38" s="92" t="str">
        <f>[34]Setembro!$I$30</f>
        <v>N</v>
      </c>
      <c r="AB38" s="92" t="str">
        <f>[34]Setembro!$I$31</f>
        <v>N</v>
      </c>
      <c r="AC38" s="92" t="str">
        <f>[34]Setembro!$I$32</f>
        <v>N</v>
      </c>
      <c r="AD38" s="92" t="str">
        <f>[34]Setembro!$I$33</f>
        <v>N</v>
      </c>
      <c r="AE38" s="93" t="str">
        <f>[34]Setembro!$I$34</f>
        <v>N</v>
      </c>
      <c r="AF38" s="138" t="str">
        <f>[34]Setembro!$I$35</f>
        <v>N</v>
      </c>
      <c r="AI38" t="s">
        <v>47</v>
      </c>
      <c r="AJ38" t="s">
        <v>47</v>
      </c>
    </row>
    <row r="39" spans="1:38" x14ac:dyDescent="0.2">
      <c r="A39" s="78" t="s">
        <v>15</v>
      </c>
      <c r="B39" s="87" t="str">
        <f>[35]Setembro!$I$5</f>
        <v>SO</v>
      </c>
      <c r="C39" s="87" t="str">
        <f>[35]Setembro!$I$6</f>
        <v>SO</v>
      </c>
      <c r="D39" s="87" t="str">
        <f>[35]Setembro!$I$7</f>
        <v>SO</v>
      </c>
      <c r="E39" s="87" t="str">
        <f>[35]Setembro!$I$8</f>
        <v>SO</v>
      </c>
      <c r="F39" s="87" t="str">
        <f>[35]Setembro!$I$9</f>
        <v>SO</v>
      </c>
      <c r="G39" s="87" t="str">
        <f>[35]Setembro!$I$10</f>
        <v>SO</v>
      </c>
      <c r="H39" s="87" t="str">
        <f>[35]Setembro!$I$11</f>
        <v>SO</v>
      </c>
      <c r="I39" s="87" t="str">
        <f>[35]Setembro!$I$12</f>
        <v>SO</v>
      </c>
      <c r="J39" s="87" t="str">
        <f>[35]Setembro!$I$13</f>
        <v>SO</v>
      </c>
      <c r="K39" s="87" t="str">
        <f>[35]Setembro!$I$14</f>
        <v>SO</v>
      </c>
      <c r="L39" s="87" t="str">
        <f>[35]Setembro!$I$15</f>
        <v>SO</v>
      </c>
      <c r="M39" s="87" t="str">
        <f>[35]Setembro!$I$16</f>
        <v>SO</v>
      </c>
      <c r="N39" s="87" t="str">
        <f>[35]Setembro!$I$17</f>
        <v>SO</v>
      </c>
      <c r="O39" s="87" t="str">
        <f>[35]Setembro!$I$18</f>
        <v>SO</v>
      </c>
      <c r="P39" s="87" t="str">
        <f>[35]Setembro!$I$19</f>
        <v>SO</v>
      </c>
      <c r="Q39" s="87" t="str">
        <f>[35]Setembro!$I$20</f>
        <v>SO</v>
      </c>
      <c r="R39" s="87" t="str">
        <f>[35]Setembro!$I$21</f>
        <v>SO</v>
      </c>
      <c r="S39" s="87" t="str">
        <f>[35]Setembro!$I$22</f>
        <v>SO</v>
      </c>
      <c r="T39" s="87" t="str">
        <f>[35]Setembro!$I$23</f>
        <v>SO</v>
      </c>
      <c r="U39" s="87" t="str">
        <f>[35]Setembro!$I$24</f>
        <v>SO</v>
      </c>
      <c r="V39" s="87" t="str">
        <f>[35]Setembro!$I$25</f>
        <v>SO</v>
      </c>
      <c r="W39" s="87" t="str">
        <f>[35]Setembro!$I$26</f>
        <v>SO</v>
      </c>
      <c r="X39" s="87" t="str">
        <f>[35]Setembro!$I$27</f>
        <v>SO</v>
      </c>
      <c r="Y39" s="87" t="str">
        <f>[35]Setembro!$I$28</f>
        <v>SO</v>
      </c>
      <c r="Z39" s="87" t="str">
        <f>[35]Setembro!$I$29</f>
        <v>SO</v>
      </c>
      <c r="AA39" s="87" t="str">
        <f>[35]Setembro!$I$30</f>
        <v>SO</v>
      </c>
      <c r="AB39" s="87" t="str">
        <f>[35]Setembro!$I$31</f>
        <v>SO</v>
      </c>
      <c r="AC39" s="87" t="str">
        <f>[35]Setembro!$I$32</f>
        <v>SO</v>
      </c>
      <c r="AD39" s="87" t="str">
        <f>[35]Setembro!$I$33</f>
        <v>SO</v>
      </c>
      <c r="AE39" s="132" t="str">
        <f>[35]Setembro!$I$34</f>
        <v>SO</v>
      </c>
      <c r="AF39" s="137" t="str">
        <f>[35]Setembro!$I$35</f>
        <v>SO</v>
      </c>
      <c r="AG39" s="12" t="s">
        <v>47</v>
      </c>
      <c r="AJ39" t="s">
        <v>47</v>
      </c>
    </row>
    <row r="40" spans="1:38" x14ac:dyDescent="0.2">
      <c r="A40" s="78" t="s">
        <v>16</v>
      </c>
      <c r="B40" s="88" t="str">
        <f>[36]Setembro!$I$5</f>
        <v>N</v>
      </c>
      <c r="C40" s="88" t="str">
        <f>[36]Setembro!$I$6</f>
        <v>N</v>
      </c>
      <c r="D40" s="88" t="str">
        <f>[36]Setembro!$I$7</f>
        <v>S</v>
      </c>
      <c r="E40" s="88" t="str">
        <f>[36]Setembro!$I$8</f>
        <v>SE</v>
      </c>
      <c r="F40" s="88" t="str">
        <f>[36]Setembro!$I$9</f>
        <v>N</v>
      </c>
      <c r="G40" s="88" t="str">
        <f>[36]Setembro!$I$10</f>
        <v>*</v>
      </c>
      <c r="H40" s="88" t="str">
        <f>[36]Setembro!$I$11</f>
        <v>*</v>
      </c>
      <c r="I40" s="88" t="str">
        <f>[36]Setembro!$I$12</f>
        <v>N</v>
      </c>
      <c r="J40" s="88" t="str">
        <f>[36]Setembro!$I$13</f>
        <v>S</v>
      </c>
      <c r="K40" s="88" t="str">
        <f>[36]Setembro!$I$14</f>
        <v>L</v>
      </c>
      <c r="L40" s="88" t="str">
        <f>[36]Setembro!$I$15</f>
        <v>N</v>
      </c>
      <c r="M40" s="88" t="str">
        <f>[36]Setembro!$I$16</f>
        <v>*</v>
      </c>
      <c r="N40" s="88" t="str">
        <f>[36]Setembro!$I$17</f>
        <v>*</v>
      </c>
      <c r="O40" s="88" t="str">
        <f>[36]Setembro!$I$18</f>
        <v>*</v>
      </c>
      <c r="P40" s="88" t="str">
        <f>[36]Setembro!$I$19</f>
        <v>N</v>
      </c>
      <c r="Q40" s="88" t="str">
        <f>[36]Setembro!$I$20</f>
        <v>S</v>
      </c>
      <c r="R40" s="88" t="str">
        <f>[36]Setembro!$I$21</f>
        <v>S</v>
      </c>
      <c r="S40" s="88" t="str">
        <f>[36]Setembro!$I$22</f>
        <v>*</v>
      </c>
      <c r="T40" s="88" t="str">
        <f>[36]Setembro!$I$23</f>
        <v>*</v>
      </c>
      <c r="U40" s="88" t="str">
        <f>[36]Setembro!$I$24</f>
        <v>*</v>
      </c>
      <c r="V40" s="88" t="str">
        <f>[36]Setembro!$I$25</f>
        <v>N</v>
      </c>
      <c r="W40" s="88" t="str">
        <f>[36]Setembro!$I$26</f>
        <v>SE</v>
      </c>
      <c r="X40" s="88" t="str">
        <f>[36]Setembro!$I$27</f>
        <v>N</v>
      </c>
      <c r="Y40" s="88" t="str">
        <f>[36]Setembro!$I$28</f>
        <v>N</v>
      </c>
      <c r="Z40" s="88" t="str">
        <f>[36]Setembro!$I$29</f>
        <v>*</v>
      </c>
      <c r="AA40" s="88" t="str">
        <f>[36]Setembro!$I$30</f>
        <v>*</v>
      </c>
      <c r="AB40" s="88" t="str">
        <f>[36]Setembro!$I$31</f>
        <v>*</v>
      </c>
      <c r="AC40" s="88" t="str">
        <f>[36]Setembro!$I$32</f>
        <v>N</v>
      </c>
      <c r="AD40" s="88" t="str">
        <f>[36]Setembro!$I$33</f>
        <v>N</v>
      </c>
      <c r="AE40" s="133" t="str">
        <f>[36]Setembro!$I$34</f>
        <v>N</v>
      </c>
      <c r="AF40" s="137" t="str">
        <f>[36]Setembro!$I$35</f>
        <v>N</v>
      </c>
      <c r="AH40" t="s">
        <v>47</v>
      </c>
      <c r="AI40" t="s">
        <v>47</v>
      </c>
    </row>
    <row r="41" spans="1:38" x14ac:dyDescent="0.2">
      <c r="A41" s="78" t="s">
        <v>175</v>
      </c>
      <c r="B41" s="87" t="str">
        <f>[37]Setembro!$I$5</f>
        <v>SE</v>
      </c>
      <c r="C41" s="87" t="str">
        <f>[37]Setembro!$I$6</f>
        <v>SE</v>
      </c>
      <c r="D41" s="87" t="str">
        <f>[37]Setembro!$I$7</f>
        <v>SO</v>
      </c>
      <c r="E41" s="87" t="str">
        <f>[37]Setembro!$I$8</f>
        <v>S</v>
      </c>
      <c r="F41" s="87" t="str">
        <f>[37]Setembro!$I$9</f>
        <v>N</v>
      </c>
      <c r="G41" s="87" t="str">
        <f>[37]Setembro!$I$10</f>
        <v>NO</v>
      </c>
      <c r="H41" s="87" t="str">
        <f>[37]Setembro!$I$11</f>
        <v>S</v>
      </c>
      <c r="I41" s="87" t="str">
        <f>[37]Setembro!$I$12</f>
        <v>S</v>
      </c>
      <c r="J41" s="87" t="str">
        <f>[37]Setembro!$I$13</f>
        <v>NO</v>
      </c>
      <c r="K41" s="87" t="str">
        <f>[37]Setembro!$I$14</f>
        <v>S</v>
      </c>
      <c r="L41" s="87" t="str">
        <f>[37]Setembro!$I$15</f>
        <v>N</v>
      </c>
      <c r="M41" s="87" t="str">
        <f>[37]Setembro!$I$16</f>
        <v>N</v>
      </c>
      <c r="N41" s="87" t="str">
        <f>[37]Setembro!$I$17</f>
        <v>NO</v>
      </c>
      <c r="O41" s="87" t="str">
        <f>[37]Setembro!$I$18</f>
        <v>N</v>
      </c>
      <c r="P41" s="87" t="str">
        <f>[37]Setembro!$I$19</f>
        <v>SE</v>
      </c>
      <c r="Q41" s="87" t="str">
        <f>[37]Setembro!$I$20</f>
        <v>N</v>
      </c>
      <c r="R41" s="87" t="str">
        <f>[37]Setembro!$I$21</f>
        <v>O</v>
      </c>
      <c r="S41" s="87" t="str">
        <f>[37]Setembro!$I$22</f>
        <v>S</v>
      </c>
      <c r="T41" s="92" t="str">
        <f>[37]Setembro!$I$23</f>
        <v>S</v>
      </c>
      <c r="U41" s="92" t="str">
        <f>[37]Setembro!$I$24</f>
        <v>S</v>
      </c>
      <c r="V41" s="92" t="str">
        <f>[37]Setembro!$I$25</f>
        <v>S</v>
      </c>
      <c r="W41" s="92" t="str">
        <f>[37]Setembro!$I$26</f>
        <v>SE</v>
      </c>
      <c r="X41" s="92" t="str">
        <f>[37]Setembro!$I$27</f>
        <v>SE</v>
      </c>
      <c r="Y41" s="92" t="str">
        <f>[37]Setembro!$I$28</f>
        <v>SE</v>
      </c>
      <c r="Z41" s="92" t="str">
        <f>[37]Setembro!$I$29</f>
        <v>SE</v>
      </c>
      <c r="AA41" s="92" t="str">
        <f>[37]Setembro!$I$30</f>
        <v>N</v>
      </c>
      <c r="AB41" s="92" t="str">
        <f>[37]Setembro!$I$31</f>
        <v>NO</v>
      </c>
      <c r="AC41" s="92" t="str">
        <f>[37]Setembro!$I$32</f>
        <v>NO</v>
      </c>
      <c r="AD41" s="92" t="str">
        <f>[37]Setembro!$I$33</f>
        <v>S</v>
      </c>
      <c r="AE41" s="93" t="str">
        <f>[37]Setembro!$I$34</f>
        <v>NO</v>
      </c>
      <c r="AF41" s="138" t="str">
        <f>[37]Setembro!$I$35</f>
        <v>S</v>
      </c>
      <c r="AI41" t="s">
        <v>47</v>
      </c>
    </row>
    <row r="42" spans="1:38" x14ac:dyDescent="0.2">
      <c r="A42" s="78" t="s">
        <v>17</v>
      </c>
      <c r="B42" s="87" t="str">
        <f>[38]Setembro!$I$5</f>
        <v>L</v>
      </c>
      <c r="C42" s="87" t="str">
        <f>[38]Setembro!$I$6</f>
        <v>NE</v>
      </c>
      <c r="D42" s="87" t="str">
        <f>[38]Setembro!$I$7</f>
        <v>S</v>
      </c>
      <c r="E42" s="87" t="str">
        <f>[38]Setembro!$I$8</f>
        <v>L</v>
      </c>
      <c r="F42" s="87" t="str">
        <f>[38]Setembro!$I$9</f>
        <v>NO</v>
      </c>
      <c r="G42" s="87" t="str">
        <f>[38]Setembro!$I$10</f>
        <v>O</v>
      </c>
      <c r="H42" s="87" t="str">
        <f>[38]Setembro!$I$11</f>
        <v>NO</v>
      </c>
      <c r="I42" s="87" t="str">
        <f>[38]Setembro!$I$12</f>
        <v>SE</v>
      </c>
      <c r="J42" s="87" t="str">
        <f>[38]Setembro!$I$13</f>
        <v>N</v>
      </c>
      <c r="K42" s="87" t="str">
        <f>[38]Setembro!$I$14</f>
        <v>SO</v>
      </c>
      <c r="L42" s="87" t="str">
        <f>[38]Setembro!$I$15</f>
        <v>SO</v>
      </c>
      <c r="M42" s="87" t="str">
        <f>[38]Setembro!$I$16</f>
        <v>NO</v>
      </c>
      <c r="N42" s="87" t="str">
        <f>[38]Setembro!$I$17</f>
        <v>N</v>
      </c>
      <c r="O42" s="87" t="str">
        <f>[38]Setembro!$I$18</f>
        <v>O</v>
      </c>
      <c r="P42" s="87" t="str">
        <f>[38]Setembro!$I$19</f>
        <v>L</v>
      </c>
      <c r="Q42" s="87" t="str">
        <f>[38]Setembro!$I$20</f>
        <v>L</v>
      </c>
      <c r="R42" s="87" t="str">
        <f>[38]Setembro!$I$21</f>
        <v>SO</v>
      </c>
      <c r="S42" s="87" t="str">
        <f>[38]Setembro!$I$22</f>
        <v>SE</v>
      </c>
      <c r="T42" s="87" t="str">
        <f>[38]Setembro!$I$23</f>
        <v>L</v>
      </c>
      <c r="U42" s="87" t="str">
        <f>[38]Setembro!$I$24</f>
        <v>SE</v>
      </c>
      <c r="V42" s="87" t="str">
        <f>[38]Setembro!$I$25</f>
        <v>SE</v>
      </c>
      <c r="W42" s="87" t="str">
        <f>[38]Setembro!$I$26</f>
        <v>L</v>
      </c>
      <c r="X42" s="87" t="str">
        <f>[38]Setembro!$I$27</f>
        <v>L</v>
      </c>
      <c r="Y42" s="87" t="str">
        <f>[38]Setembro!$I$28</f>
        <v>NE</v>
      </c>
      <c r="Z42" s="87" t="str">
        <f>[38]Setembro!$I$29</f>
        <v>N</v>
      </c>
      <c r="AA42" s="87" t="str">
        <f>[38]Setembro!$I$30</f>
        <v>N</v>
      </c>
      <c r="AB42" s="87" t="str">
        <f>[38]Setembro!$I$31</f>
        <v>O</v>
      </c>
      <c r="AC42" s="87" t="str">
        <f>[38]Setembro!$I$32</f>
        <v>SE</v>
      </c>
      <c r="AD42" s="87" t="str">
        <f>[38]Setembro!$I$33</f>
        <v>SO</v>
      </c>
      <c r="AE42" s="132" t="str">
        <f>[38]Setembro!$I$34</f>
        <v>SO</v>
      </c>
      <c r="AF42" s="137" t="str">
        <f>[38]Setembro!$I$35</f>
        <v>L</v>
      </c>
    </row>
    <row r="43" spans="1:38" x14ac:dyDescent="0.2">
      <c r="A43" s="78" t="s">
        <v>157</v>
      </c>
      <c r="B43" s="11" t="str">
        <f>[39]Setembro!$I$5</f>
        <v>L</v>
      </c>
      <c r="C43" s="11" t="str">
        <f>[39]Setembro!$I$6</f>
        <v>L</v>
      </c>
      <c r="D43" s="11" t="str">
        <f>[39]Setembro!$I$7</f>
        <v>N</v>
      </c>
      <c r="E43" s="11" t="str">
        <f>[39]Setembro!$I$8</f>
        <v>SO</v>
      </c>
      <c r="F43" s="11" t="str">
        <f>[39]Setembro!$I$9</f>
        <v>NE</v>
      </c>
      <c r="G43" s="11" t="str">
        <f>[39]Setembro!$I$10</f>
        <v>NE</v>
      </c>
      <c r="H43" s="11" t="str">
        <f>[39]Setembro!$I$11</f>
        <v>NE</v>
      </c>
      <c r="I43" s="11" t="str">
        <f>[39]Setembro!$I$12</f>
        <v>SE</v>
      </c>
      <c r="J43" s="11" t="str">
        <f>[39]Setembro!$I$13</f>
        <v>L</v>
      </c>
      <c r="K43" s="11" t="str">
        <f>[39]Setembro!$I$14</f>
        <v>SE</v>
      </c>
      <c r="L43" s="11" t="str">
        <f>[39]Setembro!$I$15</f>
        <v>NE</v>
      </c>
      <c r="M43" s="11" t="str">
        <f>[39]Setembro!$I$16</f>
        <v>N</v>
      </c>
      <c r="N43" s="11" t="str">
        <f>[39]Setembro!$I$17</f>
        <v>NE</v>
      </c>
      <c r="O43" s="11" t="str">
        <f>[39]Setembro!$I$18</f>
        <v>NE</v>
      </c>
      <c r="P43" s="11" t="str">
        <f>[39]Setembro!$I$19</f>
        <v>L</v>
      </c>
      <c r="Q43" s="11" t="str">
        <f>[39]Setembro!$I$20</f>
        <v>L</v>
      </c>
      <c r="R43" s="11" t="str">
        <f>[39]Setembro!$I$21</f>
        <v>S</v>
      </c>
      <c r="S43" s="11" t="str">
        <f>[39]Setembro!$I$22</f>
        <v>SE</v>
      </c>
      <c r="T43" s="92" t="str">
        <f>[39]Setembro!$I$23</f>
        <v>SE</v>
      </c>
      <c r="U43" s="92" t="str">
        <f>[39]Setembro!$I$24</f>
        <v>SO</v>
      </c>
      <c r="V43" s="92" t="str">
        <f>[39]Setembro!$I$25</f>
        <v>SE</v>
      </c>
      <c r="W43" s="92" t="str">
        <f>[39]Setembro!$I$26</f>
        <v>SE</v>
      </c>
      <c r="X43" s="92" t="str">
        <f>[39]Setembro!$I$27</f>
        <v>L</v>
      </c>
      <c r="Y43" s="92" t="str">
        <f>[39]Setembro!$I$28</f>
        <v>SE</v>
      </c>
      <c r="Z43" s="92" t="str">
        <f>[39]Setembro!$I$29</f>
        <v>L</v>
      </c>
      <c r="AA43" s="92" t="str">
        <f>[39]Setembro!$I$30</f>
        <v>L</v>
      </c>
      <c r="AB43" s="92" t="str">
        <f>[39]Setembro!$I$31</f>
        <v>NO</v>
      </c>
      <c r="AC43" s="92" t="str">
        <f>[39]Setembro!$I$32</f>
        <v>SE</v>
      </c>
      <c r="AD43" s="92" t="str">
        <f>[39]Setembro!$I$33</f>
        <v>NE</v>
      </c>
      <c r="AE43" s="93" t="str">
        <f>[39]Setembro!$I$34</f>
        <v>L</v>
      </c>
      <c r="AF43" s="138" t="str">
        <f>[39]Setembro!$I$35</f>
        <v>L</v>
      </c>
      <c r="AI43" t="s">
        <v>47</v>
      </c>
      <c r="AJ43" t="s">
        <v>47</v>
      </c>
      <c r="AK43" t="s">
        <v>47</v>
      </c>
    </row>
    <row r="44" spans="1:38" x14ac:dyDescent="0.2">
      <c r="A44" s="78" t="s">
        <v>18</v>
      </c>
      <c r="B44" s="87" t="str">
        <f>[40]Setembro!$I$5</f>
        <v>L</v>
      </c>
      <c r="C44" s="87" t="str">
        <f>[40]Setembro!$I$6</f>
        <v>S</v>
      </c>
      <c r="D44" s="87" t="str">
        <f>[40]Setembro!$I$7</f>
        <v>O</v>
      </c>
      <c r="E44" s="87" t="str">
        <f>[40]Setembro!$I$8</f>
        <v>L</v>
      </c>
      <c r="F44" s="87" t="str">
        <f>[40]Setembro!$I$9</f>
        <v>SE</v>
      </c>
      <c r="G44" s="87" t="str">
        <f>[40]Setembro!$I$10</f>
        <v>SE</v>
      </c>
      <c r="H44" s="87" t="str">
        <f>[40]Setembro!$I$11</f>
        <v>SE</v>
      </c>
      <c r="I44" s="87" t="str">
        <f>[40]Setembro!$I$12</f>
        <v>O</v>
      </c>
      <c r="J44" s="87" t="str">
        <f>[40]Setembro!$I$13</f>
        <v>N</v>
      </c>
      <c r="K44" s="87" t="str">
        <f>[40]Setembro!$I$14</f>
        <v>NO</v>
      </c>
      <c r="L44" s="87" t="str">
        <f>[40]Setembro!$I$15</f>
        <v>N</v>
      </c>
      <c r="M44" s="87" t="str">
        <f>[40]Setembro!$I$16</f>
        <v>N</v>
      </c>
      <c r="N44" s="87" t="str">
        <f>[40]Setembro!$I$17</f>
        <v>NE</v>
      </c>
      <c r="O44" s="87" t="str">
        <f>[40]Setembro!$I$18</f>
        <v>SE</v>
      </c>
      <c r="P44" s="87" t="str">
        <f>[40]Setembro!$I$19</f>
        <v>S</v>
      </c>
      <c r="Q44" s="87" t="str">
        <f>[40]Setembro!$I$20</f>
        <v>N</v>
      </c>
      <c r="R44" s="87" t="str">
        <f>[40]Setembro!$I$21</f>
        <v>O</v>
      </c>
      <c r="S44" s="87" t="str">
        <f>[40]Setembro!$I$22</f>
        <v>L</v>
      </c>
      <c r="T44" s="87" t="str">
        <f>[40]Setembro!$I$23</f>
        <v>S</v>
      </c>
      <c r="U44" s="87" t="str">
        <f>[40]Setembro!$I$24</f>
        <v>S</v>
      </c>
      <c r="V44" s="87" t="str">
        <f>[40]Setembro!$I$25</f>
        <v>S</v>
      </c>
      <c r="W44" s="87" t="str">
        <f>[40]Setembro!$I$26</f>
        <v>L</v>
      </c>
      <c r="X44" s="87" t="str">
        <f>[40]Setembro!$I$27</f>
        <v>L</v>
      </c>
      <c r="Y44" s="87" t="str">
        <f>[40]Setembro!$I$28</f>
        <v>L</v>
      </c>
      <c r="Z44" s="87" t="str">
        <f>[40]Setembro!$I$29</f>
        <v>L</v>
      </c>
      <c r="AA44" s="87" t="str">
        <f>[40]Setembro!$I$30</f>
        <v>N</v>
      </c>
      <c r="AB44" s="87" t="str">
        <f>[40]Setembro!$I$31</f>
        <v>NO</v>
      </c>
      <c r="AC44" s="87" t="str">
        <f>[40]Setembro!$I$32</f>
        <v>O</v>
      </c>
      <c r="AD44" s="87" t="str">
        <f>[40]Setembro!$I$33</f>
        <v>L</v>
      </c>
      <c r="AE44" s="132" t="str">
        <f>[40]Setembro!$I$34</f>
        <v>N</v>
      </c>
      <c r="AF44" s="137" t="str">
        <f>[40]Setembro!$I$35</f>
        <v>L</v>
      </c>
      <c r="AI44" t="s">
        <v>47</v>
      </c>
      <c r="AJ44" t="s">
        <v>47</v>
      </c>
      <c r="AK44" t="s">
        <v>47</v>
      </c>
    </row>
    <row r="45" spans="1:38" x14ac:dyDescent="0.2">
      <c r="A45" s="78" t="s">
        <v>162</v>
      </c>
      <c r="B45" s="87" t="str">
        <f>[41]Setembro!$I$5</f>
        <v>*</v>
      </c>
      <c r="C45" s="87" t="str">
        <f>[41]Setembro!$I$6</f>
        <v>*</v>
      </c>
      <c r="D45" s="87" t="str">
        <f>[41]Setembro!$I$7</f>
        <v>*</v>
      </c>
      <c r="E45" s="87" t="str">
        <f>[41]Setembro!$I$8</f>
        <v>*</v>
      </c>
      <c r="F45" s="87" t="str">
        <f>[41]Setembro!$I$9</f>
        <v>*</v>
      </c>
      <c r="G45" s="87" t="str">
        <f>[41]Setembro!$I$10</f>
        <v>*</v>
      </c>
      <c r="H45" s="87" t="str">
        <f>[41]Setembro!$I$11</f>
        <v>*</v>
      </c>
      <c r="I45" s="87" t="str">
        <f>[41]Setembro!$I$12</f>
        <v>*</v>
      </c>
      <c r="J45" s="87" t="str">
        <f>[41]Setembro!$I$13</f>
        <v>*</v>
      </c>
      <c r="K45" s="87" t="str">
        <f>[41]Setembro!$I$14</f>
        <v>*</v>
      </c>
      <c r="L45" s="87" t="str">
        <f>[41]Setembro!$I$15</f>
        <v>*</v>
      </c>
      <c r="M45" s="87" t="str">
        <f>[41]Setembro!$I$16</f>
        <v>*</v>
      </c>
      <c r="N45" s="87" t="str">
        <f>[41]Setembro!$I$17</f>
        <v>*</v>
      </c>
      <c r="O45" s="87" t="str">
        <f>[41]Setembro!$I$18</f>
        <v>*</v>
      </c>
      <c r="P45" s="87" t="str">
        <f>[41]Setembro!$I$19</f>
        <v>*</v>
      </c>
      <c r="Q45" s="87" t="str">
        <f>[41]Setembro!$I$20</f>
        <v>*</v>
      </c>
      <c r="R45" s="87" t="str">
        <f>[41]Setembro!$I$21</f>
        <v>*</v>
      </c>
      <c r="S45" s="87" t="str">
        <f>[41]Setembro!$I$22</f>
        <v>*</v>
      </c>
      <c r="T45" s="92" t="str">
        <f>[41]Setembro!$I$23</f>
        <v>*</v>
      </c>
      <c r="U45" s="92" t="str">
        <f>[41]Setembro!$I$24</f>
        <v>*</v>
      </c>
      <c r="V45" s="92" t="str">
        <f>[41]Setembro!$I$25</f>
        <v>*</v>
      </c>
      <c r="W45" s="92" t="str">
        <f>[41]Setembro!$I$26</f>
        <v>*</v>
      </c>
      <c r="X45" s="92" t="str">
        <f>[41]Setembro!$I$27</f>
        <v>*</v>
      </c>
      <c r="Y45" s="92" t="str">
        <f>[41]Setembro!$I$28</f>
        <v>*</v>
      </c>
      <c r="Z45" s="92" t="str">
        <f>[41]Setembro!$I$29</f>
        <v>*</v>
      </c>
      <c r="AA45" s="92" t="str">
        <f>[41]Setembro!$I$30</f>
        <v>*</v>
      </c>
      <c r="AB45" s="92" t="str">
        <f>[41]Setembro!$I$31</f>
        <v>*</v>
      </c>
      <c r="AC45" s="92" t="str">
        <f>[41]Setembro!$I$32</f>
        <v>*</v>
      </c>
      <c r="AD45" s="92" t="str">
        <f>[41]Setembro!$I$33</f>
        <v>*</v>
      </c>
      <c r="AE45" s="93" t="str">
        <f>[41]Setembro!$I$34</f>
        <v>*</v>
      </c>
      <c r="AF45" s="138" t="str">
        <f>[41]Setembro!$I$35</f>
        <v>*</v>
      </c>
      <c r="AH45" t="s">
        <v>47</v>
      </c>
      <c r="AI45" t="s">
        <v>47</v>
      </c>
      <c r="AJ45" t="s">
        <v>47</v>
      </c>
      <c r="AK45" t="s">
        <v>229</v>
      </c>
    </row>
    <row r="46" spans="1:38" x14ac:dyDescent="0.2">
      <c r="A46" s="78" t="s">
        <v>19</v>
      </c>
      <c r="B46" s="87" t="str">
        <f>[42]Setembro!$I$5</f>
        <v>NE</v>
      </c>
      <c r="C46" s="87" t="str">
        <f>[42]Setembro!$I$6</f>
        <v>NE</v>
      </c>
      <c r="D46" s="87" t="str">
        <f>[42]Setembro!$I$7</f>
        <v>SO</v>
      </c>
      <c r="E46" s="87" t="str">
        <f>[42]Setembro!$I$8</f>
        <v>S</v>
      </c>
      <c r="F46" s="87" t="str">
        <f>[42]Setembro!$I$9</f>
        <v>NE</v>
      </c>
      <c r="G46" s="87" t="str">
        <f>[42]Setembro!$I$10</f>
        <v>NE</v>
      </c>
      <c r="H46" s="87" t="str">
        <f>[42]Setembro!$I$11</f>
        <v>SO</v>
      </c>
      <c r="I46" s="87" t="str">
        <f>[42]Setembro!$I$12</f>
        <v>SO</v>
      </c>
      <c r="J46" s="87" t="str">
        <f>[42]Setembro!$I$13</f>
        <v>NE</v>
      </c>
      <c r="K46" s="87" t="str">
        <f>[42]Setembro!$I$14</f>
        <v>SE</v>
      </c>
      <c r="L46" s="87" t="str">
        <f>[42]Setembro!$I$15</f>
        <v>NE</v>
      </c>
      <c r="M46" s="87" t="str">
        <f>[42]Setembro!$I$16</f>
        <v>N</v>
      </c>
      <c r="N46" s="87" t="str">
        <f>[42]Setembro!$I$17</f>
        <v>NE</v>
      </c>
      <c r="O46" s="87" t="str">
        <f>[42]Setembro!$I$18</f>
        <v>S</v>
      </c>
      <c r="P46" s="87" t="str">
        <f>[42]Setembro!$I$19</f>
        <v>S</v>
      </c>
      <c r="Q46" s="87" t="str">
        <f>[42]Setembro!$I$20</f>
        <v>N</v>
      </c>
      <c r="R46" s="87" t="str">
        <f>[42]Setembro!$I$21</f>
        <v>N</v>
      </c>
      <c r="S46" s="87" t="str">
        <f>[42]Setembro!$I$22</f>
        <v>N</v>
      </c>
      <c r="T46" s="87" t="str">
        <f>[42]Setembro!$I$23</f>
        <v>N</v>
      </c>
      <c r="U46" s="87" t="str">
        <f>[42]Setembro!$I$24</f>
        <v>N</v>
      </c>
      <c r="V46" s="87" t="str">
        <f>[42]Setembro!$I$25</f>
        <v>N</v>
      </c>
      <c r="W46" s="87" t="str">
        <f>[42]Setembro!$I$26</f>
        <v>N</v>
      </c>
      <c r="X46" s="87" t="str">
        <f>[42]Setembro!$I$27</f>
        <v>N</v>
      </c>
      <c r="Y46" s="87" t="str">
        <f>[42]Setembro!$I$28</f>
        <v>N</v>
      </c>
      <c r="Z46" s="87" t="str">
        <f>[42]Setembro!$I$29</f>
        <v>N</v>
      </c>
      <c r="AA46" s="87" t="str">
        <f>[42]Setembro!$I$30</f>
        <v>N</v>
      </c>
      <c r="AB46" s="87" t="str">
        <f>[42]Setembro!$I$31</f>
        <v>N</v>
      </c>
      <c r="AC46" s="87" t="str">
        <f>[42]Setembro!$I$32</f>
        <v>N</v>
      </c>
      <c r="AD46" s="87" t="str">
        <f>[42]Setembro!$I$33</f>
        <v>N</v>
      </c>
      <c r="AE46" s="132" t="str">
        <f>[42]Setembro!$I$34</f>
        <v>N</v>
      </c>
      <c r="AF46" s="137" t="str">
        <f>[42]Setembro!$I$35</f>
        <v>N</v>
      </c>
      <c r="AG46" s="12" t="s">
        <v>47</v>
      </c>
      <c r="AI46" t="s">
        <v>47</v>
      </c>
    </row>
    <row r="47" spans="1:38" x14ac:dyDescent="0.2">
      <c r="A47" s="78" t="s">
        <v>31</v>
      </c>
      <c r="B47" s="87" t="str">
        <f>[43]Setembro!$I$5</f>
        <v>NE</v>
      </c>
      <c r="C47" s="87" t="str">
        <f>[43]Setembro!$I$6</f>
        <v>NO</v>
      </c>
      <c r="D47" s="87" t="str">
        <f>[43]Setembro!$I$7</f>
        <v>SE</v>
      </c>
      <c r="E47" s="87" t="str">
        <f>[43]Setembro!$I$8</f>
        <v>SE</v>
      </c>
      <c r="F47" s="87" t="str">
        <f>[43]Setembro!$I$9</f>
        <v>SE</v>
      </c>
      <c r="G47" s="87" t="str">
        <f>[43]Setembro!$I$10</f>
        <v>NO</v>
      </c>
      <c r="H47" s="87" t="str">
        <f>[43]Setembro!$I$11</f>
        <v>SO</v>
      </c>
      <c r="I47" s="87" t="str">
        <f>[43]Setembro!$I$12</f>
        <v>S</v>
      </c>
      <c r="J47" s="87" t="str">
        <f>[43]Setembro!$I$13</f>
        <v>SE</v>
      </c>
      <c r="K47" s="87" t="str">
        <f>[43]Setembro!$I$14</f>
        <v>SE</v>
      </c>
      <c r="L47" s="87" t="str">
        <f>[43]Setembro!$I$15</f>
        <v>NO</v>
      </c>
      <c r="M47" s="87" t="str">
        <f>[43]Setembro!$I$16</f>
        <v>NO</v>
      </c>
      <c r="N47" s="87" t="str">
        <f>[43]Setembro!$I$17</f>
        <v>NO</v>
      </c>
      <c r="O47" s="87" t="str">
        <f>[43]Setembro!$I$18</f>
        <v>NO</v>
      </c>
      <c r="P47" s="87" t="str">
        <f>[43]Setembro!$I$19</f>
        <v>SE</v>
      </c>
      <c r="Q47" s="87" t="str">
        <f>[43]Setembro!$I$20</f>
        <v>SE</v>
      </c>
      <c r="R47" s="87" t="str">
        <f>[43]Setembro!$I$21</f>
        <v>SE</v>
      </c>
      <c r="S47" s="87" t="str">
        <f>[43]Setembro!$I$22</f>
        <v>SE</v>
      </c>
      <c r="T47" s="87" t="str">
        <f>[43]Setembro!$I$23</f>
        <v>SE</v>
      </c>
      <c r="U47" s="87" t="str">
        <f>[43]Setembro!$I$24</f>
        <v>SE</v>
      </c>
      <c r="V47" s="87" t="str">
        <f>[43]Setembro!$I$25</f>
        <v>SE</v>
      </c>
      <c r="W47" s="87" t="str">
        <f>[43]Setembro!$I$26</f>
        <v>SE</v>
      </c>
      <c r="X47" s="87" t="str">
        <f>[43]Setembro!$I$27</f>
        <v>SE</v>
      </c>
      <c r="Y47" s="87" t="str">
        <f>[43]Setembro!$I$28</f>
        <v>SE</v>
      </c>
      <c r="Z47" s="87" t="str">
        <f>[43]Setembro!$I$29</f>
        <v>L</v>
      </c>
      <c r="AA47" s="87" t="str">
        <f>[43]Setembro!$I$30</f>
        <v>NO</v>
      </c>
      <c r="AB47" s="87" t="str">
        <f>[43]Setembro!$I$31</f>
        <v>NO</v>
      </c>
      <c r="AC47" s="87" t="str">
        <f>[43]Setembro!$I$32</f>
        <v>S</v>
      </c>
      <c r="AD47" s="87" t="str">
        <f>[43]Setembro!$I$33</f>
        <v>SE</v>
      </c>
      <c r="AE47" s="132" t="str">
        <f>[43]Setembro!$I$34</f>
        <v>L</v>
      </c>
      <c r="AF47" s="137" t="str">
        <f>[43]Setembro!$I$35</f>
        <v>SE</v>
      </c>
      <c r="AH47" t="s">
        <v>47</v>
      </c>
      <c r="AJ47" t="s">
        <v>47</v>
      </c>
      <c r="AK47" t="s">
        <v>47</v>
      </c>
    </row>
    <row r="48" spans="1:38" x14ac:dyDescent="0.2">
      <c r="A48" s="78" t="s">
        <v>44</v>
      </c>
      <c r="B48" s="87" t="str">
        <f>[44]Setembro!$I$5</f>
        <v>O</v>
      </c>
      <c r="C48" s="87" t="str">
        <f>[44]Setembro!$I$6</f>
        <v>SO</v>
      </c>
      <c r="D48" s="87" t="str">
        <f>[44]Setembro!$I$7</f>
        <v>S</v>
      </c>
      <c r="E48" s="87" t="str">
        <f>[44]Setembro!$I$8</f>
        <v>L</v>
      </c>
      <c r="F48" s="87" t="str">
        <f>[44]Setembro!$I$9</f>
        <v>NE</v>
      </c>
      <c r="G48" s="87" t="str">
        <f>[44]Setembro!$I$10</f>
        <v>L</v>
      </c>
      <c r="H48" s="87" t="str">
        <f>[44]Setembro!$I$11</f>
        <v>L</v>
      </c>
      <c r="I48" s="87" t="str">
        <f>[44]Setembro!$I$12</f>
        <v>SO</v>
      </c>
      <c r="J48" s="87" t="str">
        <f>[44]Setembro!$I$13</f>
        <v>N</v>
      </c>
      <c r="K48" s="87" t="str">
        <f>[44]Setembro!$I$14</f>
        <v>L</v>
      </c>
      <c r="L48" s="87" t="str">
        <f>[44]Setembro!$I$15</f>
        <v>NE</v>
      </c>
      <c r="M48" s="87" t="str">
        <f>[44]Setembro!$I$16</f>
        <v>L</v>
      </c>
      <c r="N48" s="87" t="str">
        <f>[44]Setembro!$I$17</f>
        <v>L</v>
      </c>
      <c r="O48" s="87" t="str">
        <f>[44]Setembro!$I$18</f>
        <v>L</v>
      </c>
      <c r="P48" s="87" t="str">
        <f>[44]Setembro!$I$19</f>
        <v>SO</v>
      </c>
      <c r="Q48" s="87" t="str">
        <f>[44]Setembro!$I$20</f>
        <v>N</v>
      </c>
      <c r="R48" s="87" t="str">
        <f>[44]Setembro!$I$21</f>
        <v>L</v>
      </c>
      <c r="S48" s="87" t="str">
        <f>[44]Setembro!$I$22</f>
        <v>SE</v>
      </c>
      <c r="T48" s="87" t="str">
        <f>[44]Setembro!$I$23</f>
        <v>SE</v>
      </c>
      <c r="U48" s="87" t="str">
        <f>[44]Setembro!$I$24</f>
        <v>SE</v>
      </c>
      <c r="V48" s="87" t="str">
        <f>[44]Setembro!$I$25</f>
        <v>SE</v>
      </c>
      <c r="W48" s="87" t="str">
        <f>[44]Setembro!$I$26</f>
        <v>SO</v>
      </c>
      <c r="X48" s="87" t="str">
        <f>[44]Setembro!$I$27</f>
        <v>L</v>
      </c>
      <c r="Y48" s="87" t="str">
        <f>[44]Setembro!$I$28</f>
        <v>L</v>
      </c>
      <c r="Z48" s="87" t="str">
        <f>[44]Setembro!$I$29</f>
        <v>L</v>
      </c>
      <c r="AA48" s="87" t="str">
        <f>[44]Setembro!$I$30</f>
        <v>L</v>
      </c>
      <c r="AB48" s="87" t="str">
        <f>[44]Setembro!$I$31</f>
        <v>N</v>
      </c>
      <c r="AC48" s="87" t="str">
        <f>[44]Setembro!$I$32</f>
        <v>NE</v>
      </c>
      <c r="AD48" s="87" t="str">
        <f>[44]Setembro!$I$33</f>
        <v>N</v>
      </c>
      <c r="AE48" s="132" t="str">
        <f>[44]Setembro!$I$34</f>
        <v>L</v>
      </c>
      <c r="AF48" s="137" t="str">
        <f>[44]Setembro!$I$35</f>
        <v>L</v>
      </c>
      <c r="AG48" s="12" t="s">
        <v>47</v>
      </c>
      <c r="AI48" t="s">
        <v>47</v>
      </c>
      <c r="AJ48" t="s">
        <v>47</v>
      </c>
      <c r="AL48" t="s">
        <v>47</v>
      </c>
    </row>
    <row r="49" spans="1:37" ht="13.5" thickBot="1" x14ac:dyDescent="0.25">
      <c r="A49" s="79" t="s">
        <v>20</v>
      </c>
      <c r="B49" s="92" t="str">
        <f>[45]Setembro!$I$5</f>
        <v>*</v>
      </c>
      <c r="C49" s="92" t="str">
        <f>[45]Setembro!$I$6</f>
        <v>*</v>
      </c>
      <c r="D49" s="92" t="str">
        <f>[45]Setembro!$I$7</f>
        <v>*</v>
      </c>
      <c r="E49" s="92" t="str">
        <f>[45]Setembro!$I$8</f>
        <v>*</v>
      </c>
      <c r="F49" s="92" t="str">
        <f>[45]Setembro!$I$9</f>
        <v>*</v>
      </c>
      <c r="G49" s="92" t="str">
        <f>[45]Setembro!$I$10</f>
        <v>*</v>
      </c>
      <c r="H49" s="92" t="str">
        <f>[45]Setembro!$I$11</f>
        <v>*</v>
      </c>
      <c r="I49" s="92" t="str">
        <f>[45]Setembro!$I$12</f>
        <v>*</v>
      </c>
      <c r="J49" s="92" t="str">
        <f>[45]Setembro!$I$13</f>
        <v>*</v>
      </c>
      <c r="K49" s="92" t="str">
        <f>[45]Setembro!$I$14</f>
        <v>*</v>
      </c>
      <c r="L49" s="92" t="str">
        <f>[45]Setembro!$I$15</f>
        <v>*</v>
      </c>
      <c r="M49" s="92" t="str">
        <f>[45]Setembro!$I$16</f>
        <v>*</v>
      </c>
      <c r="N49" s="92" t="str">
        <f>[45]Setembro!$I$17</f>
        <v>*</v>
      </c>
      <c r="O49" s="92" t="str">
        <f>[45]Setembro!$I$18</f>
        <v>*</v>
      </c>
      <c r="P49" s="92" t="str">
        <f>[45]Setembro!$I$19</f>
        <v>*</v>
      </c>
      <c r="Q49" s="92" t="str">
        <f>[45]Setembro!$I$20</f>
        <v>*</v>
      </c>
      <c r="R49" s="92" t="str">
        <f>[45]Setembro!$I$21</f>
        <v>*</v>
      </c>
      <c r="S49" s="92" t="str">
        <f>[45]Setembro!$I$22</f>
        <v>*</v>
      </c>
      <c r="T49" s="92" t="str">
        <f>[45]Setembro!$I$23</f>
        <v>*</v>
      </c>
      <c r="U49" s="92" t="str">
        <f>[45]Setembro!$I$24</f>
        <v>*</v>
      </c>
      <c r="V49" s="92" t="str">
        <f>[45]Setembro!$I$25</f>
        <v>*</v>
      </c>
      <c r="W49" s="92" t="str">
        <f>[45]Setembro!$I$26</f>
        <v>*</v>
      </c>
      <c r="X49" s="92" t="str">
        <f>[45]Setembro!$I$27</f>
        <v>*</v>
      </c>
      <c r="Y49" s="92" t="str">
        <f>[45]Setembro!$I$28</f>
        <v>*</v>
      </c>
      <c r="Z49" s="92" t="str">
        <f>[45]Setembro!$I$29</f>
        <v>*</v>
      </c>
      <c r="AA49" s="92" t="str">
        <f>[45]Setembro!$I$30</f>
        <v>*</v>
      </c>
      <c r="AB49" s="92" t="str">
        <f>[45]Setembro!$I$31</f>
        <v>*</v>
      </c>
      <c r="AC49" s="92" t="str">
        <f>[45]Setembro!$I$32</f>
        <v>*</v>
      </c>
      <c r="AD49" s="92" t="str">
        <f>[45]Setembro!$I$33</f>
        <v>*</v>
      </c>
      <c r="AE49" s="93" t="str">
        <f>[45]Setembro!$I$34</f>
        <v>*</v>
      </c>
      <c r="AF49" s="140" t="str">
        <f>[45]Setembro!$I$35</f>
        <v>*</v>
      </c>
    </row>
    <row r="50" spans="1:37" s="5" customFormat="1" ht="17.100000000000001" customHeight="1" thickBot="1" x14ac:dyDescent="0.25">
      <c r="A50" s="80" t="s">
        <v>224</v>
      </c>
      <c r="B50" s="81" t="s">
        <v>231</v>
      </c>
      <c r="C50" s="82" t="s">
        <v>231</v>
      </c>
      <c r="D50" s="82" t="s">
        <v>231</v>
      </c>
      <c r="E50" s="82" t="s">
        <v>231</v>
      </c>
      <c r="F50" s="82" t="s">
        <v>232</v>
      </c>
      <c r="G50" s="82" t="s">
        <v>232</v>
      </c>
      <c r="H50" s="82" t="s">
        <v>231</v>
      </c>
      <c r="I50" s="82" t="s">
        <v>231</v>
      </c>
      <c r="J50" s="82" t="s">
        <v>232</v>
      </c>
      <c r="K50" s="82" t="s">
        <v>232</v>
      </c>
      <c r="L50" s="82" t="s">
        <v>233</v>
      </c>
      <c r="M50" s="82" t="s">
        <v>233</v>
      </c>
      <c r="N50" s="82" t="s">
        <v>232</v>
      </c>
      <c r="O50" s="82" t="s">
        <v>234</v>
      </c>
      <c r="P50" s="82" t="s">
        <v>231</v>
      </c>
      <c r="Q50" s="82" t="s">
        <v>233</v>
      </c>
      <c r="R50" s="82" t="s">
        <v>234</v>
      </c>
      <c r="S50" s="82" t="s">
        <v>235</v>
      </c>
      <c r="T50" s="82" t="s">
        <v>233</v>
      </c>
      <c r="U50" s="82" t="s">
        <v>231</v>
      </c>
      <c r="V50" s="82" t="s">
        <v>234</v>
      </c>
      <c r="W50" s="82" t="s">
        <v>236</v>
      </c>
      <c r="X50" s="82" t="s">
        <v>236</v>
      </c>
      <c r="Y50" s="82" t="s">
        <v>233</v>
      </c>
      <c r="Z50" s="82" t="s">
        <v>236</v>
      </c>
      <c r="AA50" s="82" t="s">
        <v>233</v>
      </c>
      <c r="AB50" s="82" t="s">
        <v>237</v>
      </c>
      <c r="AC50" s="82" t="s">
        <v>233</v>
      </c>
      <c r="AD50" s="82" t="s">
        <v>233</v>
      </c>
      <c r="AE50" s="83" t="s">
        <v>233</v>
      </c>
      <c r="AF50" s="84"/>
      <c r="AK50" s="5" t="s">
        <v>47</v>
      </c>
    </row>
    <row r="51" spans="1:37" s="8" customFormat="1" ht="13.5" thickBot="1" x14ac:dyDescent="0.25">
      <c r="A51" s="227" t="s">
        <v>223</v>
      </c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9"/>
      <c r="AF51" s="85" t="s">
        <v>233</v>
      </c>
      <c r="AK51" s="8" t="s">
        <v>47</v>
      </c>
    </row>
    <row r="52" spans="1:37" x14ac:dyDescent="0.2">
      <c r="A52" s="42"/>
      <c r="B52" s="43"/>
      <c r="C52" s="43"/>
      <c r="D52" s="43" t="s">
        <v>101</v>
      </c>
      <c r="E52" s="43"/>
      <c r="F52" s="43"/>
      <c r="G52" s="43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50"/>
      <c r="AE52" s="53" t="s">
        <v>47</v>
      </c>
      <c r="AF52" s="74"/>
    </row>
    <row r="53" spans="1:37" x14ac:dyDescent="0.2">
      <c r="A53" s="42"/>
      <c r="B53" s="44" t="s">
        <v>102</v>
      </c>
      <c r="C53" s="44"/>
      <c r="D53" s="44"/>
      <c r="E53" s="44"/>
      <c r="F53" s="44"/>
      <c r="G53" s="44"/>
      <c r="H53" s="44"/>
      <c r="I53" s="44"/>
      <c r="J53" s="90"/>
      <c r="K53" s="90"/>
      <c r="L53" s="90"/>
      <c r="M53" s="90" t="s">
        <v>45</v>
      </c>
      <c r="N53" s="90"/>
      <c r="O53" s="90"/>
      <c r="P53" s="90"/>
      <c r="Q53" s="90"/>
      <c r="R53" s="90"/>
      <c r="S53" s="90"/>
      <c r="T53" s="193" t="s">
        <v>97</v>
      </c>
      <c r="U53" s="193"/>
      <c r="V53" s="193"/>
      <c r="W53" s="193"/>
      <c r="X53" s="193"/>
      <c r="Y53" s="90"/>
      <c r="Z53" s="90"/>
      <c r="AA53" s="90"/>
      <c r="AB53" s="90"/>
      <c r="AC53" s="90"/>
      <c r="AD53" s="90"/>
      <c r="AE53" s="90"/>
      <c r="AF53" s="74"/>
      <c r="AK53" t="s">
        <v>47</v>
      </c>
    </row>
    <row r="54" spans="1:37" x14ac:dyDescent="0.2">
      <c r="A54" s="45"/>
      <c r="B54" s="90"/>
      <c r="C54" s="90"/>
      <c r="D54" s="90"/>
      <c r="E54" s="90"/>
      <c r="F54" s="90"/>
      <c r="G54" s="90"/>
      <c r="H54" s="90"/>
      <c r="I54" s="90"/>
      <c r="J54" s="91"/>
      <c r="K54" s="91"/>
      <c r="L54" s="91"/>
      <c r="M54" s="91" t="s">
        <v>46</v>
      </c>
      <c r="N54" s="91"/>
      <c r="O54" s="91"/>
      <c r="P54" s="91"/>
      <c r="Q54" s="90"/>
      <c r="R54" s="90"/>
      <c r="S54" s="90"/>
      <c r="T54" s="194" t="s">
        <v>98</v>
      </c>
      <c r="U54" s="194"/>
      <c r="V54" s="194"/>
      <c r="W54" s="194"/>
      <c r="X54" s="194"/>
      <c r="Y54" s="90"/>
      <c r="Z54" s="90"/>
      <c r="AA54" s="90"/>
      <c r="AB54" s="90"/>
      <c r="AC54" s="90"/>
      <c r="AD54" s="50"/>
      <c r="AE54" s="50"/>
      <c r="AF54" s="74"/>
    </row>
    <row r="55" spans="1:37" x14ac:dyDescent="0.2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50"/>
      <c r="AE55" s="50"/>
      <c r="AF55" s="74"/>
    </row>
    <row r="56" spans="1:37" x14ac:dyDescent="0.2">
      <c r="A56" s="45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0"/>
      <c r="AF56" s="74"/>
    </row>
    <row r="57" spans="1:37" x14ac:dyDescent="0.2">
      <c r="A57" s="45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51"/>
      <c r="AF57" s="74"/>
    </row>
    <row r="58" spans="1:37" ht="13.5" thickBot="1" x14ac:dyDescent="0.25">
      <c r="A58" s="54"/>
      <c r="B58" s="55"/>
      <c r="C58" s="55"/>
      <c r="D58" s="55"/>
      <c r="E58" s="55"/>
      <c r="F58" s="55"/>
      <c r="G58" s="55" t="s">
        <v>47</v>
      </c>
      <c r="H58" s="55"/>
      <c r="I58" s="55"/>
      <c r="J58" s="55"/>
      <c r="K58" s="55"/>
      <c r="L58" s="55" t="s">
        <v>47</v>
      </c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75"/>
    </row>
    <row r="59" spans="1:37" x14ac:dyDescent="0.2">
      <c r="AF59" s="7"/>
    </row>
    <row r="62" spans="1:37" x14ac:dyDescent="0.2">
      <c r="V62" s="2" t="s">
        <v>47</v>
      </c>
    </row>
    <row r="66" spans="10:33" x14ac:dyDescent="0.2">
      <c r="Q66" s="2" t="s">
        <v>47</v>
      </c>
    </row>
    <row r="67" spans="10:33" x14ac:dyDescent="0.2">
      <c r="J67" s="2" t="s">
        <v>47</v>
      </c>
      <c r="AG67" t="s">
        <v>47</v>
      </c>
    </row>
    <row r="69" spans="10:33" x14ac:dyDescent="0.2">
      <c r="O69" s="2" t="s">
        <v>47</v>
      </c>
    </row>
    <row r="70" spans="10:33" x14ac:dyDescent="0.2">
      <c r="P70" s="2" t="s">
        <v>47</v>
      </c>
      <c r="AB70" s="2" t="s">
        <v>47</v>
      </c>
    </row>
    <row r="74" spans="10:33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6">
    <mergeCell ref="T53:X53"/>
    <mergeCell ref="T54:X54"/>
    <mergeCell ref="M3:M4"/>
    <mergeCell ref="N3:N4"/>
    <mergeCell ref="O3:O4"/>
    <mergeCell ref="P3:P4"/>
    <mergeCell ref="Q3:Q4"/>
    <mergeCell ref="A51:AE51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"/>
  <sheetViews>
    <sheetView zoomScale="90" zoomScaleNormal="90" workbookViewId="0">
      <selection activeCell="AL68" sqref="AL68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thickBot="1" x14ac:dyDescent="0.25">
      <c r="A1" s="181" t="s">
        <v>32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60"/>
    </row>
    <row r="2" spans="1:33" s="4" customFormat="1" ht="20.100000000000001" customHeight="1" thickBot="1" x14ac:dyDescent="0.25">
      <c r="A2" s="184" t="s">
        <v>21</v>
      </c>
      <c r="B2" s="179" t="s">
        <v>230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80"/>
    </row>
    <row r="3" spans="1:33" s="5" customFormat="1" ht="20.100000000000001" customHeight="1" x14ac:dyDescent="0.2">
      <c r="A3" s="185"/>
      <c r="B3" s="187">
        <v>1</v>
      </c>
      <c r="C3" s="189">
        <f>SUM(B3+1)</f>
        <v>2</v>
      </c>
      <c r="D3" s="189">
        <f t="shared" ref="D3:AD3" si="0">SUM(C3+1)</f>
        <v>3</v>
      </c>
      <c r="E3" s="189">
        <f t="shared" si="0"/>
        <v>4</v>
      </c>
      <c r="F3" s="189">
        <f t="shared" si="0"/>
        <v>5</v>
      </c>
      <c r="G3" s="189">
        <f t="shared" si="0"/>
        <v>6</v>
      </c>
      <c r="H3" s="189">
        <f t="shared" si="0"/>
        <v>7</v>
      </c>
      <c r="I3" s="189">
        <f t="shared" si="0"/>
        <v>8</v>
      </c>
      <c r="J3" s="189">
        <f t="shared" si="0"/>
        <v>9</v>
      </c>
      <c r="K3" s="189">
        <f t="shared" si="0"/>
        <v>10</v>
      </c>
      <c r="L3" s="189">
        <f t="shared" si="0"/>
        <v>11</v>
      </c>
      <c r="M3" s="189">
        <f t="shared" si="0"/>
        <v>12</v>
      </c>
      <c r="N3" s="189">
        <f t="shared" si="0"/>
        <v>13</v>
      </c>
      <c r="O3" s="189">
        <f t="shared" si="0"/>
        <v>14</v>
      </c>
      <c r="P3" s="189">
        <f t="shared" si="0"/>
        <v>15</v>
      </c>
      <c r="Q3" s="189">
        <f t="shared" si="0"/>
        <v>16</v>
      </c>
      <c r="R3" s="189">
        <f t="shared" si="0"/>
        <v>17</v>
      </c>
      <c r="S3" s="189">
        <f t="shared" si="0"/>
        <v>18</v>
      </c>
      <c r="T3" s="189">
        <f t="shared" si="0"/>
        <v>19</v>
      </c>
      <c r="U3" s="189">
        <f t="shared" si="0"/>
        <v>20</v>
      </c>
      <c r="V3" s="189">
        <f t="shared" si="0"/>
        <v>21</v>
      </c>
      <c r="W3" s="189">
        <f t="shared" si="0"/>
        <v>22</v>
      </c>
      <c r="X3" s="189">
        <f t="shared" si="0"/>
        <v>23</v>
      </c>
      <c r="Y3" s="189">
        <f t="shared" si="0"/>
        <v>24</v>
      </c>
      <c r="Z3" s="189">
        <f t="shared" si="0"/>
        <v>25</v>
      </c>
      <c r="AA3" s="189">
        <f t="shared" si="0"/>
        <v>26</v>
      </c>
      <c r="AB3" s="189">
        <f t="shared" si="0"/>
        <v>27</v>
      </c>
      <c r="AC3" s="189">
        <f t="shared" si="0"/>
        <v>28</v>
      </c>
      <c r="AD3" s="189">
        <f t="shared" si="0"/>
        <v>29</v>
      </c>
      <c r="AE3" s="195">
        <v>30</v>
      </c>
      <c r="AF3" s="96" t="s">
        <v>37</v>
      </c>
      <c r="AG3" s="155" t="s">
        <v>36</v>
      </c>
    </row>
    <row r="4" spans="1:33" s="5" customFormat="1" ht="20.100000000000001" customHeight="1" thickBot="1" x14ac:dyDescent="0.25">
      <c r="A4" s="186"/>
      <c r="B4" s="188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6"/>
      <c r="AF4" s="124" t="s">
        <v>35</v>
      </c>
      <c r="AG4" s="120" t="s">
        <v>35</v>
      </c>
    </row>
    <row r="5" spans="1:33" s="5" customFormat="1" x14ac:dyDescent="0.2">
      <c r="A5" s="154" t="s">
        <v>40</v>
      </c>
      <c r="B5" s="146">
        <f>[1]Setembro!$J$5</f>
        <v>32.04</v>
      </c>
      <c r="C5" s="117">
        <f>[1]Setembro!$J$6</f>
        <v>37.440000000000005</v>
      </c>
      <c r="D5" s="117">
        <f>[1]Setembro!$J$7</f>
        <v>45.36</v>
      </c>
      <c r="E5" s="117">
        <f>[1]Setembro!$J$8</f>
        <v>21.240000000000002</v>
      </c>
      <c r="F5" s="117">
        <f>[1]Setembro!$J$9</f>
        <v>33.119999999999997</v>
      </c>
      <c r="G5" s="117">
        <f>[1]Setembro!$J$10</f>
        <v>31.680000000000003</v>
      </c>
      <c r="H5" s="117">
        <f>[1]Setembro!$J$11</f>
        <v>24.840000000000003</v>
      </c>
      <c r="I5" s="117">
        <f>[1]Setembro!$J$12</f>
        <v>23.040000000000003</v>
      </c>
      <c r="J5" s="117">
        <f>[1]Setembro!$J$13</f>
        <v>39.24</v>
      </c>
      <c r="K5" s="117">
        <f>[1]Setembro!$J$14</f>
        <v>31.319999999999997</v>
      </c>
      <c r="L5" s="117">
        <f>[1]Setembro!$J$15</f>
        <v>32.76</v>
      </c>
      <c r="M5" s="117">
        <f>[1]Setembro!$J$16</f>
        <v>40.680000000000007</v>
      </c>
      <c r="N5" s="117">
        <f>[1]Setembro!$J$17</f>
        <v>38.880000000000003</v>
      </c>
      <c r="O5" s="117">
        <f>[1]Setembro!$J$18</f>
        <v>23.400000000000002</v>
      </c>
      <c r="P5" s="117">
        <f>[1]Setembro!$J$19</f>
        <v>31.319999999999997</v>
      </c>
      <c r="Q5" s="117">
        <f>[1]Setembro!$J$20</f>
        <v>39.24</v>
      </c>
      <c r="R5" s="117">
        <f>[1]Setembro!$J$21</f>
        <v>47.88</v>
      </c>
      <c r="S5" s="117">
        <f>[1]Setembro!$J$22</f>
        <v>30.96</v>
      </c>
      <c r="T5" s="117">
        <f>[1]Setembro!$J$23</f>
        <v>17.28</v>
      </c>
      <c r="U5" s="117">
        <f>[1]Setembro!$J$24</f>
        <v>28.44</v>
      </c>
      <c r="V5" s="117">
        <f>[1]Setembro!$J$25</f>
        <v>36.36</v>
      </c>
      <c r="W5" s="117">
        <f>[1]Setembro!$J$26</f>
        <v>24.12</v>
      </c>
      <c r="X5" s="117">
        <f>[1]Setembro!$J$27</f>
        <v>22.32</v>
      </c>
      <c r="Y5" s="117">
        <f>[1]Setembro!$J$28</f>
        <v>24.840000000000003</v>
      </c>
      <c r="Z5" s="117">
        <f>[1]Setembro!$J$29</f>
        <v>26.64</v>
      </c>
      <c r="AA5" s="117">
        <f>[1]Setembro!$J$30</f>
        <v>33.840000000000003</v>
      </c>
      <c r="AB5" s="117">
        <f>[1]Setembro!$J$31</f>
        <v>46.080000000000005</v>
      </c>
      <c r="AC5" s="117">
        <f>[1]Setembro!$J$32</f>
        <v>55.440000000000005</v>
      </c>
      <c r="AD5" s="117">
        <f>[1]Setembro!$J$33</f>
        <v>31.680000000000003</v>
      </c>
      <c r="AE5" s="118">
        <f>[1]Setembro!$J$34</f>
        <v>34.56</v>
      </c>
      <c r="AF5" s="125">
        <f>MAX(B5:AE5)</f>
        <v>55.440000000000005</v>
      </c>
      <c r="AG5" s="121">
        <f>AVERAGE(B5:AE5)</f>
        <v>32.868000000000009</v>
      </c>
    </row>
    <row r="6" spans="1:33" x14ac:dyDescent="0.2">
      <c r="A6" s="78" t="s">
        <v>0</v>
      </c>
      <c r="B6" s="147">
        <f>[2]Setembro!$J$5</f>
        <v>31.680000000000003</v>
      </c>
      <c r="C6" s="11">
        <f>[2]Setembro!$J$6</f>
        <v>30.96</v>
      </c>
      <c r="D6" s="11">
        <f>[2]Setembro!$J$7</f>
        <v>22.68</v>
      </c>
      <c r="E6" s="11">
        <f>[2]Setembro!$J$8</f>
        <v>24.12</v>
      </c>
      <c r="F6" s="11">
        <f>[2]Setembro!$J$9</f>
        <v>34.56</v>
      </c>
      <c r="G6" s="11">
        <f>[2]Setembro!$J$10</f>
        <v>31.680000000000003</v>
      </c>
      <c r="H6" s="11">
        <f>[2]Setembro!$J$11</f>
        <v>26.64</v>
      </c>
      <c r="I6" s="11">
        <f>[2]Setembro!$J$12</f>
        <v>18.36</v>
      </c>
      <c r="J6" s="11">
        <f>[2]Setembro!$J$13</f>
        <v>31.680000000000003</v>
      </c>
      <c r="K6" s="11">
        <f>[2]Setembro!$J$14</f>
        <v>24.12</v>
      </c>
      <c r="L6" s="11">
        <f>[2]Setembro!$J$15</f>
        <v>41.04</v>
      </c>
      <c r="M6" s="11">
        <f>[2]Setembro!$J$16</f>
        <v>48.6</v>
      </c>
      <c r="N6" s="11">
        <f>[2]Setembro!$J$17</f>
        <v>45</v>
      </c>
      <c r="O6" s="11">
        <f>[2]Setembro!$J$18</f>
        <v>39.6</v>
      </c>
      <c r="P6" s="11">
        <f>[2]Setembro!$J$19</f>
        <v>28.08</v>
      </c>
      <c r="Q6" s="11">
        <f>[2]Setembro!$J$20</f>
        <v>32.04</v>
      </c>
      <c r="R6" s="11">
        <f>[2]Setembro!$J$21</f>
        <v>34.92</v>
      </c>
      <c r="S6" s="11">
        <f>[2]Setembro!$J$22</f>
        <v>19.440000000000001</v>
      </c>
      <c r="T6" s="11">
        <f>[2]Setembro!$J$23</f>
        <v>16.2</v>
      </c>
      <c r="U6" s="11">
        <f>[2]Setembro!$J$24</f>
        <v>40.32</v>
      </c>
      <c r="V6" s="11">
        <f>[2]Setembro!$J$25</f>
        <v>36</v>
      </c>
      <c r="W6" s="11">
        <f>[2]Setembro!$J$26</f>
        <v>28.8</v>
      </c>
      <c r="X6" s="11">
        <f>[2]Setembro!$J$27</f>
        <v>35.28</v>
      </c>
      <c r="Y6" s="11">
        <f>[2]Setembro!$J$28</f>
        <v>42.480000000000004</v>
      </c>
      <c r="Z6" s="11">
        <f>[2]Setembro!$J$29</f>
        <v>33.480000000000004</v>
      </c>
      <c r="AA6" s="11">
        <f>[2]Setembro!$J$30</f>
        <v>41.4</v>
      </c>
      <c r="AB6" s="11">
        <f>[2]Setembro!$J$31</f>
        <v>51.480000000000004</v>
      </c>
      <c r="AC6" s="11">
        <f>[2]Setembro!$J$32</f>
        <v>31.319999999999997</v>
      </c>
      <c r="AD6" s="11">
        <f>[2]Setembro!$J$33</f>
        <v>32.76</v>
      </c>
      <c r="AE6" s="94">
        <f>[2]Setembro!$J$34</f>
        <v>42.84</v>
      </c>
      <c r="AF6" s="97">
        <f>MAX(B6:AE6)</f>
        <v>51.480000000000004</v>
      </c>
      <c r="AG6" s="122">
        <f>AVERAGE(B6:AE6)</f>
        <v>33.25200000000001</v>
      </c>
    </row>
    <row r="7" spans="1:33" x14ac:dyDescent="0.2">
      <c r="A7" s="78" t="s">
        <v>104</v>
      </c>
      <c r="B7" s="147">
        <f>[3]Setembro!$J$5</f>
        <v>37.440000000000005</v>
      </c>
      <c r="C7" s="11">
        <f>[3]Setembro!$J$6</f>
        <v>40.32</v>
      </c>
      <c r="D7" s="11">
        <f>[3]Setembro!$J$7</f>
        <v>29.880000000000003</v>
      </c>
      <c r="E7" s="11">
        <f>[3]Setembro!$J$8</f>
        <v>28.44</v>
      </c>
      <c r="F7" s="11">
        <f>[3]Setembro!$J$9</f>
        <v>44.28</v>
      </c>
      <c r="G7" s="11">
        <f>[3]Setembro!$J$10</f>
        <v>29.16</v>
      </c>
      <c r="H7" s="11">
        <f>[3]Setembro!$J$11</f>
        <v>34.92</v>
      </c>
      <c r="I7" s="11">
        <f>[3]Setembro!$J$12</f>
        <v>38.519999999999996</v>
      </c>
      <c r="J7" s="11">
        <f>[3]Setembro!$J$13</f>
        <v>32.4</v>
      </c>
      <c r="K7" s="11">
        <f>[3]Setembro!$J$14</f>
        <v>18</v>
      </c>
      <c r="L7" s="11">
        <f>[3]Setembro!$J$15</f>
        <v>32.04</v>
      </c>
      <c r="M7" s="11">
        <f>[3]Setembro!$J$16</f>
        <v>40.680000000000007</v>
      </c>
      <c r="N7" s="11">
        <f>[3]Setembro!$J$17</f>
        <v>37.800000000000004</v>
      </c>
      <c r="O7" s="11">
        <f>[3]Setembro!$J$18</f>
        <v>27</v>
      </c>
      <c r="P7" s="11">
        <f>[3]Setembro!$J$19</f>
        <v>28.8</v>
      </c>
      <c r="Q7" s="11">
        <f>[3]Setembro!$J$20</f>
        <v>39.24</v>
      </c>
      <c r="R7" s="11">
        <f>[3]Setembro!$J$21</f>
        <v>53.28</v>
      </c>
      <c r="S7" s="11">
        <f>[3]Setembro!$J$22</f>
        <v>23.040000000000003</v>
      </c>
      <c r="T7" s="11">
        <f>[3]Setembro!$J$23</f>
        <v>34.200000000000003</v>
      </c>
      <c r="U7" s="11">
        <f>[3]Setembro!$J$24</f>
        <v>40.32</v>
      </c>
      <c r="V7" s="11">
        <f>[3]Setembro!$J$25</f>
        <v>44.64</v>
      </c>
      <c r="W7" s="11">
        <f>[3]Setembro!$J$26</f>
        <v>28.44</v>
      </c>
      <c r="X7" s="11">
        <f>[3]Setembro!$J$27</f>
        <v>26.64</v>
      </c>
      <c r="Y7" s="11">
        <f>[3]Setembro!$J$28</f>
        <v>28.44</v>
      </c>
      <c r="Z7" s="11">
        <f>[3]Setembro!$J$29</f>
        <v>25.92</v>
      </c>
      <c r="AA7" s="11">
        <f>[3]Setembro!$J$30</f>
        <v>33.840000000000003</v>
      </c>
      <c r="AB7" s="11">
        <f>[3]Setembro!$J$31</f>
        <v>51.84</v>
      </c>
      <c r="AC7" s="11">
        <f>[3]Setembro!$J$32</f>
        <v>37.800000000000004</v>
      </c>
      <c r="AD7" s="11">
        <f>[3]Setembro!$J$33</f>
        <v>27</v>
      </c>
      <c r="AE7" s="94">
        <f>[3]Setembro!$J$34</f>
        <v>26.28</v>
      </c>
      <c r="AF7" s="97">
        <f>MAX(B7:AE7)</f>
        <v>53.28</v>
      </c>
      <c r="AG7" s="123">
        <f>AVERAGE(B7:AE7)</f>
        <v>34.020000000000003</v>
      </c>
    </row>
    <row r="8" spans="1:33" x14ac:dyDescent="0.2">
      <c r="A8" s="78" t="s">
        <v>1</v>
      </c>
      <c r="B8" s="147" t="str">
        <f>[4]Setembro!$J$5</f>
        <v>*</v>
      </c>
      <c r="C8" s="11" t="str">
        <f>[4]Setembro!$J$6</f>
        <v>*</v>
      </c>
      <c r="D8" s="11" t="str">
        <f>[4]Setembro!$J$7</f>
        <v>*</v>
      </c>
      <c r="E8" s="11" t="str">
        <f>[4]Setembro!$J$8</f>
        <v>*</v>
      </c>
      <c r="F8" s="11" t="str">
        <f>[4]Setembro!$J$9</f>
        <v>*</v>
      </c>
      <c r="G8" s="11" t="str">
        <f>[4]Setembro!$J$10</f>
        <v>*</v>
      </c>
      <c r="H8" s="11" t="str">
        <f>[4]Setembro!$J$11</f>
        <v>*</v>
      </c>
      <c r="I8" s="11" t="str">
        <f>[4]Setembro!$J$12</f>
        <v>*</v>
      </c>
      <c r="J8" s="11" t="str">
        <f>[4]Setembro!$J$13</f>
        <v>*</v>
      </c>
      <c r="K8" s="11" t="str">
        <f>[4]Setembro!$J$14</f>
        <v>*</v>
      </c>
      <c r="L8" s="11" t="str">
        <f>[4]Setembro!$J$15</f>
        <v>*</v>
      </c>
      <c r="M8" s="11" t="str">
        <f>[4]Setembro!$J$16</f>
        <v>*</v>
      </c>
      <c r="N8" s="11" t="str">
        <f>[4]Setembro!$J$17</f>
        <v>*</v>
      </c>
      <c r="O8" s="11" t="str">
        <f>[4]Setembro!$J$18</f>
        <v>*</v>
      </c>
      <c r="P8" s="11">
        <f>[4]Setembro!$J$19</f>
        <v>14.76</v>
      </c>
      <c r="Q8" s="11">
        <f>[4]Setembro!$J$20</f>
        <v>29.880000000000003</v>
      </c>
      <c r="R8" s="11">
        <f>[4]Setembro!$J$21</f>
        <v>13.68</v>
      </c>
      <c r="S8" s="11">
        <f>[4]Setembro!$J$22</f>
        <v>0</v>
      </c>
      <c r="T8" s="11">
        <f>[4]Setembro!$J$23</f>
        <v>0</v>
      </c>
      <c r="U8" s="11" t="str">
        <f>[4]Setembro!$J$24</f>
        <v>*</v>
      </c>
      <c r="V8" s="11" t="str">
        <f>[4]Setembro!$J$25</f>
        <v>*</v>
      </c>
      <c r="W8" s="11" t="str">
        <f>[4]Setembro!$J$26</f>
        <v>*</v>
      </c>
      <c r="X8" s="11" t="str">
        <f>[4]Setembro!$J$27</f>
        <v>*</v>
      </c>
      <c r="Y8" s="11" t="str">
        <f>[4]Setembro!$J$28</f>
        <v>*</v>
      </c>
      <c r="Z8" s="11" t="str">
        <f>[4]Setembro!$J$29</f>
        <v>*</v>
      </c>
      <c r="AA8" s="11" t="str">
        <f>[4]Setembro!$J$30</f>
        <v>*</v>
      </c>
      <c r="AB8" s="11" t="str">
        <f>[4]Setembro!$J$31</f>
        <v>*</v>
      </c>
      <c r="AC8" s="11" t="str">
        <f>[4]Setembro!$J$32</f>
        <v>*</v>
      </c>
      <c r="AD8" s="11" t="str">
        <f>[4]Setembro!$J$33</f>
        <v>*</v>
      </c>
      <c r="AE8" s="94" t="str">
        <f>[4]Setembro!$J$34</f>
        <v>*</v>
      </c>
      <c r="AF8" s="97" t="s">
        <v>226</v>
      </c>
      <c r="AG8" s="122" t="s">
        <v>226</v>
      </c>
    </row>
    <row r="9" spans="1:33" x14ac:dyDescent="0.2">
      <c r="A9" s="78" t="s">
        <v>167</v>
      </c>
      <c r="B9" s="147">
        <f>[5]Setembro!$J$5</f>
        <v>39.24</v>
      </c>
      <c r="C9" s="11">
        <f>[5]Setembro!$J$6</f>
        <v>32.76</v>
      </c>
      <c r="D9" s="11">
        <f>[5]Setembro!$J$7</f>
        <v>33.119999999999997</v>
      </c>
      <c r="E9" s="11">
        <f>[5]Setembro!$J$8</f>
        <v>27.720000000000002</v>
      </c>
      <c r="F9" s="11">
        <f>[5]Setembro!$J$9</f>
        <v>41.4</v>
      </c>
      <c r="G9" s="11">
        <f>[5]Setembro!$J$10</f>
        <v>31.319999999999997</v>
      </c>
      <c r="H9" s="11">
        <f>[5]Setembro!$J$11</f>
        <v>33.840000000000003</v>
      </c>
      <c r="I9" s="11">
        <f>[5]Setembro!$J$12</f>
        <v>27</v>
      </c>
      <c r="J9" s="11">
        <f>[5]Setembro!$J$13</f>
        <v>43.56</v>
      </c>
      <c r="K9" s="11">
        <f>[5]Setembro!$J$14</f>
        <v>30.96</v>
      </c>
      <c r="L9" s="11">
        <f>[5]Setembro!$J$15</f>
        <v>36</v>
      </c>
      <c r="M9" s="11">
        <f>[5]Setembro!$J$16</f>
        <v>55.800000000000004</v>
      </c>
      <c r="N9" s="11">
        <f>[5]Setembro!$J$17</f>
        <v>47.88</v>
      </c>
      <c r="O9" s="11">
        <f>[5]Setembro!$J$18</f>
        <v>44.64</v>
      </c>
      <c r="P9" s="11">
        <f>[5]Setembro!$J$19</f>
        <v>31.680000000000003</v>
      </c>
      <c r="Q9" s="11">
        <f>[5]Setembro!$J$20</f>
        <v>35.64</v>
      </c>
      <c r="R9" s="11">
        <f>[5]Setembro!$J$21</f>
        <v>48.24</v>
      </c>
      <c r="S9" s="11">
        <f>[5]Setembro!$J$22</f>
        <v>21.96</v>
      </c>
      <c r="T9" s="11">
        <f>[5]Setembro!$J$23</f>
        <v>21.240000000000002</v>
      </c>
      <c r="U9" s="11">
        <f>[5]Setembro!$J$24</f>
        <v>37.440000000000005</v>
      </c>
      <c r="V9" s="11">
        <f>[5]Setembro!$J$25</f>
        <v>30.240000000000002</v>
      </c>
      <c r="W9" s="11">
        <f>[5]Setembro!$J$26</f>
        <v>33.840000000000003</v>
      </c>
      <c r="X9" s="11">
        <f>[5]Setembro!$J$27</f>
        <v>41.04</v>
      </c>
      <c r="Y9" s="11">
        <f>[5]Setembro!$J$28</f>
        <v>37.440000000000005</v>
      </c>
      <c r="Z9" s="11">
        <f>[5]Setembro!$J$29</f>
        <v>43.2</v>
      </c>
      <c r="AA9" s="11">
        <f>[5]Setembro!$J$30</f>
        <v>48.24</v>
      </c>
      <c r="AB9" s="11">
        <f>[5]Setembro!$J$31</f>
        <v>53.28</v>
      </c>
      <c r="AC9" s="11">
        <f>[5]Setembro!$J$32</f>
        <v>45.72</v>
      </c>
      <c r="AD9" s="11">
        <f>[5]Setembro!$J$33</f>
        <v>36.36</v>
      </c>
      <c r="AE9" s="94">
        <f>[5]Setembro!$J$34</f>
        <v>46.080000000000005</v>
      </c>
      <c r="AF9" s="97">
        <f>MAX(B9:AE9)</f>
        <v>55.800000000000004</v>
      </c>
      <c r="AG9" s="123">
        <f>AVERAGE(B9:AE9)</f>
        <v>37.895999999999994</v>
      </c>
    </row>
    <row r="10" spans="1:33" x14ac:dyDescent="0.2">
      <c r="A10" s="78" t="s">
        <v>111</v>
      </c>
      <c r="B10" s="147" t="str">
        <f>[6]Setembro!$J$5</f>
        <v>*</v>
      </c>
      <c r="C10" s="11" t="str">
        <f>[6]Setembro!$J$6</f>
        <v>*</v>
      </c>
      <c r="D10" s="11" t="str">
        <f>[6]Setembro!$J$7</f>
        <v>*</v>
      </c>
      <c r="E10" s="11" t="str">
        <f>[6]Setembro!$J$8</f>
        <v>*</v>
      </c>
      <c r="F10" s="11" t="str">
        <f>[6]Setembro!$J$9</f>
        <v>*</v>
      </c>
      <c r="G10" s="11" t="str">
        <f>[6]Setembro!$J$10</f>
        <v>*</v>
      </c>
      <c r="H10" s="11" t="str">
        <f>[6]Setembro!$J$11</f>
        <v>*</v>
      </c>
      <c r="I10" s="11" t="str">
        <f>[6]Setembro!$J$12</f>
        <v>*</v>
      </c>
      <c r="J10" s="11" t="str">
        <f>[6]Setembro!$J$13</f>
        <v>*</v>
      </c>
      <c r="K10" s="11" t="str">
        <f>[6]Setembro!$J$14</f>
        <v>*</v>
      </c>
      <c r="L10" s="11" t="str">
        <f>[6]Setembro!$J$15</f>
        <v>*</v>
      </c>
      <c r="M10" s="11" t="str">
        <f>[6]Setembro!$J$16</f>
        <v>*</v>
      </c>
      <c r="N10" s="11" t="str">
        <f>[6]Setembro!$J$17</f>
        <v>*</v>
      </c>
      <c r="O10" s="11" t="str">
        <f>[6]Setembro!$J$18</f>
        <v>*</v>
      </c>
      <c r="P10" s="11" t="str">
        <f>[6]Setembro!$J$19</f>
        <v>*</v>
      </c>
      <c r="Q10" s="11" t="str">
        <f>[6]Setembro!$J$20</f>
        <v>*</v>
      </c>
      <c r="R10" s="11" t="str">
        <f>[6]Setembro!$J$21</f>
        <v>*</v>
      </c>
      <c r="S10" s="11" t="str">
        <f>[6]Setembro!$J$22</f>
        <v>*</v>
      </c>
      <c r="T10" s="11" t="str">
        <f>[6]Setembro!$J$23</f>
        <v>*</v>
      </c>
      <c r="U10" s="11" t="str">
        <f>[6]Setembro!$J$24</f>
        <v>*</v>
      </c>
      <c r="V10" s="11" t="str">
        <f>[6]Setembro!$J$25</f>
        <v>*</v>
      </c>
      <c r="W10" s="11" t="str">
        <f>[6]Setembro!$J$26</f>
        <v>*</v>
      </c>
      <c r="X10" s="11" t="str">
        <f>[6]Setembro!$J$27</f>
        <v>*</v>
      </c>
      <c r="Y10" s="11" t="str">
        <f>[6]Setembro!$J$28</f>
        <v>*</v>
      </c>
      <c r="Z10" s="11" t="str">
        <f>[6]Setembro!$J$29</f>
        <v>*</v>
      </c>
      <c r="AA10" s="11" t="str">
        <f>[6]Setembro!$J$30</f>
        <v>*</v>
      </c>
      <c r="AB10" s="11" t="str">
        <f>[6]Setembro!$J$31</f>
        <v>*</v>
      </c>
      <c r="AC10" s="11" t="str">
        <f>[6]Setembro!$J$32</f>
        <v>*</v>
      </c>
      <c r="AD10" s="11" t="str">
        <f>[6]Setembro!$J$33</f>
        <v>*</v>
      </c>
      <c r="AE10" s="94" t="str">
        <f>[6]Setembro!$J$34</f>
        <v>*</v>
      </c>
      <c r="AF10" s="97" t="s">
        <v>226</v>
      </c>
      <c r="AG10" s="123" t="s">
        <v>226</v>
      </c>
    </row>
    <row r="11" spans="1:33" x14ac:dyDescent="0.2">
      <c r="A11" s="78" t="s">
        <v>64</v>
      </c>
      <c r="B11" s="147" t="str">
        <f>[7]Setembro!$J$5</f>
        <v>*</v>
      </c>
      <c r="C11" s="11" t="str">
        <f>[7]Setembro!$J$6</f>
        <v>*</v>
      </c>
      <c r="D11" s="11" t="str">
        <f>[7]Setembro!$J$7</f>
        <v>*</v>
      </c>
      <c r="E11" s="11" t="str">
        <f>[7]Setembro!$J$8</f>
        <v>*</v>
      </c>
      <c r="F11" s="11" t="str">
        <f>[7]Setembro!$J$9</f>
        <v>*</v>
      </c>
      <c r="G11" s="11" t="str">
        <f>[7]Setembro!$J$10</f>
        <v>*</v>
      </c>
      <c r="H11" s="11" t="str">
        <f>[7]Setembro!$J$11</f>
        <v>*</v>
      </c>
      <c r="I11" s="11" t="str">
        <f>[7]Setembro!$J$12</f>
        <v>*</v>
      </c>
      <c r="J11" s="11" t="str">
        <f>[7]Setembro!$J$13</f>
        <v>*</v>
      </c>
      <c r="K11" s="11" t="str">
        <f>[7]Setembro!$J$14</f>
        <v>*</v>
      </c>
      <c r="L11" s="11" t="str">
        <f>[7]Setembro!$J$15</f>
        <v>*</v>
      </c>
      <c r="M11" s="11" t="str">
        <f>[7]Setembro!$J$16</f>
        <v>*</v>
      </c>
      <c r="N11" s="11" t="str">
        <f>[7]Setembro!$J$17</f>
        <v>*</v>
      </c>
      <c r="O11" s="11" t="str">
        <f>[7]Setembro!$J$18</f>
        <v>*</v>
      </c>
      <c r="P11" s="11" t="str">
        <f>[7]Setembro!$J$19</f>
        <v>*</v>
      </c>
      <c r="Q11" s="11" t="str">
        <f>[7]Setembro!$J$20</f>
        <v>*</v>
      </c>
      <c r="R11" s="11" t="str">
        <f>[7]Setembro!$J$21</f>
        <v>*</v>
      </c>
      <c r="S11" s="11" t="str">
        <f>[7]Setembro!$J$22</f>
        <v>*</v>
      </c>
      <c r="T11" s="11" t="str">
        <f>[7]Setembro!$J$23</f>
        <v>*</v>
      </c>
      <c r="U11" s="11" t="str">
        <f>[7]Setembro!$J$24</f>
        <v>*</v>
      </c>
      <c r="V11" s="11" t="str">
        <f>[7]Setembro!$J$25</f>
        <v>*</v>
      </c>
      <c r="W11" s="11" t="str">
        <f>[7]Setembro!$J$26</f>
        <v>*</v>
      </c>
      <c r="X11" s="11" t="str">
        <f>[7]Setembro!$J$27</f>
        <v>*</v>
      </c>
      <c r="Y11" s="11" t="str">
        <f>[7]Setembro!$J$28</f>
        <v>*</v>
      </c>
      <c r="Z11" s="11" t="str">
        <f>[7]Setembro!$J$29</f>
        <v>*</v>
      </c>
      <c r="AA11" s="11" t="str">
        <f>[7]Setembro!$J$30</f>
        <v>*</v>
      </c>
      <c r="AB11" s="11" t="str">
        <f>[7]Setembro!$J$31</f>
        <v>*</v>
      </c>
      <c r="AC11" s="11" t="str">
        <f>[7]Setembro!$J$32</f>
        <v>*</v>
      </c>
      <c r="AD11" s="11" t="str">
        <f>[7]Setembro!$J$33</f>
        <v>*</v>
      </c>
      <c r="AE11" s="94" t="str">
        <f>[7]Setembro!$J$34</f>
        <v>*</v>
      </c>
      <c r="AF11" s="97" t="s">
        <v>226</v>
      </c>
      <c r="AG11" s="123" t="s">
        <v>226</v>
      </c>
    </row>
    <row r="12" spans="1:33" x14ac:dyDescent="0.2">
      <c r="A12" s="78" t="s">
        <v>41</v>
      </c>
      <c r="B12" s="147" t="str">
        <f>[8]Setembro!$J$5</f>
        <v>*</v>
      </c>
      <c r="C12" s="11" t="str">
        <f>[8]Setembro!$J$6</f>
        <v>*</v>
      </c>
      <c r="D12" s="11" t="str">
        <f>[8]Setembro!$J$7</f>
        <v>*</v>
      </c>
      <c r="E12" s="11" t="str">
        <f>[8]Setembro!$J$8</f>
        <v>*</v>
      </c>
      <c r="F12" s="11" t="str">
        <f>[8]Setembro!$J$9</f>
        <v>*</v>
      </c>
      <c r="G12" s="11" t="str">
        <f>[8]Setembro!$J$10</f>
        <v>*</v>
      </c>
      <c r="H12" s="11" t="str">
        <f>[8]Setembro!$J$11</f>
        <v>*</v>
      </c>
      <c r="I12" s="11" t="str">
        <f>[8]Setembro!$J$12</f>
        <v>*</v>
      </c>
      <c r="J12" s="11" t="str">
        <f>[8]Setembro!$J$13</f>
        <v>*</v>
      </c>
      <c r="K12" s="11" t="str">
        <f>[8]Setembro!$J$14</f>
        <v>*</v>
      </c>
      <c r="L12" s="11" t="str">
        <f>[8]Setembro!$J$15</f>
        <v>*</v>
      </c>
      <c r="M12" s="11" t="str">
        <f>[8]Setembro!$J$16</f>
        <v>*</v>
      </c>
      <c r="N12" s="11" t="str">
        <f>[8]Setembro!$J$17</f>
        <v>*</v>
      </c>
      <c r="O12" s="11" t="str">
        <f>[8]Setembro!$J$18</f>
        <v>*</v>
      </c>
      <c r="P12" s="11" t="str">
        <f>[8]Setembro!$J$19</f>
        <v>*</v>
      </c>
      <c r="Q12" s="11" t="str">
        <f>[8]Setembro!$J$20</f>
        <v>*</v>
      </c>
      <c r="R12" s="11" t="str">
        <f>[8]Setembro!$J$21</f>
        <v>*</v>
      </c>
      <c r="S12" s="11" t="str">
        <f>[8]Setembro!$J$22</f>
        <v>*</v>
      </c>
      <c r="T12" s="11" t="str">
        <f>[8]Setembro!$J$23</f>
        <v>*</v>
      </c>
      <c r="U12" s="11" t="str">
        <f>[8]Setembro!$J$24</f>
        <v>*</v>
      </c>
      <c r="V12" s="11" t="str">
        <f>[8]Setembro!$J$25</f>
        <v>*</v>
      </c>
      <c r="W12" s="11" t="str">
        <f>[8]Setembro!$J$26</f>
        <v>*</v>
      </c>
      <c r="X12" s="11" t="str">
        <f>[8]Setembro!$J$27</f>
        <v>*</v>
      </c>
      <c r="Y12" s="11" t="str">
        <f>[8]Setembro!$J$28</f>
        <v>*</v>
      </c>
      <c r="Z12" s="11" t="str">
        <f>[8]Setembro!$J$29</f>
        <v>*</v>
      </c>
      <c r="AA12" s="11" t="str">
        <f>[8]Setembro!$J$30</f>
        <v>*</v>
      </c>
      <c r="AB12" s="11" t="str">
        <f>[8]Setembro!$J$31</f>
        <v>*</v>
      </c>
      <c r="AC12" s="11" t="str">
        <f>[8]Setembro!$J$32</f>
        <v>*</v>
      </c>
      <c r="AD12" s="11" t="str">
        <f>[8]Setembro!$J$33</f>
        <v>*</v>
      </c>
      <c r="AE12" s="94" t="str">
        <f>[8]Setembro!$J$34</f>
        <v>*</v>
      </c>
      <c r="AF12" s="97" t="s">
        <v>226</v>
      </c>
      <c r="AG12" s="123" t="s">
        <v>226</v>
      </c>
    </row>
    <row r="13" spans="1:33" x14ac:dyDescent="0.2">
      <c r="A13" s="78" t="s">
        <v>114</v>
      </c>
      <c r="B13" s="147">
        <f>[9]Setembro!$J$5</f>
        <v>34.56</v>
      </c>
      <c r="C13" s="11">
        <f>[9]Setembro!$J$6</f>
        <v>39.96</v>
      </c>
      <c r="D13" s="11">
        <f>[9]Setembro!$J$7</f>
        <v>28.44</v>
      </c>
      <c r="E13" s="11">
        <f>[9]Setembro!$J$8</f>
        <v>28.08</v>
      </c>
      <c r="F13" s="11">
        <f>[9]Setembro!$J$9</f>
        <v>41.04</v>
      </c>
      <c r="G13" s="11">
        <f>[9]Setembro!$J$10</f>
        <v>18.720000000000002</v>
      </c>
      <c r="H13" s="11">
        <f>[9]Setembro!$J$11</f>
        <v>37.440000000000005</v>
      </c>
      <c r="I13" s="11">
        <f>[9]Setembro!$J$12</f>
        <v>36.72</v>
      </c>
      <c r="J13" s="11">
        <f>[9]Setembro!$J$13</f>
        <v>39.24</v>
      </c>
      <c r="K13" s="11">
        <f>[9]Setembro!$J$14</f>
        <v>22.68</v>
      </c>
      <c r="L13" s="11">
        <f>[9]Setembro!$J$15</f>
        <v>44.64</v>
      </c>
      <c r="M13" s="11">
        <f>[9]Setembro!$J$16</f>
        <v>50.4</v>
      </c>
      <c r="N13" s="11">
        <f>[9]Setembro!$J$17</f>
        <v>46.800000000000004</v>
      </c>
      <c r="O13" s="11">
        <f>[9]Setembro!$J$18</f>
        <v>46.800000000000004</v>
      </c>
      <c r="P13" s="11">
        <f>[9]Setembro!$J$19</f>
        <v>33.480000000000004</v>
      </c>
      <c r="Q13" s="11">
        <f>[9]Setembro!$J$20</f>
        <v>37.800000000000004</v>
      </c>
      <c r="R13" s="11">
        <f>[9]Setembro!$J$21</f>
        <v>43.92</v>
      </c>
      <c r="S13" s="11">
        <f>[9]Setembro!$J$22</f>
        <v>21.96</v>
      </c>
      <c r="T13" s="11">
        <f>[9]Setembro!$J$23</f>
        <v>59.04</v>
      </c>
      <c r="U13" s="11">
        <f>[9]Setembro!$J$24</f>
        <v>34.200000000000003</v>
      </c>
      <c r="V13" s="11">
        <f>[9]Setembro!$J$25</f>
        <v>34.200000000000003</v>
      </c>
      <c r="W13" s="11">
        <f>[9]Setembro!$J$26</f>
        <v>27</v>
      </c>
      <c r="X13" s="11">
        <f>[9]Setembro!$J$27</f>
        <v>24.12</v>
      </c>
      <c r="Y13" s="11">
        <f>[9]Setembro!$J$28</f>
        <v>29.52</v>
      </c>
      <c r="Z13" s="11">
        <f>[9]Setembro!$J$29</f>
        <v>27</v>
      </c>
      <c r="AA13" s="11">
        <f>[9]Setembro!$J$30</f>
        <v>50.4</v>
      </c>
      <c r="AB13" s="11">
        <f>[9]Setembro!$J$31</f>
        <v>56.88</v>
      </c>
      <c r="AC13" s="11">
        <f>[9]Setembro!$J$32</f>
        <v>45.36</v>
      </c>
      <c r="AD13" s="11">
        <f>[9]Setembro!$J$33</f>
        <v>36.36</v>
      </c>
      <c r="AE13" s="94">
        <f>[9]Setembro!$J$34</f>
        <v>49.680000000000007</v>
      </c>
      <c r="AF13" s="97">
        <f>MAX(B13:AE13)</f>
        <v>59.04</v>
      </c>
      <c r="AG13" s="123">
        <f>AVERAGE(B13:AE13)</f>
        <v>37.547999999999995</v>
      </c>
    </row>
    <row r="14" spans="1:33" x14ac:dyDescent="0.2">
      <c r="A14" s="78" t="s">
        <v>118</v>
      </c>
      <c r="B14" s="147" t="str">
        <f>[10]Setembro!$J$5</f>
        <v>*</v>
      </c>
      <c r="C14" s="11" t="str">
        <f>[10]Setembro!$J$6</f>
        <v>*</v>
      </c>
      <c r="D14" s="11" t="str">
        <f>[10]Setembro!$J$7</f>
        <v>*</v>
      </c>
      <c r="E14" s="11" t="str">
        <f>[10]Setembro!$J$8</f>
        <v>*</v>
      </c>
      <c r="F14" s="11" t="str">
        <f>[10]Setembro!$J$9</f>
        <v>*</v>
      </c>
      <c r="G14" s="11" t="str">
        <f>[10]Setembro!$J$10</f>
        <v>*</v>
      </c>
      <c r="H14" s="11" t="str">
        <f>[10]Setembro!$J$11</f>
        <v>*</v>
      </c>
      <c r="I14" s="11" t="str">
        <f>[10]Setembro!$J$12</f>
        <v>*</v>
      </c>
      <c r="J14" s="11" t="str">
        <f>[10]Setembro!$J$13</f>
        <v>*</v>
      </c>
      <c r="K14" s="11" t="str">
        <f>[10]Setembro!$J$14</f>
        <v>*</v>
      </c>
      <c r="L14" s="11" t="str">
        <f>[10]Setembro!$J$15</f>
        <v>*</v>
      </c>
      <c r="M14" s="11" t="str">
        <f>[10]Setembro!$J$16</f>
        <v>*</v>
      </c>
      <c r="N14" s="11" t="str">
        <f>[10]Setembro!$J$17</f>
        <v>*</v>
      </c>
      <c r="O14" s="11" t="str">
        <f>[10]Setembro!$J$18</f>
        <v>*</v>
      </c>
      <c r="P14" s="11" t="str">
        <f>[10]Setembro!$J$19</f>
        <v>*</v>
      </c>
      <c r="Q14" s="11" t="str">
        <f>[10]Setembro!$J$20</f>
        <v>*</v>
      </c>
      <c r="R14" s="11" t="str">
        <f>[10]Setembro!$J$21</f>
        <v>*</v>
      </c>
      <c r="S14" s="11" t="str">
        <f>[10]Setembro!$J$22</f>
        <v>*</v>
      </c>
      <c r="T14" s="11" t="str">
        <f>[10]Setembro!$J$23</f>
        <v>*</v>
      </c>
      <c r="U14" s="11" t="str">
        <f>[10]Setembro!$J$24</f>
        <v>*</v>
      </c>
      <c r="V14" s="11" t="str">
        <f>[10]Setembro!$J$25</f>
        <v>*</v>
      </c>
      <c r="W14" s="11" t="str">
        <f>[10]Setembro!$J$26</f>
        <v>*</v>
      </c>
      <c r="X14" s="11" t="str">
        <f>[10]Setembro!$J$27</f>
        <v>*</v>
      </c>
      <c r="Y14" s="11" t="str">
        <f>[10]Setembro!$J$28</f>
        <v>*</v>
      </c>
      <c r="Z14" s="11" t="str">
        <f>[10]Setembro!$J$29</f>
        <v>*</v>
      </c>
      <c r="AA14" s="11" t="str">
        <f>[10]Setembro!$J$30</f>
        <v>*</v>
      </c>
      <c r="AB14" s="11" t="str">
        <f>[10]Setembro!$J$31</f>
        <v>*</v>
      </c>
      <c r="AC14" s="11" t="str">
        <f>[10]Setembro!$J$32</f>
        <v>*</v>
      </c>
      <c r="AD14" s="11" t="str">
        <f>[10]Setembro!$J$33</f>
        <v>*</v>
      </c>
      <c r="AE14" s="94" t="str">
        <f>[10]Setembro!$J$34</f>
        <v>*</v>
      </c>
      <c r="AF14" s="97" t="s">
        <v>226</v>
      </c>
      <c r="AG14" s="123" t="s">
        <v>226</v>
      </c>
    </row>
    <row r="15" spans="1:33" x14ac:dyDescent="0.2">
      <c r="A15" s="78" t="s">
        <v>121</v>
      </c>
      <c r="B15" s="147">
        <f>[11]Setembro!$J$5</f>
        <v>38.159999999999997</v>
      </c>
      <c r="C15" s="11">
        <f>[11]Setembro!$J$6</f>
        <v>47.88</v>
      </c>
      <c r="D15" s="11">
        <f>[11]Setembro!$J$7</f>
        <v>24.840000000000003</v>
      </c>
      <c r="E15" s="11">
        <f>[11]Setembro!$J$8</f>
        <v>26.64</v>
      </c>
      <c r="F15" s="11">
        <f>[11]Setembro!$J$9</f>
        <v>38.159999999999997</v>
      </c>
      <c r="G15" s="11">
        <f>[11]Setembro!$J$10</f>
        <v>34.200000000000003</v>
      </c>
      <c r="H15" s="11">
        <f>[11]Setembro!$J$11</f>
        <v>34.92</v>
      </c>
      <c r="I15" s="11">
        <f>[11]Setembro!$J$12</f>
        <v>24.840000000000003</v>
      </c>
      <c r="J15" s="11">
        <f>[11]Setembro!$J$13</f>
        <v>40.32</v>
      </c>
      <c r="K15" s="11">
        <f>[11]Setembro!$J$14</f>
        <v>30.6</v>
      </c>
      <c r="L15" s="11">
        <f>[11]Setembro!$J$15</f>
        <v>33.480000000000004</v>
      </c>
      <c r="M15" s="11">
        <f>[11]Setembro!$J$16</f>
        <v>38.519999999999996</v>
      </c>
      <c r="N15" s="11">
        <f>[11]Setembro!$J$17</f>
        <v>39.6</v>
      </c>
      <c r="O15" s="11">
        <f>[11]Setembro!$J$18</f>
        <v>35.64</v>
      </c>
      <c r="P15" s="11">
        <f>[11]Setembro!$J$19</f>
        <v>28.8</v>
      </c>
      <c r="Q15" s="11">
        <f>[11]Setembro!$J$20</f>
        <v>47.519999999999996</v>
      </c>
      <c r="R15" s="11">
        <f>[11]Setembro!$J$21</f>
        <v>50.4</v>
      </c>
      <c r="S15" s="11">
        <f>[11]Setembro!$J$22</f>
        <v>19.8</v>
      </c>
      <c r="T15" s="11">
        <f>[11]Setembro!$J$23</f>
        <v>18.36</v>
      </c>
      <c r="U15" s="11">
        <f>[11]Setembro!$J$24</f>
        <v>50.76</v>
      </c>
      <c r="V15" s="11">
        <f>[11]Setembro!$J$25</f>
        <v>51.480000000000004</v>
      </c>
      <c r="W15" s="11">
        <f>[11]Setembro!$J$26</f>
        <v>24.12</v>
      </c>
      <c r="X15" s="11">
        <f>[11]Setembro!$J$27</f>
        <v>37.800000000000004</v>
      </c>
      <c r="Y15" s="11">
        <f>[11]Setembro!$J$28</f>
        <v>34.56</v>
      </c>
      <c r="Z15" s="11">
        <f>[11]Setembro!$J$29</f>
        <v>43.56</v>
      </c>
      <c r="AA15" s="11">
        <f>[11]Setembro!$J$30</f>
        <v>45</v>
      </c>
      <c r="AB15" s="11">
        <f>[11]Setembro!$J$31</f>
        <v>59.04</v>
      </c>
      <c r="AC15" s="11">
        <f>[11]Setembro!$J$32</f>
        <v>38.159999999999997</v>
      </c>
      <c r="AD15" s="11">
        <f>[11]Setembro!$J$33</f>
        <v>36.72</v>
      </c>
      <c r="AE15" s="94">
        <f>[11]Setembro!$J$34</f>
        <v>20.88</v>
      </c>
      <c r="AF15" s="97">
        <f t="shared" ref="AF15:AF48" si="1">MAX(B15:AE15)</f>
        <v>59.04</v>
      </c>
      <c r="AG15" s="123">
        <f t="shared" ref="AG15:AG48" si="2">AVERAGE(B15:AE15)</f>
        <v>36.491999999999997</v>
      </c>
    </row>
    <row r="16" spans="1:33" x14ac:dyDescent="0.2">
      <c r="A16" s="78" t="s">
        <v>168</v>
      </c>
      <c r="B16" s="147" t="str">
        <f>[12]Setembro!$J$5</f>
        <v>*</v>
      </c>
      <c r="C16" s="11" t="str">
        <f>[12]Setembro!$J$6</f>
        <v>*</v>
      </c>
      <c r="D16" s="11" t="str">
        <f>[12]Setembro!$J$7</f>
        <v>*</v>
      </c>
      <c r="E16" s="11" t="str">
        <f>[12]Setembro!$J$8</f>
        <v>*</v>
      </c>
      <c r="F16" s="11" t="str">
        <f>[12]Setembro!$J$9</f>
        <v>*</v>
      </c>
      <c r="G16" s="11" t="str">
        <f>[12]Setembro!$J$10</f>
        <v>*</v>
      </c>
      <c r="H16" s="11" t="str">
        <f>[12]Setembro!$J$11</f>
        <v>*</v>
      </c>
      <c r="I16" s="11" t="str">
        <f>[12]Setembro!$J$12</f>
        <v>*</v>
      </c>
      <c r="J16" s="11" t="str">
        <f>[12]Setembro!$J$13</f>
        <v>*</v>
      </c>
      <c r="K16" s="11" t="str">
        <f>[12]Setembro!$J$14</f>
        <v>*</v>
      </c>
      <c r="L16" s="11" t="str">
        <f>[12]Setembro!$J$15</f>
        <v>*</v>
      </c>
      <c r="M16" s="11" t="str">
        <f>[12]Setembro!$J$16</f>
        <v>*</v>
      </c>
      <c r="N16" s="11" t="str">
        <f>[12]Setembro!$J$17</f>
        <v>*</v>
      </c>
      <c r="O16" s="11" t="str">
        <f>[12]Setembro!$J$18</f>
        <v>*</v>
      </c>
      <c r="P16" s="11" t="str">
        <f>[12]Setembro!$J$19</f>
        <v>*</v>
      </c>
      <c r="Q16" s="11" t="str">
        <f>[12]Setembro!$J$20</f>
        <v>*</v>
      </c>
      <c r="R16" s="11" t="str">
        <f>[12]Setembro!$J$21</f>
        <v>*</v>
      </c>
      <c r="S16" s="11" t="str">
        <f>[12]Setembro!$J$22</f>
        <v>*</v>
      </c>
      <c r="T16" s="11" t="str">
        <f>[12]Setembro!$J$23</f>
        <v>*</v>
      </c>
      <c r="U16" s="11" t="str">
        <f>[12]Setembro!$J$24</f>
        <v>*</v>
      </c>
      <c r="V16" s="11" t="str">
        <f>[12]Setembro!$J$25</f>
        <v>*</v>
      </c>
      <c r="W16" s="11" t="str">
        <f>[12]Setembro!$J$26</f>
        <v>*</v>
      </c>
      <c r="X16" s="11" t="str">
        <f>[12]Setembro!$J$27</f>
        <v>*</v>
      </c>
      <c r="Y16" s="11" t="str">
        <f>[12]Setembro!$J$28</f>
        <v>*</v>
      </c>
      <c r="Z16" s="11" t="str">
        <f>[12]Setembro!$J$29</f>
        <v>*</v>
      </c>
      <c r="AA16" s="11" t="str">
        <f>[12]Setembro!$J$30</f>
        <v>*</v>
      </c>
      <c r="AB16" s="11" t="str">
        <f>[12]Setembro!$J$31</f>
        <v>*</v>
      </c>
      <c r="AC16" s="11" t="str">
        <f>[12]Setembro!$J$32</f>
        <v>*</v>
      </c>
      <c r="AD16" s="11" t="str">
        <f>[12]Setembro!$J$33</f>
        <v>*</v>
      </c>
      <c r="AE16" s="94" t="str">
        <f>[12]Setembro!$J$34</f>
        <v>*</v>
      </c>
      <c r="AF16" s="97" t="s">
        <v>226</v>
      </c>
      <c r="AG16" s="123" t="s">
        <v>226</v>
      </c>
    </row>
    <row r="17" spans="1:37" x14ac:dyDescent="0.2">
      <c r="A17" s="78" t="s">
        <v>2</v>
      </c>
      <c r="B17" s="147">
        <f>[13]Setembro!$J$5</f>
        <v>50.4</v>
      </c>
      <c r="C17" s="11">
        <f>[13]Setembro!$J$6</f>
        <v>47.16</v>
      </c>
      <c r="D17" s="11">
        <f>[13]Setembro!$J$7</f>
        <v>27.36</v>
      </c>
      <c r="E17" s="11">
        <f>[13]Setembro!$J$8</f>
        <v>34.56</v>
      </c>
      <c r="F17" s="11">
        <f>[13]Setembro!$J$9</f>
        <v>29.880000000000003</v>
      </c>
      <c r="G17" s="11">
        <f>[13]Setembro!$J$10</f>
        <v>29.52</v>
      </c>
      <c r="H17" s="11">
        <f>[13]Setembro!$J$11</f>
        <v>32.04</v>
      </c>
      <c r="I17" s="11">
        <f>[13]Setembro!$J$12</f>
        <v>32.4</v>
      </c>
      <c r="J17" s="11">
        <f>[13]Setembro!$J$13</f>
        <v>50.76</v>
      </c>
      <c r="K17" s="11">
        <f>[13]Setembro!$J$14</f>
        <v>25.56</v>
      </c>
      <c r="L17" s="11">
        <f>[13]Setembro!$J$15</f>
        <v>44.28</v>
      </c>
      <c r="M17" s="11">
        <f>[13]Setembro!$J$16</f>
        <v>38.159999999999997</v>
      </c>
      <c r="N17" s="11">
        <f>[13]Setembro!$J$17</f>
        <v>40.32</v>
      </c>
      <c r="O17" s="11">
        <f>[13]Setembro!$J$18</f>
        <v>34.200000000000003</v>
      </c>
      <c r="P17" s="11">
        <f>[13]Setembro!$J$19</f>
        <v>37.080000000000005</v>
      </c>
      <c r="Q17" s="11">
        <f>[13]Setembro!$J$20</f>
        <v>45.72</v>
      </c>
      <c r="R17" s="11">
        <f>[13]Setembro!$J$21</f>
        <v>33.480000000000004</v>
      </c>
      <c r="S17" s="11">
        <f>[13]Setembro!$J$22</f>
        <v>36.36</v>
      </c>
      <c r="T17" s="11">
        <f>[13]Setembro!$J$23</f>
        <v>21.96</v>
      </c>
      <c r="U17" s="11">
        <f>[13]Setembro!$J$24</f>
        <v>43.2</v>
      </c>
      <c r="V17" s="11">
        <f>[13]Setembro!$J$25</f>
        <v>41.76</v>
      </c>
      <c r="W17" s="11">
        <f>[13]Setembro!$J$26</f>
        <v>34.56</v>
      </c>
      <c r="X17" s="11">
        <f>[13]Setembro!$J$27</f>
        <v>40.32</v>
      </c>
      <c r="Y17" s="11">
        <f>[13]Setembro!$J$28</f>
        <v>39.24</v>
      </c>
      <c r="Z17" s="11">
        <f>[13]Setembro!$J$29</f>
        <v>37.080000000000005</v>
      </c>
      <c r="AA17" s="11">
        <f>[13]Setembro!$J$30</f>
        <v>48.96</v>
      </c>
      <c r="AB17" s="11">
        <f>[13]Setembro!$J$31</f>
        <v>49.32</v>
      </c>
      <c r="AC17" s="11">
        <f>[13]Setembro!$J$32</f>
        <v>33.119999999999997</v>
      </c>
      <c r="AD17" s="11">
        <f>[13]Setembro!$J$33</f>
        <v>38.159999999999997</v>
      </c>
      <c r="AE17" s="94">
        <f>[13]Setembro!$J$34</f>
        <v>47.88</v>
      </c>
      <c r="AF17" s="97">
        <f t="shared" si="1"/>
        <v>50.76</v>
      </c>
      <c r="AG17" s="122">
        <f t="shared" si="2"/>
        <v>38.160000000000004</v>
      </c>
      <c r="AI17" s="12" t="s">
        <v>47</v>
      </c>
      <c r="AJ17" t="s">
        <v>47</v>
      </c>
    </row>
    <row r="18" spans="1:37" x14ac:dyDescent="0.2">
      <c r="A18" s="78" t="s">
        <v>3</v>
      </c>
      <c r="B18" s="147">
        <f>[14]Setembro!$J$5</f>
        <v>34.200000000000003</v>
      </c>
      <c r="C18" s="11">
        <f>[14]Setembro!$J$6</f>
        <v>32.4</v>
      </c>
      <c r="D18" s="11">
        <f>[14]Setembro!$J$7</f>
        <v>29.52</v>
      </c>
      <c r="E18" s="11">
        <f>[14]Setembro!$J$8</f>
        <v>25.92</v>
      </c>
      <c r="F18" s="11">
        <f>[14]Setembro!$J$9</f>
        <v>34.56</v>
      </c>
      <c r="G18" s="11">
        <f>[14]Setembro!$J$10</f>
        <v>27</v>
      </c>
      <c r="H18" s="11">
        <f>[14]Setembro!$J$11</f>
        <v>23.400000000000002</v>
      </c>
      <c r="I18" s="11">
        <f>[14]Setembro!$J$12</f>
        <v>37.800000000000004</v>
      </c>
      <c r="J18" s="11">
        <f>[14]Setembro!$J$13</f>
        <v>34.56</v>
      </c>
      <c r="K18" s="11">
        <f>[14]Setembro!$J$14</f>
        <v>27</v>
      </c>
      <c r="L18" s="11">
        <f>[14]Setembro!$J$15</f>
        <v>59.760000000000005</v>
      </c>
      <c r="M18" s="11">
        <f>[14]Setembro!$J$16</f>
        <v>33.840000000000003</v>
      </c>
      <c r="N18" s="11">
        <f>[14]Setembro!$J$17</f>
        <v>43.56</v>
      </c>
      <c r="O18" s="11">
        <f>[14]Setembro!$J$18</f>
        <v>24.12</v>
      </c>
      <c r="P18" s="11">
        <f>[14]Setembro!$J$19</f>
        <v>34.200000000000003</v>
      </c>
      <c r="Q18" s="11">
        <f>[14]Setembro!$J$20</f>
        <v>32.04</v>
      </c>
      <c r="R18" s="11">
        <f>[14]Setembro!$J$21</f>
        <v>36.72</v>
      </c>
      <c r="S18" s="11">
        <f>[14]Setembro!$J$22</f>
        <v>33.119999999999997</v>
      </c>
      <c r="T18" s="11">
        <f>[14]Setembro!$J$23</f>
        <v>54.36</v>
      </c>
      <c r="U18" s="11">
        <f>[14]Setembro!$J$24</f>
        <v>34.92</v>
      </c>
      <c r="V18" s="11">
        <f>[14]Setembro!$J$25</f>
        <v>31.319999999999997</v>
      </c>
      <c r="W18" s="11">
        <f>[14]Setembro!$J$26</f>
        <v>9.7200000000000006</v>
      </c>
      <c r="X18" s="11" t="str">
        <f>[14]Setembro!$J$27</f>
        <v>*</v>
      </c>
      <c r="Y18" s="11">
        <f>[14]Setembro!$J$28</f>
        <v>5.4</v>
      </c>
      <c r="Z18" s="11">
        <f>[14]Setembro!$J$29</f>
        <v>10.08</v>
      </c>
      <c r="AA18" s="11">
        <f>[14]Setembro!$J$30</f>
        <v>12.96</v>
      </c>
      <c r="AB18" s="11" t="str">
        <f>[14]Setembro!$J$31</f>
        <v>*</v>
      </c>
      <c r="AC18" s="11" t="str">
        <f>[14]Setembro!$J$32</f>
        <v>*</v>
      </c>
      <c r="AD18" s="11">
        <f>[14]Setembro!$J$33</f>
        <v>7.2</v>
      </c>
      <c r="AE18" s="94">
        <f>[14]Setembro!$J$34</f>
        <v>9.7200000000000006</v>
      </c>
      <c r="AF18" s="97">
        <f t="shared" si="1"/>
        <v>59.760000000000005</v>
      </c>
      <c r="AG18" s="122">
        <f t="shared" si="2"/>
        <v>28.866666666666674</v>
      </c>
      <c r="AH18" s="12" t="s">
        <v>47</v>
      </c>
      <c r="AI18" s="12" t="s">
        <v>47</v>
      </c>
    </row>
    <row r="19" spans="1:37" x14ac:dyDescent="0.2">
      <c r="A19" s="78" t="s">
        <v>4</v>
      </c>
      <c r="B19" s="147" t="str">
        <f>[15]Setembro!$J$5</f>
        <v>*</v>
      </c>
      <c r="C19" s="11" t="str">
        <f>[15]Setembro!$J$6</f>
        <v>*</v>
      </c>
      <c r="D19" s="11" t="str">
        <f>[15]Setembro!$J$7</f>
        <v>*</v>
      </c>
      <c r="E19" s="11" t="str">
        <f>[15]Setembro!$J$8</f>
        <v>*</v>
      </c>
      <c r="F19" s="11" t="str">
        <f>[15]Setembro!$J$9</f>
        <v>*</v>
      </c>
      <c r="G19" s="11" t="str">
        <f>[15]Setembro!$J$10</f>
        <v>*</v>
      </c>
      <c r="H19" s="11" t="str">
        <f>[15]Setembro!$J$11</f>
        <v>*</v>
      </c>
      <c r="I19" s="11" t="str">
        <f>[15]Setembro!$J$12</f>
        <v>*</v>
      </c>
      <c r="J19" s="11" t="str">
        <f>[15]Setembro!$J$13</f>
        <v>*</v>
      </c>
      <c r="K19" s="11" t="str">
        <f>[15]Setembro!$J$14</f>
        <v>*</v>
      </c>
      <c r="L19" s="11" t="str">
        <f>[15]Setembro!$J$15</f>
        <v>*</v>
      </c>
      <c r="M19" s="11" t="str">
        <f>[15]Setembro!$J$16</f>
        <v>*</v>
      </c>
      <c r="N19" s="11" t="str">
        <f>[15]Setembro!$J$17</f>
        <v>*</v>
      </c>
      <c r="O19" s="11" t="str">
        <f>[15]Setembro!$J$18</f>
        <v>*</v>
      </c>
      <c r="P19" s="11" t="str">
        <f>[15]Setembro!$J$19</f>
        <v>*</v>
      </c>
      <c r="Q19" s="11" t="str">
        <f>[15]Setembro!$J$20</f>
        <v>*</v>
      </c>
      <c r="R19" s="11" t="str">
        <f>[15]Setembro!$J$21</f>
        <v>*</v>
      </c>
      <c r="S19" s="11" t="str">
        <f>[15]Setembro!$J$22</f>
        <v>*</v>
      </c>
      <c r="T19" s="11" t="str">
        <f>[15]Setembro!$J$23</f>
        <v>*</v>
      </c>
      <c r="U19" s="11" t="str">
        <f>[15]Setembro!$J$24</f>
        <v>*</v>
      </c>
      <c r="V19" s="11" t="str">
        <f>[15]Setembro!$J$25</f>
        <v>*</v>
      </c>
      <c r="W19" s="11" t="str">
        <f>[15]Setembro!$J$26</f>
        <v>*</v>
      </c>
      <c r="X19" s="11" t="str">
        <f>[15]Setembro!$J$27</f>
        <v>*</v>
      </c>
      <c r="Y19" s="11" t="str">
        <f>[15]Setembro!$J$28</f>
        <v>*</v>
      </c>
      <c r="Z19" s="11" t="str">
        <f>[15]Setembro!$J$29</f>
        <v>*</v>
      </c>
      <c r="AA19" s="11" t="str">
        <f>[15]Setembro!$J$30</f>
        <v>*</v>
      </c>
      <c r="AB19" s="11" t="str">
        <f>[15]Setembro!$J$31</f>
        <v>*</v>
      </c>
      <c r="AC19" s="11" t="str">
        <f>[15]Setembro!$J$32</f>
        <v>*</v>
      </c>
      <c r="AD19" s="11" t="str">
        <f>[15]Setembro!$J$33</f>
        <v>*</v>
      </c>
      <c r="AE19" s="94" t="str">
        <f>[15]Setembro!$J$34</f>
        <v>*</v>
      </c>
      <c r="AF19" s="97" t="s">
        <v>226</v>
      </c>
      <c r="AG19" s="122" t="s">
        <v>226</v>
      </c>
    </row>
    <row r="20" spans="1:37" x14ac:dyDescent="0.2">
      <c r="A20" s="78" t="s">
        <v>5</v>
      </c>
      <c r="B20" s="147">
        <f>[16]Setembro!$J$5</f>
        <v>56.519999999999996</v>
      </c>
      <c r="C20" s="11">
        <f>[16]Setembro!$J$6</f>
        <v>52.56</v>
      </c>
      <c r="D20" s="11">
        <f>[16]Setembro!$J$7</f>
        <v>37.080000000000005</v>
      </c>
      <c r="E20" s="11">
        <f>[16]Setembro!$J$8</f>
        <v>24.12</v>
      </c>
      <c r="F20" s="11">
        <f>[16]Setembro!$J$9</f>
        <v>47.519999999999996</v>
      </c>
      <c r="G20" s="11">
        <f>[16]Setembro!$J$10</f>
        <v>21.240000000000002</v>
      </c>
      <c r="H20" s="11">
        <f>[16]Setembro!$J$11</f>
        <v>49.680000000000007</v>
      </c>
      <c r="I20" s="11">
        <f>[16]Setembro!$J$12</f>
        <v>48.96</v>
      </c>
      <c r="J20" s="11">
        <f>[16]Setembro!$J$13</f>
        <v>30.6</v>
      </c>
      <c r="K20" s="11">
        <f>[16]Setembro!$J$14</f>
        <v>25.2</v>
      </c>
      <c r="L20" s="11">
        <f>[16]Setembro!$J$15</f>
        <v>46.800000000000004</v>
      </c>
      <c r="M20" s="11">
        <f>[16]Setembro!$J$16</f>
        <v>39.6</v>
      </c>
      <c r="N20" s="11">
        <f>[16]Setembro!$J$17</f>
        <v>50.04</v>
      </c>
      <c r="O20" s="11">
        <f>[16]Setembro!$J$18</f>
        <v>48.96</v>
      </c>
      <c r="P20" s="11">
        <f>[16]Setembro!$J$19</f>
        <v>57.24</v>
      </c>
      <c r="Q20" s="11">
        <f>[16]Setembro!$J$20</f>
        <v>22.68</v>
      </c>
      <c r="R20" s="11">
        <f>[16]Setembro!$J$21</f>
        <v>42.480000000000004</v>
      </c>
      <c r="S20" s="11">
        <f>[16]Setembro!$J$22</f>
        <v>42.84</v>
      </c>
      <c r="T20" s="11">
        <f>[16]Setembro!$J$23</f>
        <v>23.040000000000003</v>
      </c>
      <c r="U20" s="11">
        <f>[16]Setembro!$J$24</f>
        <v>46.800000000000004</v>
      </c>
      <c r="V20" s="11">
        <f>[16]Setembro!$J$25</f>
        <v>56.16</v>
      </c>
      <c r="W20" s="11">
        <f>[16]Setembro!$J$26</f>
        <v>37.800000000000004</v>
      </c>
      <c r="X20" s="11">
        <f>[16]Setembro!$J$27</f>
        <v>26.28</v>
      </c>
      <c r="Y20" s="11">
        <f>[16]Setembro!$J$28</f>
        <v>33.840000000000003</v>
      </c>
      <c r="Z20" s="11">
        <f>[16]Setembro!$J$29</f>
        <v>40.680000000000007</v>
      </c>
      <c r="AA20" s="11">
        <f>[16]Setembro!$J$30</f>
        <v>49.32</v>
      </c>
      <c r="AB20" s="11">
        <f>[16]Setembro!$J$31</f>
        <v>51.480000000000004</v>
      </c>
      <c r="AC20" s="11">
        <f>[16]Setembro!$J$32</f>
        <v>51.84</v>
      </c>
      <c r="AD20" s="11">
        <f>[16]Setembro!$J$33</f>
        <v>33.840000000000003</v>
      </c>
      <c r="AE20" s="94">
        <f>[16]Setembro!$J$34</f>
        <v>55.800000000000004</v>
      </c>
      <c r="AF20" s="97">
        <f t="shared" si="1"/>
        <v>57.24</v>
      </c>
      <c r="AG20" s="122">
        <f t="shared" si="2"/>
        <v>41.699999999999996</v>
      </c>
      <c r="AH20" s="12" t="s">
        <v>47</v>
      </c>
    </row>
    <row r="21" spans="1:37" x14ac:dyDescent="0.2">
      <c r="A21" s="78" t="s">
        <v>43</v>
      </c>
      <c r="B21" s="147">
        <f>[17]Setembro!$J$5</f>
        <v>45</v>
      </c>
      <c r="C21" s="11">
        <f>[17]Setembro!$J$6</f>
        <v>42.480000000000004</v>
      </c>
      <c r="D21" s="11">
        <f>[17]Setembro!$J$7</f>
        <v>39.24</v>
      </c>
      <c r="E21" s="11">
        <f>[17]Setembro!$J$8</f>
        <v>24.48</v>
      </c>
      <c r="F21" s="11">
        <f>[17]Setembro!$J$9</f>
        <v>49.680000000000007</v>
      </c>
      <c r="G21" s="11">
        <f>[17]Setembro!$J$10</f>
        <v>26.64</v>
      </c>
      <c r="H21" s="11">
        <f>[17]Setembro!$J$11</f>
        <v>31.680000000000003</v>
      </c>
      <c r="I21" s="11">
        <f>[17]Setembro!$J$12</f>
        <v>32.4</v>
      </c>
      <c r="J21" s="11">
        <f>[17]Setembro!$J$13</f>
        <v>36</v>
      </c>
      <c r="K21" s="11">
        <f>[17]Setembro!$J$14</f>
        <v>35.28</v>
      </c>
      <c r="L21" s="11">
        <f>[17]Setembro!$J$15</f>
        <v>43.2</v>
      </c>
      <c r="M21" s="11">
        <f>[17]Setembro!$J$16</f>
        <v>39.96</v>
      </c>
      <c r="N21" s="11">
        <f>[17]Setembro!$J$17</f>
        <v>42.84</v>
      </c>
      <c r="O21" s="11">
        <f>[17]Setembro!$J$18</f>
        <v>28.44</v>
      </c>
      <c r="P21" s="11">
        <f>[17]Setembro!$J$19</f>
        <v>38.519999999999996</v>
      </c>
      <c r="Q21" s="11">
        <f>[17]Setembro!$J$20</f>
        <v>40.32</v>
      </c>
      <c r="R21" s="11">
        <f>[17]Setembro!$J$21</f>
        <v>40.32</v>
      </c>
      <c r="S21" s="11">
        <f>[17]Setembro!$J$22</f>
        <v>31.680000000000003</v>
      </c>
      <c r="T21" s="11">
        <f>[17]Setembro!$J$23</f>
        <v>44.28</v>
      </c>
      <c r="U21" s="11">
        <f>[17]Setembro!$J$24</f>
        <v>34.200000000000003</v>
      </c>
      <c r="V21" s="11">
        <f>[17]Setembro!$J$25</f>
        <v>32.4</v>
      </c>
      <c r="W21" s="11">
        <f>[17]Setembro!$J$26</f>
        <v>46.800000000000004</v>
      </c>
      <c r="X21" s="11">
        <f>[17]Setembro!$J$27</f>
        <v>29.16</v>
      </c>
      <c r="Y21" s="11">
        <f>[17]Setembro!$J$28</f>
        <v>36.72</v>
      </c>
      <c r="Z21" s="11">
        <f>[17]Setembro!$J$29</f>
        <v>34.56</v>
      </c>
      <c r="AA21" s="11">
        <f>[17]Setembro!$J$30</f>
        <v>54.72</v>
      </c>
      <c r="AB21" s="11">
        <f>[17]Setembro!$J$31</f>
        <v>43.92</v>
      </c>
      <c r="AC21" s="11">
        <f>[17]Setembro!$J$32</f>
        <v>37.440000000000005</v>
      </c>
      <c r="AD21" s="11">
        <f>[17]Setembro!$J$33</f>
        <v>45</v>
      </c>
      <c r="AE21" s="94">
        <f>[17]Setembro!$J$34</f>
        <v>66.600000000000009</v>
      </c>
      <c r="AF21" s="97">
        <f t="shared" si="1"/>
        <v>66.600000000000009</v>
      </c>
      <c r="AG21" s="122">
        <f t="shared" si="2"/>
        <v>39.131999999999998</v>
      </c>
    </row>
    <row r="22" spans="1:37" x14ac:dyDescent="0.2">
      <c r="A22" s="78" t="s">
        <v>6</v>
      </c>
      <c r="B22" s="147">
        <f>[18]Setembro!$J$5</f>
        <v>34.56</v>
      </c>
      <c r="C22" s="11">
        <f>[18]Setembro!$J$6</f>
        <v>36.36</v>
      </c>
      <c r="D22" s="11">
        <f>[18]Setembro!$J$7</f>
        <v>25.2</v>
      </c>
      <c r="E22" s="11">
        <f>[18]Setembro!$J$8</f>
        <v>26.64</v>
      </c>
      <c r="F22" s="11">
        <f>[18]Setembro!$J$9</f>
        <v>30.240000000000002</v>
      </c>
      <c r="G22" s="11">
        <f>[18]Setembro!$J$10</f>
        <v>25.2</v>
      </c>
      <c r="H22" s="11">
        <f>[18]Setembro!$J$11</f>
        <v>28.08</v>
      </c>
      <c r="I22" s="11">
        <f>[18]Setembro!$J$12</f>
        <v>29.52</v>
      </c>
      <c r="J22" s="11">
        <f>[18]Setembro!$J$13</f>
        <v>30.96</v>
      </c>
      <c r="K22" s="11">
        <f>[18]Setembro!$J$14</f>
        <v>20.52</v>
      </c>
      <c r="L22" s="11">
        <f>[18]Setembro!$J$15</f>
        <v>33.840000000000003</v>
      </c>
      <c r="M22" s="11">
        <f>[18]Setembro!$J$16</f>
        <v>27.36</v>
      </c>
      <c r="N22" s="11">
        <f>[18]Setembro!$J$17</f>
        <v>36.36</v>
      </c>
      <c r="O22" s="11">
        <f>[18]Setembro!$J$18</f>
        <v>20.88</v>
      </c>
      <c r="P22" s="11">
        <f>[18]Setembro!$J$19</f>
        <v>30.240000000000002</v>
      </c>
      <c r="Q22" s="11">
        <f>[18]Setembro!$J$20</f>
        <v>32.76</v>
      </c>
      <c r="R22" s="11">
        <f>[18]Setembro!$J$21</f>
        <v>25.92</v>
      </c>
      <c r="S22" s="11">
        <f>[18]Setembro!$J$22</f>
        <v>19.079999999999998</v>
      </c>
      <c r="T22" s="11">
        <f>[18]Setembro!$J$23</f>
        <v>17.64</v>
      </c>
      <c r="U22" s="11">
        <f>[18]Setembro!$J$24</f>
        <v>22.32</v>
      </c>
      <c r="V22" s="11">
        <f>[18]Setembro!$J$25</f>
        <v>40.32</v>
      </c>
      <c r="W22" s="11">
        <f>[18]Setembro!$J$26</f>
        <v>40.680000000000007</v>
      </c>
      <c r="X22" s="11">
        <f>[18]Setembro!$J$27</f>
        <v>32.04</v>
      </c>
      <c r="Y22" s="11">
        <f>[18]Setembro!$J$28</f>
        <v>26.28</v>
      </c>
      <c r="Z22" s="11">
        <f>[18]Setembro!$J$29</f>
        <v>29.880000000000003</v>
      </c>
      <c r="AA22" s="11">
        <f>[18]Setembro!$J$30</f>
        <v>43.56</v>
      </c>
      <c r="AB22" s="11">
        <f>[18]Setembro!$J$31</f>
        <v>40.32</v>
      </c>
      <c r="AC22" s="11">
        <f>[18]Setembro!$J$32</f>
        <v>30.240000000000002</v>
      </c>
      <c r="AD22" s="11">
        <f>[18]Setembro!$J$33</f>
        <v>38.159999999999997</v>
      </c>
      <c r="AE22" s="94">
        <f>[18]Setembro!$J$34</f>
        <v>34.200000000000003</v>
      </c>
      <c r="AF22" s="97">
        <f t="shared" si="1"/>
        <v>43.56</v>
      </c>
      <c r="AG22" s="122">
        <f t="shared" si="2"/>
        <v>30.312000000000005</v>
      </c>
    </row>
    <row r="23" spans="1:37" x14ac:dyDescent="0.2">
      <c r="A23" s="78" t="s">
        <v>7</v>
      </c>
      <c r="B23" s="147" t="str">
        <f>[19]Setembro!$J$5</f>
        <v>*</v>
      </c>
      <c r="C23" s="11" t="str">
        <f>[19]Setembro!$J$6</f>
        <v>*</v>
      </c>
      <c r="D23" s="11" t="str">
        <f>[19]Setembro!$J$7</f>
        <v>*</v>
      </c>
      <c r="E23" s="11" t="str">
        <f>[19]Setembro!$J$8</f>
        <v>*</v>
      </c>
      <c r="F23" s="11" t="str">
        <f>[19]Setembro!$J$9</f>
        <v>*</v>
      </c>
      <c r="G23" s="11" t="str">
        <f>[19]Setembro!$J$10</f>
        <v>*</v>
      </c>
      <c r="H23" s="11" t="str">
        <f>[19]Setembro!$J$11</f>
        <v>*</v>
      </c>
      <c r="I23" s="11" t="str">
        <f>[19]Setembro!$J$12</f>
        <v>*</v>
      </c>
      <c r="J23" s="11" t="str">
        <f>[19]Setembro!$J$13</f>
        <v>*</v>
      </c>
      <c r="K23" s="11" t="str">
        <f>[19]Setembro!$J$14</f>
        <v>*</v>
      </c>
      <c r="L23" s="11" t="str">
        <f>[19]Setembro!$J$15</f>
        <v>*</v>
      </c>
      <c r="M23" s="11" t="str">
        <f>[19]Setembro!$J$16</f>
        <v>*</v>
      </c>
      <c r="N23" s="11" t="str">
        <f>[19]Setembro!$J$17</f>
        <v>*</v>
      </c>
      <c r="O23" s="11" t="str">
        <f>[19]Setembro!$J$18</f>
        <v>*</v>
      </c>
      <c r="P23" s="11" t="str">
        <f>[19]Setembro!$J$19</f>
        <v>*</v>
      </c>
      <c r="Q23" s="11" t="str">
        <f>[19]Setembro!$J$20</f>
        <v>*</v>
      </c>
      <c r="R23" s="11" t="str">
        <f>[19]Setembro!$J$21</f>
        <v>*</v>
      </c>
      <c r="S23" s="11" t="str">
        <f>[19]Setembro!$J$22</f>
        <v>*</v>
      </c>
      <c r="T23" s="11" t="str">
        <f>[19]Setembro!$J$23</f>
        <v>*</v>
      </c>
      <c r="U23" s="11" t="str">
        <f>[19]Setembro!$J$24</f>
        <v>*</v>
      </c>
      <c r="V23" s="11" t="str">
        <f>[19]Setembro!$J$25</f>
        <v>*</v>
      </c>
      <c r="W23" s="11" t="str">
        <f>[19]Setembro!$J$26</f>
        <v>*</v>
      </c>
      <c r="X23" s="11" t="str">
        <f>[19]Setembro!$J$27</f>
        <v>*</v>
      </c>
      <c r="Y23" s="11" t="str">
        <f>[19]Setembro!$J$28</f>
        <v>*</v>
      </c>
      <c r="Z23" s="11" t="str">
        <f>[19]Setembro!$J$29</f>
        <v>*</v>
      </c>
      <c r="AA23" s="11" t="str">
        <f>[19]Setembro!$J$30</f>
        <v>*</v>
      </c>
      <c r="AB23" s="11" t="str">
        <f>[19]Setembro!$J$31</f>
        <v>*</v>
      </c>
      <c r="AC23" s="11" t="str">
        <f>[19]Setembro!$J$32</f>
        <v>*</v>
      </c>
      <c r="AD23" s="11" t="str">
        <f>[19]Setembro!$J$33</f>
        <v>*</v>
      </c>
      <c r="AE23" s="94" t="str">
        <f>[19]Setembro!$J$34</f>
        <v>*</v>
      </c>
      <c r="AF23" s="97" t="s">
        <v>226</v>
      </c>
      <c r="AG23" s="122" t="s">
        <v>226</v>
      </c>
      <c r="AJ23" t="s">
        <v>47</v>
      </c>
      <c r="AK23" t="s">
        <v>47</v>
      </c>
    </row>
    <row r="24" spans="1:37" x14ac:dyDescent="0.2">
      <c r="A24" s="78" t="s">
        <v>169</v>
      </c>
      <c r="B24" s="147" t="str">
        <f>[20]Setembro!$J$5</f>
        <v>*</v>
      </c>
      <c r="C24" s="11" t="str">
        <f>[20]Setembro!$J$6</f>
        <v>*</v>
      </c>
      <c r="D24" s="11" t="str">
        <f>[20]Setembro!$J$7</f>
        <v>*</v>
      </c>
      <c r="E24" s="11" t="str">
        <f>[20]Setembro!$J$8</f>
        <v>*</v>
      </c>
      <c r="F24" s="11" t="str">
        <f>[20]Setembro!$J$9</f>
        <v>*</v>
      </c>
      <c r="G24" s="11" t="str">
        <f>[20]Setembro!$J$10</f>
        <v>*</v>
      </c>
      <c r="H24" s="11" t="str">
        <f>[20]Setembro!$J$11</f>
        <v>*</v>
      </c>
      <c r="I24" s="11" t="str">
        <f>[20]Setembro!$J$12</f>
        <v>*</v>
      </c>
      <c r="J24" s="11" t="str">
        <f>[20]Setembro!$J$13</f>
        <v>*</v>
      </c>
      <c r="K24" s="11" t="str">
        <f>[20]Setembro!$J$14</f>
        <v>*</v>
      </c>
      <c r="L24" s="11" t="str">
        <f>[20]Setembro!$J$15</f>
        <v>*</v>
      </c>
      <c r="M24" s="11" t="str">
        <f>[20]Setembro!$J$16</f>
        <v>*</v>
      </c>
      <c r="N24" s="11" t="str">
        <f>[20]Setembro!$J$17</f>
        <v>*</v>
      </c>
      <c r="O24" s="11" t="str">
        <f>[20]Setembro!$J$18</f>
        <v>*</v>
      </c>
      <c r="P24" s="11" t="str">
        <f>[20]Setembro!$J$19</f>
        <v>*</v>
      </c>
      <c r="Q24" s="11" t="str">
        <f>[20]Setembro!$J$20</f>
        <v>*</v>
      </c>
      <c r="R24" s="11" t="str">
        <f>[20]Setembro!$J$21</f>
        <v>*</v>
      </c>
      <c r="S24" s="11" t="str">
        <f>[20]Setembro!$J$22</f>
        <v>*</v>
      </c>
      <c r="T24" s="11" t="str">
        <f>[20]Setembro!$J$23</f>
        <v>*</v>
      </c>
      <c r="U24" s="11" t="str">
        <f>[20]Setembro!$J$24</f>
        <v>*</v>
      </c>
      <c r="V24" s="11" t="str">
        <f>[20]Setembro!$J$25</f>
        <v>*</v>
      </c>
      <c r="W24" s="11" t="str">
        <f>[20]Setembro!$J$26</f>
        <v>*</v>
      </c>
      <c r="X24" s="11" t="str">
        <f>[20]Setembro!$J$27</f>
        <v>*</v>
      </c>
      <c r="Y24" s="11" t="str">
        <f>[20]Setembro!$J$28</f>
        <v>*</v>
      </c>
      <c r="Z24" s="11" t="str">
        <f>[20]Setembro!$J$29</f>
        <v>*</v>
      </c>
      <c r="AA24" s="11" t="str">
        <f>[20]Setembro!$J$30</f>
        <v>*</v>
      </c>
      <c r="AB24" s="11" t="str">
        <f>[20]Setembro!$J$31</f>
        <v>*</v>
      </c>
      <c r="AC24" s="11" t="str">
        <f>[20]Setembro!$J$32</f>
        <v>*</v>
      </c>
      <c r="AD24" s="11" t="str">
        <f>[20]Setembro!$J$33</f>
        <v>*</v>
      </c>
      <c r="AE24" s="94" t="str">
        <f>[20]Setembro!$J$34</f>
        <v>*</v>
      </c>
      <c r="AF24" s="97" t="s">
        <v>226</v>
      </c>
      <c r="AG24" s="123" t="s">
        <v>226</v>
      </c>
      <c r="AK24" t="s">
        <v>47</v>
      </c>
    </row>
    <row r="25" spans="1:37" x14ac:dyDescent="0.2">
      <c r="A25" s="78" t="s">
        <v>170</v>
      </c>
      <c r="B25" s="147">
        <f>[21]Setembro!$J$5</f>
        <v>40.680000000000007</v>
      </c>
      <c r="C25" s="11">
        <f>[21]Setembro!$J$6</f>
        <v>47.16</v>
      </c>
      <c r="D25" s="11">
        <f>[21]Setembro!$J$7</f>
        <v>21.240000000000002</v>
      </c>
      <c r="E25" s="11">
        <f>[21]Setembro!$J$8</f>
        <v>19.440000000000001</v>
      </c>
      <c r="F25" s="11">
        <f>[21]Setembro!$J$9</f>
        <v>43.56</v>
      </c>
      <c r="G25" s="11">
        <f>[21]Setembro!$J$10</f>
        <v>32.76</v>
      </c>
      <c r="H25" s="11">
        <f>[21]Setembro!$J$11</f>
        <v>25.56</v>
      </c>
      <c r="I25" s="11">
        <f>[21]Setembro!$J$12</f>
        <v>25.92</v>
      </c>
      <c r="J25" s="11">
        <f>[21]Setembro!$J$13</f>
        <v>40.32</v>
      </c>
      <c r="K25" s="11">
        <f>[21]Setembro!$J$14</f>
        <v>28.44</v>
      </c>
      <c r="L25" s="11">
        <f>[21]Setembro!$J$15</f>
        <v>29.52</v>
      </c>
      <c r="M25" s="11">
        <f>[21]Setembro!$J$16</f>
        <v>38.880000000000003</v>
      </c>
      <c r="N25" s="11">
        <f>[21]Setembro!$J$17</f>
        <v>48.6</v>
      </c>
      <c r="O25" s="11">
        <f>[21]Setembro!$J$18</f>
        <v>48.96</v>
      </c>
      <c r="P25" s="11">
        <f>[21]Setembro!$J$19</f>
        <v>35.64</v>
      </c>
      <c r="Q25" s="11">
        <f>[21]Setembro!$J$20</f>
        <v>49.680000000000007</v>
      </c>
      <c r="R25" s="11">
        <f>[21]Setembro!$J$21</f>
        <v>47.519999999999996</v>
      </c>
      <c r="S25" s="11">
        <f>[21]Setembro!$J$22</f>
        <v>19.8</v>
      </c>
      <c r="T25" s="11">
        <f>[21]Setembro!$J$23</f>
        <v>19.440000000000001</v>
      </c>
      <c r="U25" s="11">
        <f>[21]Setembro!$J$24</f>
        <v>35.28</v>
      </c>
      <c r="V25" s="11">
        <f>[21]Setembro!$J$25</f>
        <v>28.8</v>
      </c>
      <c r="W25" s="11">
        <f>[21]Setembro!$J$26</f>
        <v>32.04</v>
      </c>
      <c r="X25" s="11">
        <f>[21]Setembro!$J$27</f>
        <v>38.519999999999996</v>
      </c>
      <c r="Y25" s="11">
        <f>[21]Setembro!$J$28</f>
        <v>36.36</v>
      </c>
      <c r="Z25" s="11">
        <f>[21]Setembro!$J$29</f>
        <v>38.159999999999997</v>
      </c>
      <c r="AA25" s="11">
        <f>[21]Setembro!$J$30</f>
        <v>50.04</v>
      </c>
      <c r="AB25" s="11">
        <f>[21]Setembro!$J$31</f>
        <v>60.12</v>
      </c>
      <c r="AC25" s="11">
        <f>[21]Setembro!$J$32</f>
        <v>38.159999999999997</v>
      </c>
      <c r="AD25" s="11">
        <f>[21]Setembro!$J$33</f>
        <v>36.72</v>
      </c>
      <c r="AE25" s="94">
        <f>[21]Setembro!$J$34</f>
        <v>47.519999999999996</v>
      </c>
      <c r="AF25" s="97">
        <f t="shared" si="1"/>
        <v>60.12</v>
      </c>
      <c r="AG25" s="123">
        <f t="shared" si="2"/>
        <v>36.827999999999989</v>
      </c>
      <c r="AH25" s="12" t="s">
        <v>47</v>
      </c>
      <c r="AJ25" t="s">
        <v>47</v>
      </c>
    </row>
    <row r="26" spans="1:37" x14ac:dyDescent="0.2">
      <c r="A26" s="78" t="s">
        <v>171</v>
      </c>
      <c r="B26" s="147">
        <f>[22]Setembro!$J$5</f>
        <v>37.440000000000005</v>
      </c>
      <c r="C26" s="11">
        <f>[22]Setembro!$J$6</f>
        <v>35.64</v>
      </c>
      <c r="D26" s="11">
        <f>[22]Setembro!$J$7</f>
        <v>30.240000000000002</v>
      </c>
      <c r="E26" s="11">
        <f>[22]Setembro!$J$8</f>
        <v>27.720000000000002</v>
      </c>
      <c r="F26" s="11">
        <f>[22]Setembro!$J$9</f>
        <v>24.48</v>
      </c>
      <c r="G26" s="11">
        <f>[22]Setembro!$J$10</f>
        <v>29.880000000000003</v>
      </c>
      <c r="H26" s="11">
        <f>[22]Setembro!$J$11</f>
        <v>46.080000000000005</v>
      </c>
      <c r="I26" s="11">
        <f>[22]Setembro!$J$12</f>
        <v>34.56</v>
      </c>
      <c r="J26" s="11">
        <f>[22]Setembro!$J$13</f>
        <v>32.4</v>
      </c>
      <c r="K26" s="11">
        <f>[22]Setembro!$J$14</f>
        <v>35.28</v>
      </c>
      <c r="L26" s="11">
        <f>[22]Setembro!$J$15</f>
        <v>37.800000000000004</v>
      </c>
      <c r="M26" s="11">
        <f>[22]Setembro!$J$16</f>
        <v>34.200000000000003</v>
      </c>
      <c r="N26" s="11">
        <f>[22]Setembro!$J$17</f>
        <v>38.159999999999997</v>
      </c>
      <c r="O26" s="11">
        <f>[22]Setembro!$J$18</f>
        <v>38.159999999999997</v>
      </c>
      <c r="P26" s="11">
        <f>[22]Setembro!$J$19</f>
        <v>31.319999999999997</v>
      </c>
      <c r="Q26" s="11">
        <f>[22]Setembro!$J$20</f>
        <v>36.72</v>
      </c>
      <c r="R26" s="11">
        <f>[22]Setembro!$J$21</f>
        <v>45.36</v>
      </c>
      <c r="S26" s="11">
        <f>[22]Setembro!$J$22</f>
        <v>24.840000000000003</v>
      </c>
      <c r="T26" s="11">
        <f>[22]Setembro!$J$23</f>
        <v>40.32</v>
      </c>
      <c r="U26" s="11">
        <f>[22]Setembro!$J$24</f>
        <v>38.159999999999997</v>
      </c>
      <c r="V26" s="11">
        <f>[22]Setembro!$J$25</f>
        <v>40.680000000000007</v>
      </c>
      <c r="W26" s="11">
        <f>[22]Setembro!$J$26</f>
        <v>23.759999999999998</v>
      </c>
      <c r="X26" s="11">
        <f>[22]Setembro!$J$27</f>
        <v>26.64</v>
      </c>
      <c r="Y26" s="11">
        <f>[22]Setembro!$J$28</f>
        <v>33.840000000000003</v>
      </c>
      <c r="Z26" s="11">
        <f>[22]Setembro!$J$29</f>
        <v>34.56</v>
      </c>
      <c r="AA26" s="11">
        <f>[22]Setembro!$J$30</f>
        <v>42.84</v>
      </c>
      <c r="AB26" s="11">
        <f>[22]Setembro!$J$31</f>
        <v>62.28</v>
      </c>
      <c r="AC26" s="11">
        <f>[22]Setembro!$J$32</f>
        <v>39.96</v>
      </c>
      <c r="AD26" s="11">
        <f>[22]Setembro!$J$33</f>
        <v>29.880000000000003</v>
      </c>
      <c r="AE26" s="94">
        <f>[22]Setembro!$J$34</f>
        <v>40.680000000000007</v>
      </c>
      <c r="AF26" s="97">
        <f t="shared" si="1"/>
        <v>62.28</v>
      </c>
      <c r="AG26" s="123">
        <f t="shared" si="2"/>
        <v>35.796000000000006</v>
      </c>
      <c r="AJ26" t="s">
        <v>47</v>
      </c>
    </row>
    <row r="27" spans="1:37" x14ac:dyDescent="0.2">
      <c r="A27" s="78" t="s">
        <v>8</v>
      </c>
      <c r="B27" s="147">
        <f>[23]Setembro!$J$5</f>
        <v>42.12</v>
      </c>
      <c r="C27" s="11">
        <f>[23]Setembro!$J$6</f>
        <v>45</v>
      </c>
      <c r="D27" s="11">
        <f>[23]Setembro!$J$7</f>
        <v>46.080000000000005</v>
      </c>
      <c r="E27" s="11">
        <f>[23]Setembro!$J$8</f>
        <v>24.48</v>
      </c>
      <c r="F27" s="11">
        <f>[23]Setembro!$J$9</f>
        <v>38.519999999999996</v>
      </c>
      <c r="G27" s="11">
        <f>[23]Setembro!$J$10</f>
        <v>30.240000000000002</v>
      </c>
      <c r="H27" s="11">
        <f>[23]Setembro!$J$11</f>
        <v>25.92</v>
      </c>
      <c r="I27" s="11">
        <f>[23]Setembro!$J$12</f>
        <v>26.28</v>
      </c>
      <c r="J27" s="11">
        <f>[23]Setembro!$J$13</f>
        <v>32.04</v>
      </c>
      <c r="K27" s="11">
        <f>[23]Setembro!$J$14</f>
        <v>24.840000000000003</v>
      </c>
      <c r="L27" s="11">
        <f>[23]Setembro!$J$15</f>
        <v>31.680000000000003</v>
      </c>
      <c r="M27" s="11">
        <f>[23]Setembro!$J$16</f>
        <v>44.64</v>
      </c>
      <c r="N27" s="11">
        <f>[23]Setembro!$J$17</f>
        <v>39.6</v>
      </c>
      <c r="O27" s="11">
        <f>[23]Setembro!$J$18</f>
        <v>32.76</v>
      </c>
      <c r="P27" s="11">
        <f>[23]Setembro!$J$19</f>
        <v>27.720000000000002</v>
      </c>
      <c r="Q27" s="11">
        <f>[23]Setembro!$J$20</f>
        <v>36</v>
      </c>
      <c r="R27" s="11">
        <f>[23]Setembro!$J$21</f>
        <v>40.680000000000007</v>
      </c>
      <c r="S27" s="11">
        <f>[23]Setembro!$J$22</f>
        <v>24.48</v>
      </c>
      <c r="T27" s="11">
        <f>[23]Setembro!$J$23</f>
        <v>20.88</v>
      </c>
      <c r="U27" s="11">
        <f>[23]Setembro!$J$24</f>
        <v>29.16</v>
      </c>
      <c r="V27" s="11">
        <f>[23]Setembro!$J$25</f>
        <v>31.319999999999997</v>
      </c>
      <c r="W27" s="11">
        <f>[23]Setembro!$J$26</f>
        <v>29.16</v>
      </c>
      <c r="X27" s="11">
        <f>[23]Setembro!$J$27</f>
        <v>29.880000000000003</v>
      </c>
      <c r="Y27" s="11">
        <f>[23]Setembro!$J$28</f>
        <v>36</v>
      </c>
      <c r="Z27" s="11">
        <f>[23]Setembro!$J$29</f>
        <v>32.76</v>
      </c>
      <c r="AA27" s="11">
        <f>[23]Setembro!$J$30</f>
        <v>41.04</v>
      </c>
      <c r="AB27" s="11">
        <f>[23]Setembro!$J$31</f>
        <v>54</v>
      </c>
      <c r="AC27" s="11">
        <f>[23]Setembro!$J$32</f>
        <v>32.4</v>
      </c>
      <c r="AD27" s="11">
        <f>[23]Setembro!$J$33</f>
        <v>33.480000000000004</v>
      </c>
      <c r="AE27" s="94">
        <f>[23]Setembro!$J$34</f>
        <v>41.04</v>
      </c>
      <c r="AF27" s="97">
        <f t="shared" si="1"/>
        <v>54</v>
      </c>
      <c r="AG27" s="122">
        <f t="shared" si="2"/>
        <v>34.14</v>
      </c>
      <c r="AJ27" t="s">
        <v>47</v>
      </c>
    </row>
    <row r="28" spans="1:37" x14ac:dyDescent="0.2">
      <c r="A28" s="78" t="s">
        <v>9</v>
      </c>
      <c r="B28" s="147">
        <f>[24]Setembro!$J$5</f>
        <v>34.200000000000003</v>
      </c>
      <c r="C28" s="11">
        <f>[24]Setembro!$J$6</f>
        <v>39.24</v>
      </c>
      <c r="D28" s="11">
        <f>[24]Setembro!$J$7</f>
        <v>34.200000000000003</v>
      </c>
      <c r="E28" s="11">
        <f>[24]Setembro!$J$8</f>
        <v>30.96</v>
      </c>
      <c r="F28" s="11">
        <f>[24]Setembro!$J$9</f>
        <v>41.76</v>
      </c>
      <c r="G28" s="11">
        <f>[24]Setembro!$J$10</f>
        <v>27.36</v>
      </c>
      <c r="H28" s="11">
        <f>[24]Setembro!$J$11</f>
        <v>41.76</v>
      </c>
      <c r="I28" s="11">
        <f>[24]Setembro!$J$12</f>
        <v>37.440000000000005</v>
      </c>
      <c r="J28" s="11">
        <f>[24]Setembro!$J$13</f>
        <v>31.680000000000003</v>
      </c>
      <c r="K28" s="11">
        <f>[24]Setembro!$J$14</f>
        <v>38.159999999999997</v>
      </c>
      <c r="L28" s="11">
        <f>[24]Setembro!$J$15</f>
        <v>28.08</v>
      </c>
      <c r="M28" s="11">
        <f>[24]Setembro!$J$16</f>
        <v>40.680000000000007</v>
      </c>
      <c r="N28" s="11">
        <f>[24]Setembro!$J$17</f>
        <v>33.840000000000003</v>
      </c>
      <c r="O28" s="11">
        <f>[24]Setembro!$J$18</f>
        <v>37.440000000000005</v>
      </c>
      <c r="P28" s="11">
        <f>[24]Setembro!$J$19</f>
        <v>30.6</v>
      </c>
      <c r="Q28" s="11">
        <f>[24]Setembro!$J$20</f>
        <v>37.440000000000005</v>
      </c>
      <c r="R28" s="11">
        <f>[24]Setembro!$J$21</f>
        <v>54.72</v>
      </c>
      <c r="S28" s="11">
        <f>[24]Setembro!$J$22</f>
        <v>22.68</v>
      </c>
      <c r="T28" s="11">
        <f>[24]Setembro!$J$23</f>
        <v>33.840000000000003</v>
      </c>
      <c r="U28" s="11">
        <f>[24]Setembro!$J$24</f>
        <v>43.2</v>
      </c>
      <c r="V28" s="11">
        <f>[24]Setembro!$J$25</f>
        <v>31.680000000000003</v>
      </c>
      <c r="W28" s="11">
        <f>[24]Setembro!$J$26</f>
        <v>31.680000000000003</v>
      </c>
      <c r="X28" s="11">
        <f>[24]Setembro!$J$27</f>
        <v>27.36</v>
      </c>
      <c r="Y28" s="11">
        <f>[24]Setembro!$J$28</f>
        <v>31.680000000000003</v>
      </c>
      <c r="Z28" s="11">
        <f>[24]Setembro!$J$29</f>
        <v>29.16</v>
      </c>
      <c r="AA28" s="11">
        <f>[24]Setembro!$J$30</f>
        <v>33.119999999999997</v>
      </c>
      <c r="AB28" s="11">
        <f>[24]Setembro!$J$31</f>
        <v>65.88000000000001</v>
      </c>
      <c r="AC28" s="11">
        <f>[24]Setembro!$J$32</f>
        <v>36</v>
      </c>
      <c r="AD28" s="11">
        <f>[24]Setembro!$J$33</f>
        <v>27.36</v>
      </c>
      <c r="AE28" s="94">
        <f>[24]Setembro!$J$34</f>
        <v>29.880000000000003</v>
      </c>
      <c r="AF28" s="97">
        <f t="shared" si="1"/>
        <v>65.88000000000001</v>
      </c>
      <c r="AG28" s="122">
        <f t="shared" si="2"/>
        <v>35.436</v>
      </c>
      <c r="AJ28" t="s">
        <v>47</v>
      </c>
    </row>
    <row r="29" spans="1:37" x14ac:dyDescent="0.2">
      <c r="A29" s="78" t="s">
        <v>42</v>
      </c>
      <c r="B29" s="147">
        <f>[25]Setembro!$J$5</f>
        <v>20.88</v>
      </c>
      <c r="C29" s="11">
        <f>[25]Setembro!$J$6</f>
        <v>27.36</v>
      </c>
      <c r="D29" s="11">
        <f>[25]Setembro!$J$7</f>
        <v>18</v>
      </c>
      <c r="E29" s="11">
        <f>[25]Setembro!$J$8</f>
        <v>16.2</v>
      </c>
      <c r="F29" s="11">
        <f>[25]Setembro!$J$9</f>
        <v>36.72</v>
      </c>
      <c r="G29" s="11">
        <f>[25]Setembro!$J$10</f>
        <v>23.400000000000002</v>
      </c>
      <c r="H29" s="11">
        <f>[25]Setembro!$J$11</f>
        <v>25.56</v>
      </c>
      <c r="I29" s="11">
        <f>[25]Setembro!$J$12</f>
        <v>13.32</v>
      </c>
      <c r="J29" s="11">
        <f>[25]Setembro!$J$13</f>
        <v>27</v>
      </c>
      <c r="K29" s="11">
        <f>[25]Setembro!$J$14</f>
        <v>16.559999999999999</v>
      </c>
      <c r="L29" s="11">
        <f>[25]Setembro!$J$15</f>
        <v>37.440000000000005</v>
      </c>
      <c r="M29" s="11">
        <f>[25]Setembro!$J$16</f>
        <v>37.800000000000004</v>
      </c>
      <c r="N29" s="11">
        <f>[25]Setembro!$J$17</f>
        <v>42.12</v>
      </c>
      <c r="O29" s="11">
        <f>[25]Setembro!$J$18</f>
        <v>30.6</v>
      </c>
      <c r="P29" s="11">
        <f>[25]Setembro!$J$19</f>
        <v>17.28</v>
      </c>
      <c r="Q29" s="11">
        <f>[25]Setembro!$J$20</f>
        <v>25.92</v>
      </c>
      <c r="R29" s="11">
        <f>[25]Setembro!$J$21</f>
        <v>27.720000000000002</v>
      </c>
      <c r="S29" s="11">
        <f>[25]Setembro!$J$22</f>
        <v>11.520000000000001</v>
      </c>
      <c r="T29" s="11">
        <f>[25]Setembro!$J$23</f>
        <v>6.84</v>
      </c>
      <c r="U29" s="11">
        <f>[25]Setembro!$J$24</f>
        <v>23.040000000000003</v>
      </c>
      <c r="V29" s="11">
        <f>[25]Setembro!$J$25</f>
        <v>30.240000000000002</v>
      </c>
      <c r="W29" s="11">
        <f>[25]Setembro!$J$26</f>
        <v>19.440000000000001</v>
      </c>
      <c r="X29" s="11">
        <f>[25]Setembro!$J$27</f>
        <v>21.96</v>
      </c>
      <c r="Y29" s="11">
        <f>[25]Setembro!$J$28</f>
        <v>22.68</v>
      </c>
      <c r="Z29" s="11">
        <f>[25]Setembro!$J$29</f>
        <v>25.2</v>
      </c>
      <c r="AA29" s="11">
        <f>[25]Setembro!$J$30</f>
        <v>35.28</v>
      </c>
      <c r="AB29" s="11">
        <f>[25]Setembro!$J$31</f>
        <v>36.72</v>
      </c>
      <c r="AC29" s="11">
        <f>[25]Setembro!$J$32</f>
        <v>23.759999999999998</v>
      </c>
      <c r="AD29" s="11">
        <f>[25]Setembro!$J$33</f>
        <v>24.840000000000003</v>
      </c>
      <c r="AE29" s="94">
        <f>[25]Setembro!$J$34</f>
        <v>36.36</v>
      </c>
      <c r="AF29" s="97">
        <f t="shared" si="1"/>
        <v>42.12</v>
      </c>
      <c r="AG29" s="122">
        <f t="shared" si="2"/>
        <v>25.392000000000003</v>
      </c>
      <c r="AJ29" t="s">
        <v>47</v>
      </c>
    </row>
    <row r="30" spans="1:37" x14ac:dyDescent="0.2">
      <c r="A30" s="78" t="s">
        <v>10</v>
      </c>
      <c r="B30" s="147" t="str">
        <f>[26]Setembro!$J$5</f>
        <v>*</v>
      </c>
      <c r="C30" s="11" t="str">
        <f>[26]Setembro!$J$6</f>
        <v>*</v>
      </c>
      <c r="D30" s="11" t="str">
        <f>[26]Setembro!$J$7</f>
        <v>*</v>
      </c>
      <c r="E30" s="11" t="str">
        <f>[26]Setembro!$J$8</f>
        <v>*</v>
      </c>
      <c r="F30" s="11" t="str">
        <f>[26]Setembro!$J$9</f>
        <v>*</v>
      </c>
      <c r="G30" s="11" t="str">
        <f>[26]Setembro!$J$10</f>
        <v>*</v>
      </c>
      <c r="H30" s="11" t="str">
        <f>[26]Setembro!$J$11</f>
        <v>*</v>
      </c>
      <c r="I30" s="11" t="str">
        <f>[26]Setembro!$J$12</f>
        <v>*</v>
      </c>
      <c r="J30" s="11" t="str">
        <f>[26]Setembro!$J$13</f>
        <v>*</v>
      </c>
      <c r="K30" s="11" t="str">
        <f>[26]Setembro!$J$14</f>
        <v>*</v>
      </c>
      <c r="L30" s="11" t="str">
        <f>[26]Setembro!$J$15</f>
        <v>*</v>
      </c>
      <c r="M30" s="11" t="str">
        <f>[26]Setembro!$J$16</f>
        <v>*</v>
      </c>
      <c r="N30" s="11" t="str">
        <f>[26]Setembro!$J$17</f>
        <v>*</v>
      </c>
      <c r="O30" s="11" t="str">
        <f>[26]Setembro!$J$18</f>
        <v>*</v>
      </c>
      <c r="P30" s="11" t="str">
        <f>[26]Setembro!$J$19</f>
        <v>*</v>
      </c>
      <c r="Q30" s="11" t="str">
        <f>[26]Setembro!$J$20</f>
        <v>*</v>
      </c>
      <c r="R30" s="11" t="str">
        <f>[26]Setembro!$J$21</f>
        <v>*</v>
      </c>
      <c r="S30" s="11" t="str">
        <f>[26]Setembro!$J$22</f>
        <v>*</v>
      </c>
      <c r="T30" s="11" t="str">
        <f>[26]Setembro!$J$23</f>
        <v>*</v>
      </c>
      <c r="U30" s="11" t="str">
        <f>[26]Setembro!$J$24</f>
        <v>*</v>
      </c>
      <c r="V30" s="11" t="str">
        <f>[26]Setembro!$J$25</f>
        <v>*</v>
      </c>
      <c r="W30" s="11" t="str">
        <f>[26]Setembro!$J$26</f>
        <v>*</v>
      </c>
      <c r="X30" s="11" t="str">
        <f>[26]Setembro!$J$27</f>
        <v>*</v>
      </c>
      <c r="Y30" s="11" t="str">
        <f>[26]Setembro!$J$28</f>
        <v>*</v>
      </c>
      <c r="Z30" s="11" t="str">
        <f>[26]Setembro!$J$29</f>
        <v>*</v>
      </c>
      <c r="AA30" s="11" t="str">
        <f>[26]Setembro!$J$30</f>
        <v>*</v>
      </c>
      <c r="AB30" s="11" t="str">
        <f>[26]Setembro!$J$31</f>
        <v>*</v>
      </c>
      <c r="AC30" s="11" t="str">
        <f>[26]Setembro!$J$32</f>
        <v>*</v>
      </c>
      <c r="AD30" s="11" t="str">
        <f>[26]Setembro!$J$33</f>
        <v>*</v>
      </c>
      <c r="AE30" s="94" t="str">
        <f>[26]Setembro!$J$34</f>
        <v>*</v>
      </c>
      <c r="AF30" s="97" t="s">
        <v>226</v>
      </c>
      <c r="AG30" s="122" t="s">
        <v>226</v>
      </c>
      <c r="AJ30" t="s">
        <v>47</v>
      </c>
    </row>
    <row r="31" spans="1:37" x14ac:dyDescent="0.2">
      <c r="A31" s="78" t="s">
        <v>172</v>
      </c>
      <c r="B31" s="147">
        <f>[27]Setembro!$J$5</f>
        <v>42.84</v>
      </c>
      <c r="C31" s="11">
        <f>[27]Setembro!$J$6</f>
        <v>41.76</v>
      </c>
      <c r="D31" s="11">
        <f>[27]Setembro!$J$7</f>
        <v>30.96</v>
      </c>
      <c r="E31" s="11">
        <f>[27]Setembro!$J$8</f>
        <v>33.840000000000003</v>
      </c>
      <c r="F31" s="11">
        <f>[27]Setembro!$J$9</f>
        <v>39.6</v>
      </c>
      <c r="G31" s="11">
        <f>[27]Setembro!$J$10</f>
        <v>39.6</v>
      </c>
      <c r="H31" s="11">
        <f>[27]Setembro!$J$11</f>
        <v>41.4</v>
      </c>
      <c r="I31" s="11">
        <f>[27]Setembro!$J$12</f>
        <v>39.24</v>
      </c>
      <c r="J31" s="11">
        <f>[27]Setembro!$J$13</f>
        <v>41.4</v>
      </c>
      <c r="K31" s="11">
        <f>[27]Setembro!$J$14</f>
        <v>30.240000000000002</v>
      </c>
      <c r="L31" s="11">
        <f>[27]Setembro!$J$15</f>
        <v>42.84</v>
      </c>
      <c r="M31" s="11">
        <f>[27]Setembro!$J$16</f>
        <v>53.28</v>
      </c>
      <c r="N31" s="11">
        <f>[27]Setembro!$J$17</f>
        <v>49.680000000000007</v>
      </c>
      <c r="O31" s="11">
        <f>[27]Setembro!$J$18</f>
        <v>44.64</v>
      </c>
      <c r="P31" s="11">
        <f>[27]Setembro!$J$19</f>
        <v>34.56</v>
      </c>
      <c r="Q31" s="11">
        <f>[27]Setembro!$J$20</f>
        <v>45</v>
      </c>
      <c r="R31" s="11">
        <f>[27]Setembro!$J$21</f>
        <v>58.680000000000007</v>
      </c>
      <c r="S31" s="11">
        <f>[27]Setembro!$J$22</f>
        <v>21.240000000000002</v>
      </c>
      <c r="T31" s="11">
        <f>[27]Setembro!$J$23</f>
        <v>79.2</v>
      </c>
      <c r="U31" s="11">
        <f>[27]Setembro!$J$24</f>
        <v>45</v>
      </c>
      <c r="V31" s="11">
        <f>[27]Setembro!$J$25</f>
        <v>30.6</v>
      </c>
      <c r="W31" s="11">
        <f>[27]Setembro!$J$26</f>
        <v>28.8</v>
      </c>
      <c r="X31" s="11">
        <f>[27]Setembro!$J$27</f>
        <v>34.200000000000003</v>
      </c>
      <c r="Y31" s="11">
        <f>[27]Setembro!$J$28</f>
        <v>37.800000000000004</v>
      </c>
      <c r="Z31" s="11">
        <f>[27]Setembro!$J$29</f>
        <v>43.56</v>
      </c>
      <c r="AA31" s="11">
        <f>[27]Setembro!$J$30</f>
        <v>53.64</v>
      </c>
      <c r="AB31" s="11">
        <f>[27]Setembro!$J$31</f>
        <v>58.32</v>
      </c>
      <c r="AC31" s="11">
        <f>[27]Setembro!$J$32</f>
        <v>32.4</v>
      </c>
      <c r="AD31" s="11">
        <f>[27]Setembro!$J$33</f>
        <v>43.92</v>
      </c>
      <c r="AE31" s="94">
        <f>[27]Setembro!$J$34</f>
        <v>44.64</v>
      </c>
      <c r="AF31" s="97">
        <f t="shared" si="1"/>
        <v>79.2</v>
      </c>
      <c r="AG31" s="123">
        <f t="shared" si="2"/>
        <v>42.096000000000018</v>
      </c>
      <c r="AH31" s="12" t="s">
        <v>47</v>
      </c>
      <c r="AJ31" t="s">
        <v>47</v>
      </c>
    </row>
    <row r="32" spans="1:37" x14ac:dyDescent="0.2">
      <c r="A32" s="78" t="s">
        <v>11</v>
      </c>
      <c r="B32" s="147" t="str">
        <f>[28]Setembro!$J$5</f>
        <v>*</v>
      </c>
      <c r="C32" s="11" t="str">
        <f>[28]Setembro!$J$6</f>
        <v>*</v>
      </c>
      <c r="D32" s="11" t="str">
        <f>[28]Setembro!$J$7</f>
        <v>*</v>
      </c>
      <c r="E32" s="11" t="str">
        <f>[28]Setembro!$J$8</f>
        <v>*</v>
      </c>
      <c r="F32" s="11" t="str">
        <f>[28]Setembro!$J$9</f>
        <v>*</v>
      </c>
      <c r="G32" s="11" t="str">
        <f>[28]Setembro!$J$10</f>
        <v>*</v>
      </c>
      <c r="H32" s="11" t="str">
        <f>[28]Setembro!$J$11</f>
        <v>*</v>
      </c>
      <c r="I32" s="11" t="str">
        <f>[28]Setembro!$J$12</f>
        <v>*</v>
      </c>
      <c r="J32" s="11" t="str">
        <f>[28]Setembro!$J$13</f>
        <v>*</v>
      </c>
      <c r="K32" s="11" t="str">
        <f>[28]Setembro!$J$14</f>
        <v>*</v>
      </c>
      <c r="L32" s="11" t="str">
        <f>[28]Setembro!$J$15</f>
        <v>*</v>
      </c>
      <c r="M32" s="11" t="str">
        <f>[28]Setembro!$J$16</f>
        <v>*</v>
      </c>
      <c r="N32" s="11" t="str">
        <f>[28]Setembro!$J$17</f>
        <v>*</v>
      </c>
      <c r="O32" s="11" t="str">
        <f>[28]Setembro!$J$18</f>
        <v>*</v>
      </c>
      <c r="P32" s="11" t="str">
        <f>[28]Setembro!$J$19</f>
        <v>*</v>
      </c>
      <c r="Q32" s="11" t="str">
        <f>[28]Setembro!$J$20</f>
        <v>*</v>
      </c>
      <c r="R32" s="11" t="str">
        <f>[28]Setembro!$J$21</f>
        <v>*</v>
      </c>
      <c r="S32" s="11" t="str">
        <f>[28]Setembro!$J$22</f>
        <v>*</v>
      </c>
      <c r="T32" s="11" t="str">
        <f>[28]Setembro!$J$23</f>
        <v>*</v>
      </c>
      <c r="U32" s="11" t="str">
        <f>[28]Setembro!$J$24</f>
        <v>*</v>
      </c>
      <c r="V32" s="11" t="str">
        <f>[28]Setembro!$J$25</f>
        <v>*</v>
      </c>
      <c r="W32" s="11" t="str">
        <f>[28]Setembro!$J$26</f>
        <v>*</v>
      </c>
      <c r="X32" s="11" t="str">
        <f>[28]Setembro!$J$27</f>
        <v>*</v>
      </c>
      <c r="Y32" s="11" t="str">
        <f>[28]Setembro!$J$28</f>
        <v>*</v>
      </c>
      <c r="Z32" s="11" t="str">
        <f>[28]Setembro!$J$29</f>
        <v>*</v>
      </c>
      <c r="AA32" s="11" t="str">
        <f>[28]Setembro!$J$30</f>
        <v>*</v>
      </c>
      <c r="AB32" s="11" t="str">
        <f>[28]Setembro!$J$31</f>
        <v>*</v>
      </c>
      <c r="AC32" s="11" t="str">
        <f>[28]Setembro!$J$32</f>
        <v>*</v>
      </c>
      <c r="AD32" s="11" t="str">
        <f>[28]Setembro!$J$33</f>
        <v>*</v>
      </c>
      <c r="AE32" s="94" t="str">
        <f>[28]Setembro!$J$34</f>
        <v>*</v>
      </c>
      <c r="AF32" s="97" t="s">
        <v>226</v>
      </c>
      <c r="AG32" s="122" t="s">
        <v>226</v>
      </c>
      <c r="AJ32" t="s">
        <v>47</v>
      </c>
    </row>
    <row r="33" spans="1:37" s="5" customFormat="1" x14ac:dyDescent="0.2">
      <c r="A33" s="78" t="s">
        <v>12</v>
      </c>
      <c r="B33" s="147" t="str">
        <f>[29]Setembro!$J$5</f>
        <v>*</v>
      </c>
      <c r="C33" s="11">
        <f>[29]Setembro!$J$6</f>
        <v>8.64</v>
      </c>
      <c r="D33" s="11">
        <f>[29]Setembro!$J$7</f>
        <v>10.44</v>
      </c>
      <c r="E33" s="11">
        <f>[29]Setembro!$J$8</f>
        <v>12.96</v>
      </c>
      <c r="F33" s="11">
        <f>[29]Setembro!$J$9</f>
        <v>27.720000000000002</v>
      </c>
      <c r="G33" s="11">
        <f>[29]Setembro!$J$10</f>
        <v>0</v>
      </c>
      <c r="H33" s="11">
        <f>[29]Setembro!$J$11</f>
        <v>0</v>
      </c>
      <c r="I33" s="11" t="str">
        <f>[29]Setembro!$J$12</f>
        <v>*</v>
      </c>
      <c r="J33" s="11" t="str">
        <f>[29]Setembro!$J$13</f>
        <v>*</v>
      </c>
      <c r="K33" s="11" t="str">
        <f>[29]Setembro!$J$14</f>
        <v>*</v>
      </c>
      <c r="L33" s="11" t="str">
        <f>[29]Setembro!$J$15</f>
        <v>*</v>
      </c>
      <c r="M33" s="11" t="str">
        <f>[29]Setembro!$J$16</f>
        <v>*</v>
      </c>
      <c r="N33" s="11" t="str">
        <f>[29]Setembro!$J$17</f>
        <v>*</v>
      </c>
      <c r="O33" s="11" t="str">
        <f>[29]Setembro!$J$18</f>
        <v>*</v>
      </c>
      <c r="P33" s="11" t="str">
        <f>[29]Setembro!$J$19</f>
        <v>*</v>
      </c>
      <c r="Q33" s="11" t="str">
        <f>[29]Setembro!$J$20</f>
        <v>*</v>
      </c>
      <c r="R33" s="11" t="str">
        <f>[29]Setembro!$J$21</f>
        <v>*</v>
      </c>
      <c r="S33" s="11">
        <f>[29]Setembro!$J$22</f>
        <v>0</v>
      </c>
      <c r="T33" s="11">
        <f>[29]Setembro!$J$23</f>
        <v>19.8</v>
      </c>
      <c r="U33" s="11">
        <f>[29]Setembro!$J$24</f>
        <v>26.64</v>
      </c>
      <c r="V33" s="11">
        <f>[29]Setembro!$J$25</f>
        <v>30.240000000000002</v>
      </c>
      <c r="W33" s="11">
        <f>[29]Setembro!$J$26</f>
        <v>0</v>
      </c>
      <c r="X33" s="11">
        <f>[29]Setembro!$J$27</f>
        <v>0</v>
      </c>
      <c r="Y33" s="11">
        <f>[29]Setembro!$J$28</f>
        <v>0</v>
      </c>
      <c r="Z33" s="11" t="str">
        <f>[29]Setembro!$J$29</f>
        <v>*</v>
      </c>
      <c r="AA33" s="11" t="str">
        <f>[29]Setembro!$J$30</f>
        <v>*</v>
      </c>
      <c r="AB33" s="11" t="str">
        <f>[29]Setembro!$J$31</f>
        <v>*</v>
      </c>
      <c r="AC33" s="11" t="str">
        <f>[29]Setembro!$J$32</f>
        <v>*</v>
      </c>
      <c r="AD33" s="11" t="str">
        <f>[29]Setembro!$J$33</f>
        <v>*</v>
      </c>
      <c r="AE33" s="94" t="str">
        <f>[29]Setembro!$J$34</f>
        <v>*</v>
      </c>
      <c r="AF33" s="97">
        <f t="shared" si="1"/>
        <v>30.240000000000002</v>
      </c>
      <c r="AG33" s="122">
        <f t="shared" si="2"/>
        <v>10.495384615384616</v>
      </c>
      <c r="AJ33" s="5" t="s">
        <v>47</v>
      </c>
    </row>
    <row r="34" spans="1:37" x14ac:dyDescent="0.2">
      <c r="A34" s="78" t="s">
        <v>13</v>
      </c>
      <c r="B34" s="147" t="str">
        <f>[30]Setembro!$J$5</f>
        <v>*</v>
      </c>
      <c r="C34" s="11" t="str">
        <f>[30]Setembro!$J$6</f>
        <v>*</v>
      </c>
      <c r="D34" s="11" t="str">
        <f>[30]Setembro!$J$7</f>
        <v>*</v>
      </c>
      <c r="E34" s="11" t="str">
        <f>[30]Setembro!$J$8</f>
        <v>*</v>
      </c>
      <c r="F34" s="11" t="str">
        <f>[30]Setembro!$J$9</f>
        <v>*</v>
      </c>
      <c r="G34" s="11" t="str">
        <f>[30]Setembro!$J$10</f>
        <v>*</v>
      </c>
      <c r="H34" s="11" t="str">
        <f>[30]Setembro!$J$11</f>
        <v>*</v>
      </c>
      <c r="I34" s="11" t="str">
        <f>[30]Setembro!$J$12</f>
        <v>*</v>
      </c>
      <c r="J34" s="11" t="str">
        <f>[30]Setembro!$J$13</f>
        <v>*</v>
      </c>
      <c r="K34" s="11" t="str">
        <f>[30]Setembro!$J$14</f>
        <v>*</v>
      </c>
      <c r="L34" s="11" t="str">
        <f>[30]Setembro!$J$15</f>
        <v>*</v>
      </c>
      <c r="M34" s="11" t="str">
        <f>[30]Setembro!$J$16</f>
        <v>*</v>
      </c>
      <c r="N34" s="11" t="str">
        <f>[30]Setembro!$J$17</f>
        <v>*</v>
      </c>
      <c r="O34" s="11" t="str">
        <f>[30]Setembro!$J$18</f>
        <v>*</v>
      </c>
      <c r="P34" s="11" t="str">
        <f>[30]Setembro!$J$19</f>
        <v>*</v>
      </c>
      <c r="Q34" s="11" t="str">
        <f>[30]Setembro!$J$20</f>
        <v>*</v>
      </c>
      <c r="R34" s="11" t="str">
        <f>[30]Setembro!$J$21</f>
        <v>*</v>
      </c>
      <c r="S34" s="11" t="str">
        <f>[30]Setembro!$J$22</f>
        <v>*</v>
      </c>
      <c r="T34" s="11" t="str">
        <f>[30]Setembro!$J$23</f>
        <v>*</v>
      </c>
      <c r="U34" s="11" t="str">
        <f>[30]Setembro!$J$24</f>
        <v>*</v>
      </c>
      <c r="V34" s="11" t="str">
        <f>[30]Setembro!$J$25</f>
        <v>*</v>
      </c>
      <c r="W34" s="11" t="str">
        <f>[30]Setembro!$J$26</f>
        <v>*</v>
      </c>
      <c r="X34" s="11" t="str">
        <f>[30]Setembro!$J$27</f>
        <v>*</v>
      </c>
      <c r="Y34" s="11" t="str">
        <f>[30]Setembro!$J$28</f>
        <v>*</v>
      </c>
      <c r="Z34" s="11" t="str">
        <f>[30]Setembro!$J$29</f>
        <v>*</v>
      </c>
      <c r="AA34" s="11" t="str">
        <f>[30]Setembro!$J$30</f>
        <v>*</v>
      </c>
      <c r="AB34" s="11" t="str">
        <f>[30]Setembro!$J$31</f>
        <v>*</v>
      </c>
      <c r="AC34" s="11" t="str">
        <f>[30]Setembro!$J$32</f>
        <v>*</v>
      </c>
      <c r="AD34" s="11" t="str">
        <f>[30]Setembro!$J$33</f>
        <v>*</v>
      </c>
      <c r="AE34" s="94" t="str">
        <f>[30]Setembro!$J$34</f>
        <v>*</v>
      </c>
      <c r="AF34" s="97" t="s">
        <v>226</v>
      </c>
      <c r="AG34" s="122" t="s">
        <v>226</v>
      </c>
      <c r="AJ34" t="s">
        <v>47</v>
      </c>
    </row>
    <row r="35" spans="1:37" x14ac:dyDescent="0.2">
      <c r="A35" s="78" t="s">
        <v>173</v>
      </c>
      <c r="B35" s="147">
        <f>[31]Setembro!$J$5</f>
        <v>32.76</v>
      </c>
      <c r="C35" s="11">
        <f>[31]Setembro!$J$6</f>
        <v>46.080000000000005</v>
      </c>
      <c r="D35" s="11">
        <f>[31]Setembro!$J$7</f>
        <v>24.12</v>
      </c>
      <c r="E35" s="11">
        <f>[31]Setembro!$J$8</f>
        <v>20.88</v>
      </c>
      <c r="F35" s="11">
        <f>[31]Setembro!$J$9</f>
        <v>28.44</v>
      </c>
      <c r="G35" s="11">
        <f>[31]Setembro!$J$10</f>
        <v>25.56</v>
      </c>
      <c r="H35" s="11">
        <f>[31]Setembro!$J$11</f>
        <v>34.200000000000003</v>
      </c>
      <c r="I35" s="11">
        <f>[31]Setembro!$J$12</f>
        <v>27</v>
      </c>
      <c r="J35" s="11">
        <f>[31]Setembro!$J$13</f>
        <v>39.6</v>
      </c>
      <c r="K35" s="11">
        <f>[31]Setembro!$J$14</f>
        <v>20.88</v>
      </c>
      <c r="L35" s="11">
        <f>[31]Setembro!$J$15</f>
        <v>37.800000000000004</v>
      </c>
      <c r="M35" s="11">
        <f>[31]Setembro!$J$16</f>
        <v>39.24</v>
      </c>
      <c r="N35" s="11">
        <f>[31]Setembro!$J$17</f>
        <v>43.92</v>
      </c>
      <c r="O35" s="11">
        <f>[31]Setembro!$J$18</f>
        <v>32.76</v>
      </c>
      <c r="P35" s="11">
        <f>[31]Setembro!$J$19</f>
        <v>33.119999999999997</v>
      </c>
      <c r="Q35" s="11">
        <f>[31]Setembro!$J$20</f>
        <v>38.880000000000003</v>
      </c>
      <c r="R35" s="11">
        <f>[31]Setembro!$J$21</f>
        <v>47.88</v>
      </c>
      <c r="S35" s="11">
        <f>[31]Setembro!$J$22</f>
        <v>27.36</v>
      </c>
      <c r="T35" s="11">
        <f>[31]Setembro!$J$23</f>
        <v>38.519999999999996</v>
      </c>
      <c r="U35" s="11">
        <f>[31]Setembro!$J$24</f>
        <v>50.4</v>
      </c>
      <c r="V35" s="11">
        <f>[31]Setembro!$J$25</f>
        <v>28.44</v>
      </c>
      <c r="W35" s="11">
        <f>[31]Setembro!$J$26</f>
        <v>23.040000000000003</v>
      </c>
      <c r="X35" s="11">
        <f>[31]Setembro!$J$27</f>
        <v>33.480000000000004</v>
      </c>
      <c r="Y35" s="11">
        <f>[31]Setembro!$J$28</f>
        <v>28.8</v>
      </c>
      <c r="Z35" s="11">
        <f>[31]Setembro!$J$29</f>
        <v>31.319999999999997</v>
      </c>
      <c r="AA35" s="11">
        <f>[31]Setembro!$J$30</f>
        <v>37.080000000000005</v>
      </c>
      <c r="AB35" s="11">
        <f>[31]Setembro!$J$31</f>
        <v>55.440000000000005</v>
      </c>
      <c r="AC35" s="11">
        <f>[31]Setembro!$J$32</f>
        <v>29.880000000000003</v>
      </c>
      <c r="AD35" s="11">
        <f>[31]Setembro!$J$33</f>
        <v>41.76</v>
      </c>
      <c r="AE35" s="94">
        <f>[31]Setembro!$J$34</f>
        <v>41.76</v>
      </c>
      <c r="AF35" s="97">
        <f t="shared" si="1"/>
        <v>55.440000000000005</v>
      </c>
      <c r="AG35" s="123">
        <f t="shared" si="2"/>
        <v>34.680000000000014</v>
      </c>
    </row>
    <row r="36" spans="1:37" x14ac:dyDescent="0.2">
      <c r="A36" s="78" t="s">
        <v>144</v>
      </c>
      <c r="B36" s="147" t="str">
        <f>[32]Setembro!$J$5</f>
        <v>*</v>
      </c>
      <c r="C36" s="11" t="str">
        <f>[32]Setembro!$J$6</f>
        <v>*</v>
      </c>
      <c r="D36" s="11" t="str">
        <f>[32]Setembro!$J$7</f>
        <v>*</v>
      </c>
      <c r="E36" s="11" t="str">
        <f>[32]Setembro!$J$8</f>
        <v>*</v>
      </c>
      <c r="F36" s="11" t="str">
        <f>[32]Setembro!$J$9</f>
        <v>*</v>
      </c>
      <c r="G36" s="11" t="str">
        <f>[32]Setembro!$J$10</f>
        <v>*</v>
      </c>
      <c r="H36" s="11" t="str">
        <f>[32]Setembro!$J$11</f>
        <v>*</v>
      </c>
      <c r="I36" s="11" t="str">
        <f>[32]Setembro!$J$12</f>
        <v>*</v>
      </c>
      <c r="J36" s="11" t="str">
        <f>[32]Setembro!$J$13</f>
        <v>*</v>
      </c>
      <c r="K36" s="11" t="str">
        <f>[32]Setembro!$J$14</f>
        <v>*</v>
      </c>
      <c r="L36" s="11" t="str">
        <f>[32]Setembro!$J$15</f>
        <v>*</v>
      </c>
      <c r="M36" s="11" t="str">
        <f>[32]Setembro!$J$16</f>
        <v>*</v>
      </c>
      <c r="N36" s="11" t="str">
        <f>[32]Setembro!$J$17</f>
        <v>*</v>
      </c>
      <c r="O36" s="11" t="str">
        <f>[32]Setembro!$J$18</f>
        <v>*</v>
      </c>
      <c r="P36" s="11" t="str">
        <f>[32]Setembro!$J$19</f>
        <v>*</v>
      </c>
      <c r="Q36" s="11" t="str">
        <f>[32]Setembro!$J$20</f>
        <v>*</v>
      </c>
      <c r="R36" s="11" t="str">
        <f>[32]Setembro!$J$21</f>
        <v>*</v>
      </c>
      <c r="S36" s="11" t="str">
        <f>[32]Setembro!$J$22</f>
        <v>*</v>
      </c>
      <c r="T36" s="11" t="str">
        <f>[32]Setembro!$J$23</f>
        <v>*</v>
      </c>
      <c r="U36" s="11" t="str">
        <f>[32]Setembro!$J$24</f>
        <v>*</v>
      </c>
      <c r="V36" s="11" t="str">
        <f>[32]Setembro!$J$25</f>
        <v>*</v>
      </c>
      <c r="W36" s="11" t="str">
        <f>[32]Setembro!$J$26</f>
        <v>*</v>
      </c>
      <c r="X36" s="11" t="str">
        <f>[32]Setembro!$J$27</f>
        <v>*</v>
      </c>
      <c r="Y36" s="11" t="str">
        <f>[32]Setembro!$J$28</f>
        <v>*</v>
      </c>
      <c r="Z36" s="11" t="str">
        <f>[32]Setembro!$J$29</f>
        <v>*</v>
      </c>
      <c r="AA36" s="11" t="str">
        <f>[32]Setembro!$J$30</f>
        <v>*</v>
      </c>
      <c r="AB36" s="11" t="str">
        <f>[32]Setembro!$J$31</f>
        <v>*</v>
      </c>
      <c r="AC36" s="11" t="str">
        <f>[32]Setembro!$J$32</f>
        <v>*</v>
      </c>
      <c r="AD36" s="11" t="str">
        <f>[32]Setembro!$J$33</f>
        <v>*</v>
      </c>
      <c r="AE36" s="94" t="str">
        <f>[32]Setembro!$J$34</f>
        <v>*</v>
      </c>
      <c r="AF36" s="97" t="s">
        <v>226</v>
      </c>
      <c r="AG36" s="123" t="s">
        <v>226</v>
      </c>
      <c r="AJ36" t="s">
        <v>47</v>
      </c>
    </row>
    <row r="37" spans="1:37" x14ac:dyDescent="0.2">
      <c r="A37" s="78" t="s">
        <v>14</v>
      </c>
      <c r="B37" s="147" t="str">
        <f>[33]Setembro!$J$5</f>
        <v>*</v>
      </c>
      <c r="C37" s="11" t="str">
        <f>[33]Setembro!$J$6</f>
        <v>*</v>
      </c>
      <c r="D37" s="11" t="str">
        <f>[33]Setembro!$J$7</f>
        <v>*</v>
      </c>
      <c r="E37" s="11" t="str">
        <f>[33]Setembro!$J$8</f>
        <v>*</v>
      </c>
      <c r="F37" s="11" t="str">
        <f>[33]Setembro!$J$9</f>
        <v>*</v>
      </c>
      <c r="G37" s="11" t="str">
        <f>[33]Setembro!$J$10</f>
        <v>*</v>
      </c>
      <c r="H37" s="11" t="str">
        <f>[33]Setembro!$J$11</f>
        <v>*</v>
      </c>
      <c r="I37" s="11" t="str">
        <f>[33]Setembro!$J$12</f>
        <v>*</v>
      </c>
      <c r="J37" s="11" t="str">
        <f>[33]Setembro!$J$13</f>
        <v>*</v>
      </c>
      <c r="K37" s="11" t="str">
        <f>[33]Setembro!$J$14</f>
        <v>*</v>
      </c>
      <c r="L37" s="11" t="str">
        <f>[33]Setembro!$J$15</f>
        <v>*</v>
      </c>
      <c r="M37" s="11" t="str">
        <f>[33]Setembro!$J$16</f>
        <v>*</v>
      </c>
      <c r="N37" s="11" t="str">
        <f>[33]Setembro!$J$17</f>
        <v>*</v>
      </c>
      <c r="O37" s="11" t="str">
        <f>[33]Setembro!$J$18</f>
        <v>*</v>
      </c>
      <c r="P37" s="11" t="str">
        <f>[33]Setembro!$J$19</f>
        <v>*</v>
      </c>
      <c r="Q37" s="11" t="str">
        <f>[33]Setembro!$J$20</f>
        <v>*</v>
      </c>
      <c r="R37" s="11" t="str">
        <f>[33]Setembro!$J$21</f>
        <v>*</v>
      </c>
      <c r="S37" s="11" t="str">
        <f>[33]Setembro!$J$22</f>
        <v>*</v>
      </c>
      <c r="T37" s="11" t="str">
        <f>[33]Setembro!$J$23</f>
        <v>*</v>
      </c>
      <c r="U37" s="11" t="str">
        <f>[33]Setembro!$J$24</f>
        <v>*</v>
      </c>
      <c r="V37" s="11" t="str">
        <f>[33]Setembro!$J$25</f>
        <v>*</v>
      </c>
      <c r="W37" s="11" t="str">
        <f>[33]Setembro!$J$26</f>
        <v>*</v>
      </c>
      <c r="X37" s="11" t="str">
        <f>[33]Setembro!$J$27</f>
        <v>*</v>
      </c>
      <c r="Y37" s="11" t="str">
        <f>[33]Setembro!$J$28</f>
        <v>*</v>
      </c>
      <c r="Z37" s="11" t="str">
        <f>[33]Setembro!$J$29</f>
        <v>*</v>
      </c>
      <c r="AA37" s="11" t="str">
        <f>[33]Setembro!$J$30</f>
        <v>*</v>
      </c>
      <c r="AB37" s="11" t="str">
        <f>[33]Setembro!$J$31</f>
        <v>*</v>
      </c>
      <c r="AC37" s="11" t="str">
        <f>[33]Setembro!$J$32</f>
        <v>*</v>
      </c>
      <c r="AD37" s="11" t="str">
        <f>[33]Setembro!$J$33</f>
        <v>*</v>
      </c>
      <c r="AE37" s="94" t="str">
        <f>[33]Setembro!$J$34</f>
        <v>*</v>
      </c>
      <c r="AF37" s="97" t="s">
        <v>226</v>
      </c>
      <c r="AG37" s="123" t="s">
        <v>226</v>
      </c>
    </row>
    <row r="38" spans="1:37" x14ac:dyDescent="0.2">
      <c r="A38" s="78" t="s">
        <v>174</v>
      </c>
      <c r="B38" s="147">
        <f>[34]Setembro!$J$5</f>
        <v>11.520000000000001</v>
      </c>
      <c r="C38" s="11">
        <f>[34]Setembro!$J$6</f>
        <v>15.48</v>
      </c>
      <c r="D38" s="11">
        <f>[34]Setembro!$J$7</f>
        <v>13.68</v>
      </c>
      <c r="E38" s="11">
        <f>[34]Setembro!$J$8</f>
        <v>18.720000000000002</v>
      </c>
      <c r="F38" s="11">
        <f>[34]Setembro!$J$9</f>
        <v>11.16</v>
      </c>
      <c r="G38" s="11">
        <f>[34]Setembro!$J$10</f>
        <v>10.08</v>
      </c>
      <c r="H38" s="11">
        <f>[34]Setembro!$J$11</f>
        <v>22.32</v>
      </c>
      <c r="I38" s="11">
        <f>[34]Setembro!$J$12</f>
        <v>25.92</v>
      </c>
      <c r="J38" s="11">
        <f>[34]Setembro!$J$13</f>
        <v>20.88</v>
      </c>
      <c r="K38" s="11">
        <f>[34]Setembro!$J$14</f>
        <v>9</v>
      </c>
      <c r="L38" s="11">
        <f>[34]Setembro!$J$15</f>
        <v>14.04</v>
      </c>
      <c r="M38" s="11">
        <f>[34]Setembro!$J$16</f>
        <v>12.6</v>
      </c>
      <c r="N38" s="11">
        <f>[34]Setembro!$J$17</f>
        <v>28.44</v>
      </c>
      <c r="O38" s="11">
        <f>[34]Setembro!$J$18</f>
        <v>15.120000000000001</v>
      </c>
      <c r="P38" s="11">
        <f>[34]Setembro!$J$19</f>
        <v>16.920000000000002</v>
      </c>
      <c r="Q38" s="11">
        <f>[34]Setembro!$J$20</f>
        <v>12.96</v>
      </c>
      <c r="R38" s="11">
        <f>[34]Setembro!$J$21</f>
        <v>16.920000000000002</v>
      </c>
      <c r="S38" s="11">
        <f>[34]Setembro!$J$22</f>
        <v>23.759999999999998</v>
      </c>
      <c r="T38" s="11">
        <f>[34]Setembro!$J$23</f>
        <v>11.879999999999999</v>
      </c>
      <c r="U38" s="11">
        <f>[34]Setembro!$J$24</f>
        <v>38.159999999999997</v>
      </c>
      <c r="V38" s="11">
        <f>[34]Setembro!$J$25</f>
        <v>17.64</v>
      </c>
      <c r="W38" s="11">
        <f>[34]Setembro!$J$26</f>
        <v>40.32</v>
      </c>
      <c r="X38" s="11">
        <f>[34]Setembro!$J$27</f>
        <v>23.040000000000003</v>
      </c>
      <c r="Y38" s="11">
        <f>[34]Setembro!$J$28</f>
        <v>16.559999999999999</v>
      </c>
      <c r="Z38" s="11">
        <f>[34]Setembro!$J$29</f>
        <v>15.48</v>
      </c>
      <c r="AA38" s="11">
        <f>[34]Setembro!$J$30</f>
        <v>16.2</v>
      </c>
      <c r="AB38" s="11">
        <f>[34]Setembro!$J$31</f>
        <v>26.28</v>
      </c>
      <c r="AC38" s="11">
        <f>[34]Setembro!$J$32</f>
        <v>9.7200000000000006</v>
      </c>
      <c r="AD38" s="11">
        <f>[34]Setembro!$J$33</f>
        <v>16.2</v>
      </c>
      <c r="AE38" s="94">
        <f>[34]Setembro!$J$34</f>
        <v>9</v>
      </c>
      <c r="AF38" s="97">
        <f t="shared" si="1"/>
        <v>40.32</v>
      </c>
      <c r="AG38" s="123">
        <f t="shared" si="2"/>
        <v>18</v>
      </c>
      <c r="AJ38" t="s">
        <v>47</v>
      </c>
    </row>
    <row r="39" spans="1:37" x14ac:dyDescent="0.2">
      <c r="A39" s="78" t="s">
        <v>15</v>
      </c>
      <c r="B39" s="147" t="str">
        <f>[35]Setembro!$J$5</f>
        <v>*</v>
      </c>
      <c r="C39" s="11" t="str">
        <f>[35]Setembro!$J$6</f>
        <v>*</v>
      </c>
      <c r="D39" s="11" t="str">
        <f>[35]Setembro!$J$7</f>
        <v>*</v>
      </c>
      <c r="E39" s="11" t="str">
        <f>[35]Setembro!$J$8</f>
        <v>*</v>
      </c>
      <c r="F39" s="11" t="str">
        <f>[35]Setembro!$J$9</f>
        <v>*</v>
      </c>
      <c r="G39" s="11" t="str">
        <f>[35]Setembro!$J$10</f>
        <v>*</v>
      </c>
      <c r="H39" s="11" t="str">
        <f>[35]Setembro!$J$11</f>
        <v>*</v>
      </c>
      <c r="I39" s="11" t="str">
        <f>[35]Setembro!$J$12</f>
        <v>*</v>
      </c>
      <c r="J39" s="11" t="str">
        <f>[35]Setembro!$J$13</f>
        <v>*</v>
      </c>
      <c r="K39" s="11" t="str">
        <f>[35]Setembro!$J$14</f>
        <v>*</v>
      </c>
      <c r="L39" s="11" t="str">
        <f>[35]Setembro!$J$15</f>
        <v>*</v>
      </c>
      <c r="M39" s="11" t="str">
        <f>[35]Setembro!$J$16</f>
        <v>*</v>
      </c>
      <c r="N39" s="11" t="str">
        <f>[35]Setembro!$J$17</f>
        <v>*</v>
      </c>
      <c r="O39" s="11" t="str">
        <f>[35]Setembro!$J$18</f>
        <v>*</v>
      </c>
      <c r="P39" s="11" t="str">
        <f>[35]Setembro!$J$19</f>
        <v>*</v>
      </c>
      <c r="Q39" s="11" t="str">
        <f>[35]Setembro!$J$20</f>
        <v>*</v>
      </c>
      <c r="R39" s="11" t="str">
        <f>[35]Setembro!$J$21</f>
        <v>*</v>
      </c>
      <c r="S39" s="11" t="str">
        <f>[35]Setembro!$J$22</f>
        <v>*</v>
      </c>
      <c r="T39" s="11" t="str">
        <f>[35]Setembro!$J$23</f>
        <v>*</v>
      </c>
      <c r="U39" s="11" t="str">
        <f>[35]Setembro!$J$24</f>
        <v>*</v>
      </c>
      <c r="V39" s="11" t="str">
        <f>[35]Setembro!$J$25</f>
        <v>*</v>
      </c>
      <c r="W39" s="11" t="str">
        <f>[35]Setembro!$J$26</f>
        <v>*</v>
      </c>
      <c r="X39" s="11" t="str">
        <f>[35]Setembro!$J$27</f>
        <v>*</v>
      </c>
      <c r="Y39" s="11" t="str">
        <f>[35]Setembro!$J$28</f>
        <v>*</v>
      </c>
      <c r="Z39" s="11" t="str">
        <f>[35]Setembro!$J$29</f>
        <v>*</v>
      </c>
      <c r="AA39" s="11" t="str">
        <f>[35]Setembro!$J$30</f>
        <v>*</v>
      </c>
      <c r="AB39" s="11" t="str">
        <f>[35]Setembro!$J$31</f>
        <v>*</v>
      </c>
      <c r="AC39" s="11" t="str">
        <f>[35]Setembro!$J$32</f>
        <v>*</v>
      </c>
      <c r="AD39" s="11" t="str">
        <f>[35]Setembro!$J$33</f>
        <v>*</v>
      </c>
      <c r="AE39" s="94" t="str">
        <f>[35]Setembro!$J$34</f>
        <v>*</v>
      </c>
      <c r="AF39" s="97" t="s">
        <v>226</v>
      </c>
      <c r="AG39" s="122" t="s">
        <v>226</v>
      </c>
      <c r="AH39" s="12" t="s">
        <v>47</v>
      </c>
      <c r="AJ39" t="s">
        <v>47</v>
      </c>
    </row>
    <row r="40" spans="1:37" x14ac:dyDescent="0.2">
      <c r="A40" s="78" t="s">
        <v>16</v>
      </c>
      <c r="B40" s="147">
        <f>[36]Setembro!$J$5</f>
        <v>27.36</v>
      </c>
      <c r="C40" s="11">
        <f>[36]Setembro!$J$6</f>
        <v>29.52</v>
      </c>
      <c r="D40" s="11">
        <f>[36]Setembro!$J$7</f>
        <v>23.040000000000003</v>
      </c>
      <c r="E40" s="11">
        <f>[36]Setembro!$J$8</f>
        <v>23.400000000000002</v>
      </c>
      <c r="F40" s="11">
        <f>[36]Setembro!$J$9</f>
        <v>6.48</v>
      </c>
      <c r="G40" s="11" t="str">
        <f>[36]Setembro!$J$10</f>
        <v>*</v>
      </c>
      <c r="H40" s="11" t="str">
        <f>[36]Setembro!$J$11</f>
        <v>*</v>
      </c>
      <c r="I40" s="11">
        <f>[36]Setembro!$J$12</f>
        <v>18.36</v>
      </c>
      <c r="J40" s="11">
        <f>[36]Setembro!$J$13</f>
        <v>20.16</v>
      </c>
      <c r="K40" s="11">
        <f>[36]Setembro!$J$14</f>
        <v>29.52</v>
      </c>
      <c r="L40" s="11">
        <f>[36]Setembro!$J$15</f>
        <v>11.16</v>
      </c>
      <c r="M40" s="11" t="str">
        <f>[36]Setembro!$J$16</f>
        <v>*</v>
      </c>
      <c r="N40" s="11" t="str">
        <f>[36]Setembro!$J$17</f>
        <v>*</v>
      </c>
      <c r="O40" s="11" t="str">
        <f>[36]Setembro!$J$18</f>
        <v>*</v>
      </c>
      <c r="P40" s="11">
        <f>[36]Setembro!$J$19</f>
        <v>18.36</v>
      </c>
      <c r="Q40" s="11">
        <f>[36]Setembro!$J$20</f>
        <v>25.92</v>
      </c>
      <c r="R40" s="11">
        <f>[36]Setembro!$J$21</f>
        <v>27.36</v>
      </c>
      <c r="S40" s="11" t="str">
        <f>[36]Setembro!$J$22</f>
        <v>*</v>
      </c>
      <c r="T40" s="11" t="str">
        <f>[36]Setembro!$J$23</f>
        <v>*</v>
      </c>
      <c r="U40" s="11" t="str">
        <f>[36]Setembro!$J$24</f>
        <v>*</v>
      </c>
      <c r="V40" s="11">
        <f>[36]Setembro!$J$25</f>
        <v>21.96</v>
      </c>
      <c r="W40" s="11">
        <f>[36]Setembro!$J$26</f>
        <v>15.120000000000001</v>
      </c>
      <c r="X40" s="11">
        <f>[36]Setembro!$J$27</f>
        <v>20.52</v>
      </c>
      <c r="Y40" s="11">
        <f>[36]Setembro!$J$28</f>
        <v>15.48</v>
      </c>
      <c r="Z40" s="11" t="str">
        <f>[36]Setembro!$J$29</f>
        <v>*</v>
      </c>
      <c r="AA40" s="11" t="str">
        <f>[36]Setembro!$J$30</f>
        <v>*</v>
      </c>
      <c r="AB40" s="11" t="str">
        <f>[36]Setembro!$J$31</f>
        <v>*</v>
      </c>
      <c r="AC40" s="11">
        <f>[36]Setembro!$J$32</f>
        <v>30.6</v>
      </c>
      <c r="AD40" s="11">
        <f>[36]Setembro!$J$33</f>
        <v>38.880000000000003</v>
      </c>
      <c r="AE40" s="94">
        <f>[36]Setembro!$J$34</f>
        <v>44.64</v>
      </c>
      <c r="AF40" s="97">
        <f t="shared" si="1"/>
        <v>44.64</v>
      </c>
      <c r="AG40" s="122">
        <f t="shared" si="2"/>
        <v>23.570526315789476</v>
      </c>
      <c r="AK40" t="s">
        <v>47</v>
      </c>
    </row>
    <row r="41" spans="1:37" x14ac:dyDescent="0.2">
      <c r="A41" s="78" t="s">
        <v>175</v>
      </c>
      <c r="B41" s="147">
        <f>[37]Setembro!$J$5</f>
        <v>28.08</v>
      </c>
      <c r="C41" s="11">
        <f>[37]Setembro!$J$6</f>
        <v>40.680000000000007</v>
      </c>
      <c r="D41" s="11">
        <f>[37]Setembro!$J$7</f>
        <v>31.319999999999997</v>
      </c>
      <c r="E41" s="11">
        <f>[37]Setembro!$J$8</f>
        <v>21.96</v>
      </c>
      <c r="F41" s="11">
        <f>[37]Setembro!$J$9</f>
        <v>32.4</v>
      </c>
      <c r="G41" s="11">
        <f>[37]Setembro!$J$10</f>
        <v>29.52</v>
      </c>
      <c r="H41" s="11">
        <f>[37]Setembro!$J$11</f>
        <v>28.8</v>
      </c>
      <c r="I41" s="11">
        <f>[37]Setembro!$J$12</f>
        <v>29.880000000000003</v>
      </c>
      <c r="J41" s="11">
        <f>[37]Setembro!$J$13</f>
        <v>38.880000000000003</v>
      </c>
      <c r="K41" s="11">
        <f>[37]Setembro!$J$14</f>
        <v>26.28</v>
      </c>
      <c r="L41" s="11">
        <f>[37]Setembro!$J$15</f>
        <v>41.4</v>
      </c>
      <c r="M41" s="11">
        <f>[37]Setembro!$J$16</f>
        <v>41.4</v>
      </c>
      <c r="N41" s="11">
        <f>[37]Setembro!$J$17</f>
        <v>40.680000000000007</v>
      </c>
      <c r="O41" s="11">
        <f>[37]Setembro!$J$18</f>
        <v>29.52</v>
      </c>
      <c r="P41" s="11">
        <f>[37]Setembro!$J$19</f>
        <v>34.56</v>
      </c>
      <c r="Q41" s="11">
        <f>[37]Setembro!$J$20</f>
        <v>42.84</v>
      </c>
      <c r="R41" s="11">
        <f>[37]Setembro!$J$21</f>
        <v>56.88</v>
      </c>
      <c r="S41" s="11">
        <f>[37]Setembro!$J$22</f>
        <v>35.28</v>
      </c>
      <c r="T41" s="11">
        <f>[37]Setembro!$J$23</f>
        <v>19.079999999999998</v>
      </c>
      <c r="U41" s="11">
        <f>[37]Setembro!$J$24</f>
        <v>36.36</v>
      </c>
      <c r="V41" s="11">
        <f>[37]Setembro!$J$25</f>
        <v>51.12</v>
      </c>
      <c r="W41" s="11">
        <f>[37]Setembro!$J$26</f>
        <v>33.840000000000003</v>
      </c>
      <c r="X41" s="11">
        <f>[37]Setembro!$J$27</f>
        <v>25.92</v>
      </c>
      <c r="Y41" s="11">
        <f>[37]Setembro!$J$28</f>
        <v>34.92</v>
      </c>
      <c r="Z41" s="11">
        <f>[37]Setembro!$J$29</f>
        <v>27</v>
      </c>
      <c r="AA41" s="11">
        <f>[37]Setembro!$J$30</f>
        <v>50.04</v>
      </c>
      <c r="AB41" s="11">
        <f>[37]Setembro!$J$31</f>
        <v>75.239999999999995</v>
      </c>
      <c r="AC41" s="11">
        <f>[37]Setembro!$J$32</f>
        <v>86.76</v>
      </c>
      <c r="AD41" s="11">
        <f>[37]Setembro!$J$33</f>
        <v>28.08</v>
      </c>
      <c r="AE41" s="94">
        <f>[37]Setembro!$J$34</f>
        <v>47.519999999999996</v>
      </c>
      <c r="AF41" s="97">
        <f t="shared" si="1"/>
        <v>86.76</v>
      </c>
      <c r="AG41" s="122">
        <f t="shared" si="2"/>
        <v>38.207999999999998</v>
      </c>
    </row>
    <row r="42" spans="1:37" x14ac:dyDescent="0.2">
      <c r="A42" s="78" t="s">
        <v>17</v>
      </c>
      <c r="B42" s="147">
        <f>[38]Setembro!$J$5</f>
        <v>29.880000000000003</v>
      </c>
      <c r="C42" s="11">
        <f>[38]Setembro!$J$6</f>
        <v>40.32</v>
      </c>
      <c r="D42" s="11">
        <f>[38]Setembro!$J$7</f>
        <v>40.32</v>
      </c>
      <c r="E42" s="11">
        <f>[38]Setembro!$J$8</f>
        <v>22.32</v>
      </c>
      <c r="F42" s="11">
        <f>[38]Setembro!$J$9</f>
        <v>25.56</v>
      </c>
      <c r="G42" s="11">
        <f>[38]Setembro!$J$10</f>
        <v>30.96</v>
      </c>
      <c r="H42" s="11">
        <f>[38]Setembro!$J$11</f>
        <v>35.28</v>
      </c>
      <c r="I42" s="11">
        <f>[38]Setembro!$J$12</f>
        <v>27</v>
      </c>
      <c r="J42" s="11">
        <f>[38]Setembro!$J$13</f>
        <v>35.28</v>
      </c>
      <c r="K42" s="11">
        <f>[38]Setembro!$J$14</f>
        <v>28.08</v>
      </c>
      <c r="L42" s="11">
        <f>[38]Setembro!$J$15</f>
        <v>37.080000000000005</v>
      </c>
      <c r="M42" s="11">
        <f>[38]Setembro!$J$16</f>
        <v>35.28</v>
      </c>
      <c r="N42" s="11">
        <f>[38]Setembro!$J$17</f>
        <v>43.56</v>
      </c>
      <c r="O42" s="11">
        <f>[38]Setembro!$J$18</f>
        <v>45</v>
      </c>
      <c r="P42" s="11">
        <f>[38]Setembro!$J$19</f>
        <v>30.240000000000002</v>
      </c>
      <c r="Q42" s="11">
        <f>[38]Setembro!$J$20</f>
        <v>41.4</v>
      </c>
      <c r="R42" s="11">
        <f>[38]Setembro!$J$21</f>
        <v>46.800000000000004</v>
      </c>
      <c r="S42" s="11">
        <f>[38]Setembro!$J$22</f>
        <v>20.88</v>
      </c>
      <c r="T42" s="11">
        <f>[38]Setembro!$J$23</f>
        <v>44.28</v>
      </c>
      <c r="U42" s="11">
        <f>[38]Setembro!$J$24</f>
        <v>46.800000000000004</v>
      </c>
      <c r="V42" s="11">
        <f>[38]Setembro!$J$25</f>
        <v>29.880000000000003</v>
      </c>
      <c r="W42" s="11">
        <f>[38]Setembro!$J$26</f>
        <v>22.32</v>
      </c>
      <c r="X42" s="11">
        <f>[38]Setembro!$J$27</f>
        <v>28.44</v>
      </c>
      <c r="Y42" s="11">
        <f>[38]Setembro!$J$28</f>
        <v>28.44</v>
      </c>
      <c r="Z42" s="11">
        <f>[38]Setembro!$J$29</f>
        <v>35.28</v>
      </c>
      <c r="AA42" s="11">
        <f>[38]Setembro!$J$30</f>
        <v>47.519999999999996</v>
      </c>
      <c r="AB42" s="11">
        <f>[38]Setembro!$J$31</f>
        <v>63</v>
      </c>
      <c r="AC42" s="11">
        <f>[38]Setembro!$J$32</f>
        <v>32.76</v>
      </c>
      <c r="AD42" s="11">
        <f>[38]Setembro!$J$33</f>
        <v>33.119999999999997</v>
      </c>
      <c r="AE42" s="94">
        <f>[38]Setembro!$J$34</f>
        <v>40.680000000000007</v>
      </c>
      <c r="AF42" s="97">
        <f t="shared" si="1"/>
        <v>63</v>
      </c>
      <c r="AG42" s="122">
        <f t="shared" si="2"/>
        <v>35.591999999999999</v>
      </c>
      <c r="AJ42" t="s">
        <v>47</v>
      </c>
      <c r="AK42" t="s">
        <v>47</v>
      </c>
    </row>
    <row r="43" spans="1:37" x14ac:dyDescent="0.2">
      <c r="A43" s="78" t="s">
        <v>157</v>
      </c>
      <c r="B43" s="147">
        <f>[39]Setembro!$J$5</f>
        <v>48.24</v>
      </c>
      <c r="C43" s="11">
        <f>[39]Setembro!$J$6</f>
        <v>42.84</v>
      </c>
      <c r="D43" s="11">
        <f>[39]Setembro!$J$7</f>
        <v>37.080000000000005</v>
      </c>
      <c r="E43" s="11">
        <f>[39]Setembro!$J$8</f>
        <v>25.56</v>
      </c>
      <c r="F43" s="11">
        <f>[39]Setembro!$J$9</f>
        <v>36</v>
      </c>
      <c r="G43" s="11">
        <f>[39]Setembro!$J$10</f>
        <v>33.840000000000003</v>
      </c>
      <c r="H43" s="11">
        <f>[39]Setembro!$J$11</f>
        <v>29.880000000000003</v>
      </c>
      <c r="I43" s="11">
        <f>[39]Setembro!$J$12</f>
        <v>20.16</v>
      </c>
      <c r="J43" s="11">
        <f>[39]Setembro!$J$13</f>
        <v>48.6</v>
      </c>
      <c r="K43" s="11">
        <f>[39]Setembro!$J$14</f>
        <v>38.159999999999997</v>
      </c>
      <c r="L43" s="11">
        <f>[39]Setembro!$J$15</f>
        <v>48.24</v>
      </c>
      <c r="M43" s="11">
        <f>[39]Setembro!$J$16</f>
        <v>51.12</v>
      </c>
      <c r="N43" s="11">
        <f>[39]Setembro!$J$17</f>
        <v>38.880000000000003</v>
      </c>
      <c r="O43" s="11">
        <f>[39]Setembro!$J$18</f>
        <v>28.8</v>
      </c>
      <c r="P43" s="11">
        <f>[39]Setembro!$J$19</f>
        <v>49.680000000000007</v>
      </c>
      <c r="Q43" s="11">
        <f>[39]Setembro!$J$20</f>
        <v>39.6</v>
      </c>
      <c r="R43" s="11">
        <f>[39]Setembro!$J$21</f>
        <v>55.080000000000005</v>
      </c>
      <c r="S43" s="11">
        <f>[39]Setembro!$J$22</f>
        <v>30.240000000000002</v>
      </c>
      <c r="T43" s="11">
        <f>[39]Setembro!$J$23</f>
        <v>18</v>
      </c>
      <c r="U43" s="11">
        <f>[39]Setembro!$J$24</f>
        <v>35.64</v>
      </c>
      <c r="V43" s="11">
        <f>[39]Setembro!$J$25</f>
        <v>41.76</v>
      </c>
      <c r="W43" s="11">
        <f>[39]Setembro!$J$26</f>
        <v>25.56</v>
      </c>
      <c r="X43" s="11">
        <f>[39]Setembro!$J$27</f>
        <v>33.840000000000003</v>
      </c>
      <c r="Y43" s="11">
        <f>[39]Setembro!$J$28</f>
        <v>37.440000000000005</v>
      </c>
      <c r="Z43" s="11">
        <f>[39]Setembro!$J$29</f>
        <v>37.080000000000005</v>
      </c>
      <c r="AA43" s="11">
        <f>[39]Setembro!$J$30</f>
        <v>35.28</v>
      </c>
      <c r="AB43" s="11">
        <f>[39]Setembro!$J$31</f>
        <v>75.960000000000008</v>
      </c>
      <c r="AC43" s="11">
        <f>[39]Setembro!$J$32</f>
        <v>42.480000000000004</v>
      </c>
      <c r="AD43" s="11">
        <f>[39]Setembro!$J$33</f>
        <v>43.92</v>
      </c>
      <c r="AE43" s="94">
        <f>[39]Setembro!$J$34</f>
        <v>36.72</v>
      </c>
      <c r="AF43" s="97">
        <f t="shared" si="1"/>
        <v>75.960000000000008</v>
      </c>
      <c r="AG43" s="123">
        <f t="shared" si="2"/>
        <v>38.856000000000002</v>
      </c>
      <c r="AJ43" t="s">
        <v>47</v>
      </c>
    </row>
    <row r="44" spans="1:37" x14ac:dyDescent="0.2">
      <c r="A44" s="78" t="s">
        <v>18</v>
      </c>
      <c r="B44" s="147">
        <f>[40]Setembro!$J$5</f>
        <v>40.32</v>
      </c>
      <c r="C44" s="11">
        <f>[40]Setembro!$J$6</f>
        <v>46.440000000000005</v>
      </c>
      <c r="D44" s="11">
        <f>[40]Setembro!$J$7</f>
        <v>38.159999999999997</v>
      </c>
      <c r="E44" s="11">
        <f>[40]Setembro!$J$8</f>
        <v>33.480000000000004</v>
      </c>
      <c r="F44" s="11">
        <f>[40]Setembro!$J$9</f>
        <v>32.4</v>
      </c>
      <c r="G44" s="11">
        <f>[40]Setembro!$J$10</f>
        <v>28.8</v>
      </c>
      <c r="H44" s="11">
        <f>[40]Setembro!$J$11</f>
        <v>42.480000000000004</v>
      </c>
      <c r="I44" s="11">
        <f>[40]Setembro!$J$12</f>
        <v>32.04</v>
      </c>
      <c r="J44" s="11">
        <f>[40]Setembro!$J$13</f>
        <v>41.04</v>
      </c>
      <c r="K44" s="11">
        <f>[40]Setembro!$J$14</f>
        <v>26.28</v>
      </c>
      <c r="L44" s="11">
        <f>[40]Setembro!$J$15</f>
        <v>48.96</v>
      </c>
      <c r="M44" s="11">
        <f>[40]Setembro!$J$16</f>
        <v>40.32</v>
      </c>
      <c r="N44" s="11">
        <f>[40]Setembro!$J$17</f>
        <v>42.12</v>
      </c>
      <c r="O44" s="11">
        <f>[40]Setembro!$J$18</f>
        <v>30.240000000000002</v>
      </c>
      <c r="P44" s="11">
        <f>[40]Setembro!$J$19</f>
        <v>32.04</v>
      </c>
      <c r="Q44" s="11">
        <f>[40]Setembro!$J$20</f>
        <v>35.28</v>
      </c>
      <c r="R44" s="11">
        <f>[40]Setembro!$J$21</f>
        <v>29.16</v>
      </c>
      <c r="S44" s="11">
        <f>[40]Setembro!$J$22</f>
        <v>27.36</v>
      </c>
      <c r="T44" s="11">
        <f>[40]Setembro!$J$23</f>
        <v>21.240000000000002</v>
      </c>
      <c r="U44" s="11">
        <f>[40]Setembro!$J$24</f>
        <v>30.96</v>
      </c>
      <c r="V44" s="11">
        <f>[40]Setembro!$J$25</f>
        <v>42.12</v>
      </c>
      <c r="W44" s="11">
        <f>[40]Setembro!$J$26</f>
        <v>41.04</v>
      </c>
      <c r="X44" s="11">
        <f>[40]Setembro!$J$27</f>
        <v>31.680000000000003</v>
      </c>
      <c r="Y44" s="11">
        <f>[40]Setembro!$J$28</f>
        <v>33.119999999999997</v>
      </c>
      <c r="Z44" s="11">
        <f>[40]Setembro!$J$29</f>
        <v>34.200000000000003</v>
      </c>
      <c r="AA44" s="11">
        <f>[40]Setembro!$J$30</f>
        <v>51.84</v>
      </c>
      <c r="AB44" s="11">
        <f>[40]Setembro!$J$31</f>
        <v>57.6</v>
      </c>
      <c r="AC44" s="11">
        <f>[40]Setembro!$J$32</f>
        <v>43.2</v>
      </c>
      <c r="AD44" s="11">
        <f>[40]Setembro!$J$33</f>
        <v>33.480000000000004</v>
      </c>
      <c r="AE44" s="94">
        <f>[40]Setembro!$J$34</f>
        <v>50.4</v>
      </c>
      <c r="AF44" s="97">
        <f t="shared" si="1"/>
        <v>57.6</v>
      </c>
      <c r="AG44" s="122">
        <f t="shared" si="2"/>
        <v>37.260000000000005</v>
      </c>
      <c r="AJ44" t="s">
        <v>47</v>
      </c>
    </row>
    <row r="45" spans="1:37" x14ac:dyDescent="0.2">
      <c r="A45" s="78" t="s">
        <v>162</v>
      </c>
      <c r="B45" s="147" t="str">
        <f>[41]Setembro!$J$5</f>
        <v>*</v>
      </c>
      <c r="C45" s="11" t="str">
        <f>[41]Setembro!$J$6</f>
        <v>*</v>
      </c>
      <c r="D45" s="11" t="str">
        <f>[41]Setembro!$J$7</f>
        <v>*</v>
      </c>
      <c r="E45" s="11" t="str">
        <f>[41]Setembro!$J$8</f>
        <v>*</v>
      </c>
      <c r="F45" s="11" t="str">
        <f>[41]Setembro!$J$9</f>
        <v>*</v>
      </c>
      <c r="G45" s="11" t="str">
        <f>[41]Setembro!$J$10</f>
        <v>*</v>
      </c>
      <c r="H45" s="11" t="str">
        <f>[41]Setembro!$J$11</f>
        <v>*</v>
      </c>
      <c r="I45" s="11" t="str">
        <f>[41]Setembro!$J$12</f>
        <v>*</v>
      </c>
      <c r="J45" s="11" t="str">
        <f>[41]Setembro!$J$13</f>
        <v>*</v>
      </c>
      <c r="K45" s="11" t="str">
        <f>[41]Setembro!$J$14</f>
        <v>*</v>
      </c>
      <c r="L45" s="11" t="str">
        <f>[41]Setembro!$J$15</f>
        <v>*</v>
      </c>
      <c r="M45" s="11" t="str">
        <f>[41]Setembro!$J$16</f>
        <v>*</v>
      </c>
      <c r="N45" s="11" t="str">
        <f>[41]Setembro!$J$17</f>
        <v>*</v>
      </c>
      <c r="O45" s="11" t="str">
        <f>[41]Setembro!$J$18</f>
        <v>*</v>
      </c>
      <c r="P45" s="11" t="str">
        <f>[41]Setembro!$J$19</f>
        <v>*</v>
      </c>
      <c r="Q45" s="11" t="str">
        <f>[41]Setembro!$J$20</f>
        <v>*</v>
      </c>
      <c r="R45" s="11" t="str">
        <f>[41]Setembro!$J$21</f>
        <v>*</v>
      </c>
      <c r="S45" s="11" t="str">
        <f>[41]Setembro!$J$22</f>
        <v>*</v>
      </c>
      <c r="T45" s="11" t="str">
        <f>[41]Setembro!$J$23</f>
        <v>*</v>
      </c>
      <c r="U45" s="11" t="str">
        <f>[41]Setembro!$J$24</f>
        <v>*</v>
      </c>
      <c r="V45" s="11" t="str">
        <f>[41]Setembro!$J$25</f>
        <v>*</v>
      </c>
      <c r="W45" s="11" t="str">
        <f>[41]Setembro!$J$26</f>
        <v>*</v>
      </c>
      <c r="X45" s="11" t="str">
        <f>[41]Setembro!$J$27</f>
        <v>*</v>
      </c>
      <c r="Y45" s="11" t="str">
        <f>[41]Setembro!$J$28</f>
        <v>*</v>
      </c>
      <c r="Z45" s="11" t="str">
        <f>[41]Setembro!$J$29</f>
        <v>*</v>
      </c>
      <c r="AA45" s="11" t="str">
        <f>[41]Setembro!$J$30</f>
        <v>*</v>
      </c>
      <c r="AB45" s="11" t="str">
        <f>[41]Setembro!$J$31</f>
        <v>*</v>
      </c>
      <c r="AC45" s="11" t="str">
        <f>[41]Setembro!$J$32</f>
        <v>*</v>
      </c>
      <c r="AD45" s="11" t="str">
        <f>[41]Setembro!$J$33</f>
        <v>*</v>
      </c>
      <c r="AE45" s="94" t="str">
        <f>[41]Setembro!$J$34</f>
        <v>*</v>
      </c>
      <c r="AF45" s="97" t="s">
        <v>226</v>
      </c>
      <c r="AG45" s="123" t="s">
        <v>226</v>
      </c>
      <c r="AJ45" t="s">
        <v>47</v>
      </c>
      <c r="AK45" t="s">
        <v>47</v>
      </c>
    </row>
    <row r="46" spans="1:37" x14ac:dyDescent="0.2">
      <c r="A46" s="78" t="s">
        <v>19</v>
      </c>
      <c r="B46" s="147">
        <f>[42]Setembro!$J$5</f>
        <v>34.200000000000003</v>
      </c>
      <c r="C46" s="11">
        <f>[42]Setembro!$J$6</f>
        <v>34.200000000000003</v>
      </c>
      <c r="D46" s="11">
        <f>[42]Setembro!$J$7</f>
        <v>27.36</v>
      </c>
      <c r="E46" s="11">
        <f>[42]Setembro!$J$8</f>
        <v>33.480000000000004</v>
      </c>
      <c r="F46" s="11">
        <f>[42]Setembro!$J$9</f>
        <v>37.440000000000005</v>
      </c>
      <c r="G46" s="11">
        <f>[42]Setembro!$J$10</f>
        <v>30.240000000000002</v>
      </c>
      <c r="H46" s="11">
        <f>[42]Setembro!$J$11</f>
        <v>26.28</v>
      </c>
      <c r="I46" s="11">
        <f>[42]Setembro!$J$12</f>
        <v>26.28</v>
      </c>
      <c r="J46" s="11">
        <f>[42]Setembro!$J$13</f>
        <v>34.200000000000003</v>
      </c>
      <c r="K46" s="11">
        <f>[42]Setembro!$J$14</f>
        <v>21.96</v>
      </c>
      <c r="L46" s="11">
        <f>[42]Setembro!$J$15</f>
        <v>27</v>
      </c>
      <c r="M46" s="11">
        <f>[42]Setembro!$J$16</f>
        <v>31.319999999999997</v>
      </c>
      <c r="N46" s="11">
        <f>[42]Setembro!$J$17</f>
        <v>42.480000000000004</v>
      </c>
      <c r="O46" s="11">
        <f>[42]Setembro!$J$18</f>
        <v>55.080000000000005</v>
      </c>
      <c r="P46" s="11">
        <f>[42]Setembro!$J$19</f>
        <v>33.119999999999997</v>
      </c>
      <c r="Q46" s="11">
        <f>[42]Setembro!$J$20</f>
        <v>29.52</v>
      </c>
      <c r="R46" s="11">
        <f>[42]Setembro!$J$21</f>
        <v>18</v>
      </c>
      <c r="S46" s="11">
        <f>[42]Setembro!$J$22</f>
        <v>16.559999999999999</v>
      </c>
      <c r="T46" s="11">
        <f>[42]Setembro!$J$23</f>
        <v>18.720000000000002</v>
      </c>
      <c r="U46" s="11">
        <f>[42]Setembro!$J$24</f>
        <v>29.52</v>
      </c>
      <c r="V46" s="11">
        <f>[42]Setembro!$J$25</f>
        <v>28.44</v>
      </c>
      <c r="W46" s="11">
        <f>[42]Setembro!$J$26</f>
        <v>29.52</v>
      </c>
      <c r="X46" s="11">
        <f>[42]Setembro!$J$27</f>
        <v>36</v>
      </c>
      <c r="Y46" s="11">
        <f>[42]Setembro!$J$28</f>
        <v>34.200000000000003</v>
      </c>
      <c r="Z46" s="11">
        <f>[42]Setembro!$J$29</f>
        <v>33.480000000000004</v>
      </c>
      <c r="AA46" s="11">
        <f>[42]Setembro!$J$30</f>
        <v>40.32</v>
      </c>
      <c r="AB46" s="11">
        <f>[42]Setembro!$J$31</f>
        <v>66.960000000000008</v>
      </c>
      <c r="AC46" s="11">
        <f>[42]Setembro!$J$32</f>
        <v>19.8</v>
      </c>
      <c r="AD46" s="11">
        <f>[42]Setembro!$J$33</f>
        <v>30.96</v>
      </c>
      <c r="AE46" s="94">
        <f>[42]Setembro!$J$34</f>
        <v>35.28</v>
      </c>
      <c r="AF46" s="97">
        <f t="shared" si="1"/>
        <v>66.960000000000008</v>
      </c>
      <c r="AG46" s="122">
        <f t="shared" si="2"/>
        <v>32.064</v>
      </c>
      <c r="AH46" s="12" t="s">
        <v>47</v>
      </c>
      <c r="AI46" t="s">
        <v>47</v>
      </c>
      <c r="AJ46" t="s">
        <v>47</v>
      </c>
    </row>
    <row r="47" spans="1:37" x14ac:dyDescent="0.2">
      <c r="A47" s="78" t="s">
        <v>31</v>
      </c>
      <c r="B47" s="147">
        <f>[43]Setembro!$J$5</f>
        <v>39.6</v>
      </c>
      <c r="C47" s="11">
        <f>[43]Setembro!$J$6</f>
        <v>32.4</v>
      </c>
      <c r="D47" s="11">
        <f>[43]Setembro!$J$7</f>
        <v>23.040000000000003</v>
      </c>
      <c r="E47" s="11">
        <f>[43]Setembro!$J$8</f>
        <v>24.840000000000003</v>
      </c>
      <c r="F47" s="11">
        <f>[43]Setembro!$J$9</f>
        <v>25.92</v>
      </c>
      <c r="G47" s="11">
        <f>[43]Setembro!$J$10</f>
        <v>29.52</v>
      </c>
      <c r="H47" s="11">
        <f>[43]Setembro!$J$11</f>
        <v>23.759999999999998</v>
      </c>
      <c r="I47" s="11">
        <f>[43]Setembro!$J$12</f>
        <v>29.52</v>
      </c>
      <c r="J47" s="11">
        <f>[43]Setembro!$J$13</f>
        <v>39.24</v>
      </c>
      <c r="K47" s="11">
        <f>[43]Setembro!$J$14</f>
        <v>21.6</v>
      </c>
      <c r="L47" s="11">
        <f>[43]Setembro!$J$15</f>
        <v>31.319999999999997</v>
      </c>
      <c r="M47" s="11">
        <f>[43]Setembro!$J$16</f>
        <v>27.720000000000002</v>
      </c>
      <c r="N47" s="11">
        <f>[43]Setembro!$J$17</f>
        <v>32.76</v>
      </c>
      <c r="O47" s="11">
        <f>[43]Setembro!$J$18</f>
        <v>27.36</v>
      </c>
      <c r="P47" s="11">
        <f>[43]Setembro!$J$19</f>
        <v>30.6</v>
      </c>
      <c r="Q47" s="11">
        <f>[43]Setembro!$J$20</f>
        <v>32.4</v>
      </c>
      <c r="R47" s="11">
        <f>[43]Setembro!$J$21</f>
        <v>37.800000000000004</v>
      </c>
      <c r="S47" s="11">
        <f>[43]Setembro!$J$22</f>
        <v>29.880000000000003</v>
      </c>
      <c r="T47" s="11">
        <f>[43]Setembro!$J$23</f>
        <v>37.800000000000004</v>
      </c>
      <c r="U47" s="11">
        <f>[43]Setembro!$J$24</f>
        <v>37.800000000000004</v>
      </c>
      <c r="V47" s="11">
        <f>[43]Setembro!$J$25</f>
        <v>36.72</v>
      </c>
      <c r="W47" s="11">
        <f>[43]Setembro!$J$26</f>
        <v>30.240000000000002</v>
      </c>
      <c r="X47" s="11">
        <f>[43]Setembro!$J$27</f>
        <v>22.32</v>
      </c>
      <c r="Y47" s="11">
        <f>[43]Setembro!$J$28</f>
        <v>34.56</v>
      </c>
      <c r="Z47" s="11">
        <f>[43]Setembro!$J$29</f>
        <v>40.680000000000007</v>
      </c>
      <c r="AA47" s="11">
        <f>[43]Setembro!$J$30</f>
        <v>42.480000000000004</v>
      </c>
      <c r="AB47" s="11">
        <f>[43]Setembro!$J$31</f>
        <v>40.680000000000007</v>
      </c>
      <c r="AC47" s="11">
        <f>[43]Setembro!$J$32</f>
        <v>29.16</v>
      </c>
      <c r="AD47" s="11">
        <f>[43]Setembro!$J$33</f>
        <v>31.319999999999997</v>
      </c>
      <c r="AE47" s="94">
        <f>[43]Setembro!$J$34</f>
        <v>32.4</v>
      </c>
      <c r="AF47" s="97">
        <f t="shared" si="1"/>
        <v>42.480000000000004</v>
      </c>
      <c r="AG47" s="122">
        <f t="shared" si="2"/>
        <v>31.848000000000006</v>
      </c>
      <c r="AJ47" t="s">
        <v>47</v>
      </c>
    </row>
    <row r="48" spans="1:37" x14ac:dyDescent="0.2">
      <c r="A48" s="78" t="s">
        <v>44</v>
      </c>
      <c r="B48" s="147">
        <f>[44]Setembro!$J$5</f>
        <v>37.440000000000005</v>
      </c>
      <c r="C48" s="11">
        <f>[44]Setembro!$J$6</f>
        <v>43.2</v>
      </c>
      <c r="D48" s="11">
        <f>[44]Setembro!$J$7</f>
        <v>56.16</v>
      </c>
      <c r="E48" s="11">
        <f>[44]Setembro!$J$8</f>
        <v>31.680000000000003</v>
      </c>
      <c r="F48" s="11">
        <f>[44]Setembro!$J$9</f>
        <v>38.159999999999997</v>
      </c>
      <c r="G48" s="11">
        <f>[44]Setembro!$J$10</f>
        <v>34.200000000000003</v>
      </c>
      <c r="H48" s="11">
        <f>[44]Setembro!$J$11</f>
        <v>31.319999999999997</v>
      </c>
      <c r="I48" s="11">
        <f>[44]Setembro!$J$12</f>
        <v>32.76</v>
      </c>
      <c r="J48" s="11">
        <f>[44]Setembro!$J$13</f>
        <v>39.6</v>
      </c>
      <c r="K48" s="11">
        <f>[44]Setembro!$J$14</f>
        <v>42.12</v>
      </c>
      <c r="L48" s="11">
        <f>[44]Setembro!$J$15</f>
        <v>46.440000000000005</v>
      </c>
      <c r="M48" s="11">
        <f>[44]Setembro!$J$16</f>
        <v>40.680000000000007</v>
      </c>
      <c r="N48" s="11">
        <f>[44]Setembro!$J$17</f>
        <v>52.92</v>
      </c>
      <c r="O48" s="11">
        <f>[44]Setembro!$J$18</f>
        <v>30.96</v>
      </c>
      <c r="P48" s="11">
        <f>[44]Setembro!$J$19</f>
        <v>46.080000000000005</v>
      </c>
      <c r="Q48" s="11">
        <f>[44]Setembro!$J$20</f>
        <v>34.92</v>
      </c>
      <c r="R48" s="11">
        <f>[44]Setembro!$J$21</f>
        <v>39.6</v>
      </c>
      <c r="S48" s="11">
        <f>[44]Setembro!$J$22</f>
        <v>36</v>
      </c>
      <c r="T48" s="11">
        <f>[44]Setembro!$J$23</f>
        <v>33.840000000000003</v>
      </c>
      <c r="U48" s="11">
        <f>[44]Setembro!$J$24</f>
        <v>45.72</v>
      </c>
      <c r="V48" s="11">
        <f>[44]Setembro!$J$25</f>
        <v>39.6</v>
      </c>
      <c r="W48" s="11">
        <f>[44]Setembro!$J$26</f>
        <v>39.96</v>
      </c>
      <c r="X48" s="11">
        <f>[44]Setembro!$J$27</f>
        <v>27</v>
      </c>
      <c r="Y48" s="11">
        <f>[44]Setembro!$J$28</f>
        <v>37.440000000000005</v>
      </c>
      <c r="Z48" s="11">
        <f>[44]Setembro!$J$29</f>
        <v>39.96</v>
      </c>
      <c r="AA48" s="11">
        <f>[44]Setembro!$J$30</f>
        <v>48.24</v>
      </c>
      <c r="AB48" s="11">
        <f>[44]Setembro!$J$31</f>
        <v>41.4</v>
      </c>
      <c r="AC48" s="11">
        <f>[44]Setembro!$J$32</f>
        <v>37.800000000000004</v>
      </c>
      <c r="AD48" s="11">
        <f>[44]Setembro!$J$33</f>
        <v>43.92</v>
      </c>
      <c r="AE48" s="94">
        <f>[44]Setembro!$J$34</f>
        <v>54.72</v>
      </c>
      <c r="AF48" s="97">
        <f t="shared" si="1"/>
        <v>56.16</v>
      </c>
      <c r="AG48" s="122">
        <f t="shared" si="2"/>
        <v>40.128000000000014</v>
      </c>
      <c r="AH48" s="12" t="s">
        <v>47</v>
      </c>
      <c r="AJ48" t="s">
        <v>47</v>
      </c>
    </row>
    <row r="49" spans="1:38" ht="13.5" thickBot="1" x14ac:dyDescent="0.25">
      <c r="A49" s="149" t="s">
        <v>20</v>
      </c>
      <c r="B49" s="148" t="str">
        <f>[45]Setembro!$J$5</f>
        <v>*</v>
      </c>
      <c r="C49" s="106" t="str">
        <f>[45]Setembro!$J$6</f>
        <v>*</v>
      </c>
      <c r="D49" s="106" t="str">
        <f>[45]Setembro!$J$7</f>
        <v>*</v>
      </c>
      <c r="E49" s="106" t="str">
        <f>[45]Setembro!$J$8</f>
        <v>*</v>
      </c>
      <c r="F49" s="106" t="str">
        <f>[45]Setembro!$J$9</f>
        <v>*</v>
      </c>
      <c r="G49" s="106" t="str">
        <f>[45]Setembro!$J$10</f>
        <v>*</v>
      </c>
      <c r="H49" s="106" t="str">
        <f>[45]Setembro!$J$11</f>
        <v>*</v>
      </c>
      <c r="I49" s="106" t="str">
        <f>[45]Setembro!$J$12</f>
        <v>*</v>
      </c>
      <c r="J49" s="106" t="str">
        <f>[45]Setembro!$J$13</f>
        <v>*</v>
      </c>
      <c r="K49" s="106" t="str">
        <f>[45]Setembro!$J$14</f>
        <v>*</v>
      </c>
      <c r="L49" s="106" t="str">
        <f>[45]Setembro!$J$15</f>
        <v>*</v>
      </c>
      <c r="M49" s="106" t="str">
        <f>[45]Setembro!$J$16</f>
        <v>*</v>
      </c>
      <c r="N49" s="106" t="str">
        <f>[45]Setembro!$J$17</f>
        <v>*</v>
      </c>
      <c r="O49" s="106" t="str">
        <f>[45]Setembro!$J$18</f>
        <v>*</v>
      </c>
      <c r="P49" s="106" t="str">
        <f>[45]Setembro!$J$19</f>
        <v>*</v>
      </c>
      <c r="Q49" s="106" t="str">
        <f>[45]Setembro!$J$20</f>
        <v>*</v>
      </c>
      <c r="R49" s="106" t="str">
        <f>[45]Setembro!$J$21</f>
        <v>*</v>
      </c>
      <c r="S49" s="106" t="str">
        <f>[45]Setembro!$J$22</f>
        <v>*</v>
      </c>
      <c r="T49" s="106" t="str">
        <f>[45]Setembro!$J$23</f>
        <v>*</v>
      </c>
      <c r="U49" s="106" t="str">
        <f>[45]Setembro!$J$24</f>
        <v>*</v>
      </c>
      <c r="V49" s="106" t="str">
        <f>[45]Setembro!$J$25</f>
        <v>*</v>
      </c>
      <c r="W49" s="106" t="str">
        <f>[45]Setembro!$J$26</f>
        <v>*</v>
      </c>
      <c r="X49" s="106" t="str">
        <f>[45]Setembro!$J$27</f>
        <v>*</v>
      </c>
      <c r="Y49" s="106" t="str">
        <f>[45]Setembro!$J$28</f>
        <v>*</v>
      </c>
      <c r="Z49" s="106" t="str">
        <f>[45]Setembro!$J$29</f>
        <v>*</v>
      </c>
      <c r="AA49" s="106" t="str">
        <f>[45]Setembro!$J$30</f>
        <v>*</v>
      </c>
      <c r="AB49" s="106" t="str">
        <f>[45]Setembro!$J$31</f>
        <v>*</v>
      </c>
      <c r="AC49" s="106" t="str">
        <f>[45]Setembro!$J$32</f>
        <v>*</v>
      </c>
      <c r="AD49" s="106" t="str">
        <f>[45]Setembro!$J$33</f>
        <v>*</v>
      </c>
      <c r="AE49" s="107" t="str">
        <f>[45]Setembro!$J$34</f>
        <v>*</v>
      </c>
      <c r="AF49" s="108" t="s">
        <v>226</v>
      </c>
      <c r="AG49" s="126" t="s">
        <v>226</v>
      </c>
      <c r="AK49" t="s">
        <v>47</v>
      </c>
    </row>
    <row r="50" spans="1:38" s="5" customFormat="1" ht="17.100000000000001" customHeight="1" thickBot="1" x14ac:dyDescent="0.25">
      <c r="A50" s="127" t="s">
        <v>33</v>
      </c>
      <c r="B50" s="82">
        <f t="shared" ref="B50:AF50" si="3">MAX(B5:B49)</f>
        <v>56.519999999999996</v>
      </c>
      <c r="C50" s="82">
        <f t="shared" si="3"/>
        <v>52.56</v>
      </c>
      <c r="D50" s="82">
        <f t="shared" si="3"/>
        <v>56.16</v>
      </c>
      <c r="E50" s="82">
        <f t="shared" si="3"/>
        <v>34.56</v>
      </c>
      <c r="F50" s="82">
        <f t="shared" si="3"/>
        <v>49.680000000000007</v>
      </c>
      <c r="G50" s="82">
        <f t="shared" si="3"/>
        <v>39.6</v>
      </c>
      <c r="H50" s="82">
        <f t="shared" si="3"/>
        <v>49.680000000000007</v>
      </c>
      <c r="I50" s="82">
        <f t="shared" si="3"/>
        <v>48.96</v>
      </c>
      <c r="J50" s="82">
        <f t="shared" si="3"/>
        <v>50.76</v>
      </c>
      <c r="K50" s="82">
        <f t="shared" si="3"/>
        <v>42.12</v>
      </c>
      <c r="L50" s="82">
        <f t="shared" si="3"/>
        <v>59.760000000000005</v>
      </c>
      <c r="M50" s="82">
        <f t="shared" si="3"/>
        <v>55.800000000000004</v>
      </c>
      <c r="N50" s="82">
        <f t="shared" si="3"/>
        <v>52.92</v>
      </c>
      <c r="O50" s="82">
        <f t="shared" si="3"/>
        <v>55.080000000000005</v>
      </c>
      <c r="P50" s="82">
        <f t="shared" si="3"/>
        <v>57.24</v>
      </c>
      <c r="Q50" s="82">
        <f t="shared" si="3"/>
        <v>49.680000000000007</v>
      </c>
      <c r="R50" s="82">
        <f t="shared" si="3"/>
        <v>58.680000000000007</v>
      </c>
      <c r="S50" s="82">
        <f t="shared" si="3"/>
        <v>42.84</v>
      </c>
      <c r="T50" s="82">
        <f t="shared" si="3"/>
        <v>79.2</v>
      </c>
      <c r="U50" s="82">
        <f t="shared" si="3"/>
        <v>50.76</v>
      </c>
      <c r="V50" s="82">
        <f t="shared" si="3"/>
        <v>56.16</v>
      </c>
      <c r="W50" s="82">
        <f t="shared" si="3"/>
        <v>46.800000000000004</v>
      </c>
      <c r="X50" s="82">
        <f t="shared" si="3"/>
        <v>41.04</v>
      </c>
      <c r="Y50" s="82">
        <f t="shared" si="3"/>
        <v>42.480000000000004</v>
      </c>
      <c r="Z50" s="82">
        <f t="shared" si="3"/>
        <v>43.56</v>
      </c>
      <c r="AA50" s="82">
        <f t="shared" si="3"/>
        <v>54.72</v>
      </c>
      <c r="AB50" s="82">
        <f t="shared" si="3"/>
        <v>75.960000000000008</v>
      </c>
      <c r="AC50" s="82">
        <f t="shared" si="3"/>
        <v>86.76</v>
      </c>
      <c r="AD50" s="82">
        <f t="shared" si="3"/>
        <v>45</v>
      </c>
      <c r="AE50" s="83">
        <f t="shared" si="3"/>
        <v>66.600000000000009</v>
      </c>
      <c r="AF50" s="128">
        <f t="shared" si="3"/>
        <v>86.76</v>
      </c>
      <c r="AG50" s="129">
        <f>AVERAGE(AG5:AG49)</f>
        <v>33.594163485637168</v>
      </c>
    </row>
    <row r="51" spans="1:38" x14ac:dyDescent="0.2">
      <c r="A51" s="42"/>
      <c r="B51" s="43"/>
      <c r="C51" s="43"/>
      <c r="D51" s="43" t="s">
        <v>101</v>
      </c>
      <c r="E51" s="43"/>
      <c r="F51" s="43"/>
      <c r="G51" s="43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0"/>
      <c r="AE51" s="53" t="s">
        <v>47</v>
      </c>
      <c r="AF51" s="47"/>
      <c r="AG51" s="49"/>
      <c r="AJ51" t="s">
        <v>47</v>
      </c>
    </row>
    <row r="52" spans="1:38" x14ac:dyDescent="0.2">
      <c r="A52" s="42"/>
      <c r="B52" s="44" t="s">
        <v>102</v>
      </c>
      <c r="C52" s="44"/>
      <c r="D52" s="44"/>
      <c r="E52" s="44"/>
      <c r="F52" s="44"/>
      <c r="G52" s="44"/>
      <c r="H52" s="44"/>
      <c r="I52" s="44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93" t="s">
        <v>97</v>
      </c>
      <c r="U52" s="193"/>
      <c r="V52" s="193"/>
      <c r="W52" s="193"/>
      <c r="X52" s="193"/>
      <c r="Y52" s="90"/>
      <c r="Z52" s="90"/>
      <c r="AA52" s="90"/>
      <c r="AB52" s="90"/>
      <c r="AC52" s="90"/>
      <c r="AD52" s="90"/>
      <c r="AE52" s="90"/>
      <c r="AF52" s="47"/>
      <c r="AG52" s="46"/>
    </row>
    <row r="53" spans="1:38" x14ac:dyDescent="0.2">
      <c r="A53" s="45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94" t="s">
        <v>98</v>
      </c>
      <c r="U53" s="194"/>
      <c r="V53" s="194"/>
      <c r="W53" s="194"/>
      <c r="X53" s="194"/>
      <c r="Y53" s="90"/>
      <c r="Z53" s="90"/>
      <c r="AA53" s="90"/>
      <c r="AB53" s="90"/>
      <c r="AC53" s="90"/>
      <c r="AD53" s="50"/>
      <c r="AE53" s="50"/>
      <c r="AF53" s="47"/>
      <c r="AG53" s="46"/>
    </row>
    <row r="54" spans="1:38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0"/>
      <c r="AE54" s="50"/>
      <c r="AF54" s="47"/>
      <c r="AG54" s="76"/>
    </row>
    <row r="55" spans="1:38" x14ac:dyDescent="0.2">
      <c r="A55" s="45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0"/>
      <c r="AF55" s="47"/>
      <c r="AG55" s="49"/>
      <c r="AJ55" t="s">
        <v>47</v>
      </c>
    </row>
    <row r="56" spans="1:38" x14ac:dyDescent="0.2">
      <c r="A56" s="45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1"/>
      <c r="AF56" s="47"/>
      <c r="AG56" s="49"/>
    </row>
    <row r="57" spans="1:38" ht="13.5" thickBot="1" x14ac:dyDescent="0.25">
      <c r="A57" s="54"/>
      <c r="B57" s="55"/>
      <c r="C57" s="55"/>
      <c r="D57" s="55"/>
      <c r="E57" s="55"/>
      <c r="F57" s="55"/>
      <c r="G57" s="55" t="s">
        <v>47</v>
      </c>
      <c r="H57" s="55"/>
      <c r="I57" s="55"/>
      <c r="J57" s="55"/>
      <c r="K57" s="55"/>
      <c r="L57" s="55" t="s">
        <v>47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6"/>
      <c r="AG57" s="77"/>
    </row>
    <row r="58" spans="1:38" x14ac:dyDescent="0.2">
      <c r="AF58" s="7"/>
    </row>
    <row r="60" spans="1:38" x14ac:dyDescent="0.2">
      <c r="AL60" s="12" t="s">
        <v>47</v>
      </c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J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8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G65" s="1" t="s">
        <v>47</v>
      </c>
    </row>
    <row r="66" spans="7:38" x14ac:dyDescent="0.2">
      <c r="K66" s="2" t="s">
        <v>47</v>
      </c>
    </row>
    <row r="67" spans="7:38" x14ac:dyDescent="0.2">
      <c r="K67" s="2" t="s">
        <v>47</v>
      </c>
    </row>
    <row r="68" spans="7:38" x14ac:dyDescent="0.2">
      <c r="G68" s="2" t="s">
        <v>47</v>
      </c>
      <c r="H68" s="2" t="s">
        <v>47</v>
      </c>
    </row>
    <row r="69" spans="7:38" x14ac:dyDescent="0.2">
      <c r="P69" s="2" t="s">
        <v>47</v>
      </c>
    </row>
    <row r="70" spans="7:38" x14ac:dyDescent="0.2">
      <c r="AJ70" s="12" t="s">
        <v>47</v>
      </c>
    </row>
    <row r="71" spans="7:38" x14ac:dyDescent="0.2">
      <c r="H71" s="2" t="s">
        <v>47</v>
      </c>
      <c r="Z71" s="2" t="s">
        <v>47</v>
      </c>
    </row>
    <row r="72" spans="7:38" x14ac:dyDescent="0.2">
      <c r="I72" s="2" t="s">
        <v>47</v>
      </c>
      <c r="T72" s="2" t="s">
        <v>47</v>
      </c>
    </row>
    <row r="75" spans="7:38" x14ac:dyDescent="0.2">
      <c r="AL75" s="12" t="s">
        <v>47</v>
      </c>
    </row>
    <row r="80" spans="7:38" x14ac:dyDescent="0.2">
      <c r="AL80" s="12" t="s">
        <v>47</v>
      </c>
    </row>
  </sheetData>
  <sheetProtection password="C6EC" sheet="1" objects="1" scenarios="1"/>
  <mergeCells count="35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2022-03-10T16:44:07Z</dcterms:modified>
</cp:coreProperties>
</file>