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Chuva!$A$1:$AG$58</definedName>
    <definedName name="_xlnm.Print_Area" localSheetId="7">DirVento!$A$1:$AF$56</definedName>
    <definedName name="_xlnm.Print_Area" localSheetId="8">RajadaVento!$A$1:$AF$55</definedName>
    <definedName name="_xlnm.Print_Area" localSheetId="0">TempInst!$A$1:$AF$55</definedName>
    <definedName name="_xlnm.Print_Area" localSheetId="1">TempMax!$A$1:$AG$55</definedName>
    <definedName name="_xlnm.Print_Area" localSheetId="2">TempMin!$A$1:$AG$55</definedName>
    <definedName name="_xlnm.Print_Area" localSheetId="3">UmidInst!$A$1:$AF$55</definedName>
    <definedName name="_xlnm.Print_Area" localSheetId="4">UmidMax!$A$1:$AG$55</definedName>
    <definedName name="_xlnm.Print_Area" localSheetId="5">UmidMin!$A$1:$AG$55</definedName>
    <definedName name="_xlnm.Print_Area" localSheetId="6">VelVentoMax!$A$1:$AF$55</definedName>
  </definedNames>
  <calcPr calcId="162913"/>
</workbook>
</file>

<file path=xl/calcChain.xml><?xml version="1.0" encoding="utf-8"?>
<calcChain xmlns="http://schemas.openxmlformats.org/spreadsheetml/2006/main">
  <c r="AE49" i="4" l="1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9" i="4" s="1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8" i="4" s="1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7" i="4" s="1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AF46" i="4" s="1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5" i="4" s="1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4" i="4" s="1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3" i="4" s="1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AF42" i="4" s="1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1" i="4" s="1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40" i="4" s="1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9" i="4" s="1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F38" i="4" s="1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7" i="4" s="1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6" i="4" s="1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5" i="4" s="1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F34" i="4" s="1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3" i="4" s="1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AG49" i="5" s="1"/>
  <c r="B49" i="5"/>
  <c r="AF49" i="5" s="1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G48" i="5" s="1"/>
  <c r="B48" i="5"/>
  <c r="AF48" i="5" s="1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G47" i="5" s="1"/>
  <c r="B47" i="5"/>
  <c r="AF47" i="5" s="1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AG46" i="5" s="1"/>
  <c r="B46" i="5"/>
  <c r="AF46" i="5" s="1"/>
  <c r="AG45" i="5"/>
  <c r="AF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AG44" i="5" s="1"/>
  <c r="D44" i="5"/>
  <c r="C44" i="5"/>
  <c r="B44" i="5"/>
  <c r="AF44" i="5" s="1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G43" i="5" s="1"/>
  <c r="D43" i="5"/>
  <c r="C43" i="5"/>
  <c r="B43" i="5"/>
  <c r="AF43" i="5" s="1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AG42" i="5" s="1"/>
  <c r="D42" i="5"/>
  <c r="C42" i="5"/>
  <c r="B42" i="5"/>
  <c r="AF42" i="5" s="1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AG41" i="5" s="1"/>
  <c r="D41" i="5"/>
  <c r="C41" i="5"/>
  <c r="B41" i="5"/>
  <c r="AF41" i="5" s="1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AG40" i="5" s="1"/>
  <c r="D40" i="5"/>
  <c r="C40" i="5"/>
  <c r="B40" i="5"/>
  <c r="AF40" i="5" s="1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AG39" i="5" s="1"/>
  <c r="D39" i="5"/>
  <c r="C39" i="5"/>
  <c r="B39" i="5"/>
  <c r="AF39" i="5" s="1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AG38" i="5" s="1"/>
  <c r="D38" i="5"/>
  <c r="C38" i="5"/>
  <c r="B38" i="5"/>
  <c r="AF38" i="5" s="1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AG37" i="5" s="1"/>
  <c r="D37" i="5"/>
  <c r="C37" i="5"/>
  <c r="B37" i="5"/>
  <c r="AF37" i="5" s="1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AG36" i="5" s="1"/>
  <c r="D36" i="5"/>
  <c r="C36" i="5"/>
  <c r="B36" i="5"/>
  <c r="AF36" i="5" s="1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G35" i="5" s="1"/>
  <c r="D35" i="5"/>
  <c r="C35" i="5"/>
  <c r="B35" i="5"/>
  <c r="AF35" i="5" s="1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AG34" i="5" s="1"/>
  <c r="D34" i="5"/>
  <c r="C34" i="5"/>
  <c r="B34" i="5"/>
  <c r="AF34" i="5" s="1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G33" i="5" s="1"/>
  <c r="D33" i="5"/>
  <c r="C33" i="5"/>
  <c r="B33" i="5"/>
  <c r="AF33" i="5" s="1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G49" i="6" s="1"/>
  <c r="D49" i="6"/>
  <c r="AF49" i="6" s="1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AG48" i="6" s="1"/>
  <c r="D48" i="6"/>
  <c r="AF48" i="6" s="1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AG47" i="6" s="1"/>
  <c r="D47" i="6"/>
  <c r="AF47" i="6" s="1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AG46" i="6" s="1"/>
  <c r="D46" i="6"/>
  <c r="AF46" i="6" s="1"/>
  <c r="C46" i="6"/>
  <c r="B46" i="6"/>
  <c r="AG45" i="6"/>
  <c r="AF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G44" i="6" s="1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G43" i="6" s="1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G41" i="6" s="1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G40" i="6" s="1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9" i="6" s="1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G38" i="6" s="1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G37" i="6" s="1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G36" i="6" s="1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G35" i="6" s="1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4" i="6" s="1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G33" i="6" s="1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7" s="1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AF48" i="7" s="1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7" s="1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7" s="1"/>
  <c r="AF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7" s="1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7" s="1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AF42" i="7" s="1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7" s="1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7" s="1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7" s="1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7" s="1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7" s="1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AF35" i="7" s="1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7" s="1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G49" i="8" s="1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G48" i="8" s="1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G47" i="8" s="1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G45" i="8"/>
  <c r="AF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AF44" i="8" s="1"/>
  <c r="C44" i="8"/>
  <c r="B44" i="8"/>
  <c r="AG44" i="8" s="1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AF43" i="8" s="1"/>
  <c r="C43" i="8"/>
  <c r="B43" i="8"/>
  <c r="AG43" i="8" s="1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AF42" i="8" s="1"/>
  <c r="C42" i="8"/>
  <c r="B42" i="8"/>
  <c r="AG42" i="8" s="1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AF41" i="8" s="1"/>
  <c r="C41" i="8"/>
  <c r="B41" i="8"/>
  <c r="AG41" i="8" s="1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F40" i="8" s="1"/>
  <c r="C40" i="8"/>
  <c r="B40" i="8"/>
  <c r="AG40" i="8" s="1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G38" i="8" s="1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G37" i="8" s="1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G36" i="8" s="1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G35" i="8" s="1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F33" i="8" s="1"/>
  <c r="C33" i="8"/>
  <c r="B33" i="8"/>
  <c r="AG33" i="8" s="1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G49" i="9" s="1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G48" i="9" s="1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G47" i="9" s="1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G45" i="9"/>
  <c r="AF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AG44" i="9" s="1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AG43" i="9" s="1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AG42" i="9" s="1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AF41" i="9" s="1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F40" i="9" s="1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G38" i="9" s="1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G37" i="9" s="1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G36" i="9" s="1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G35" i="9" s="1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AF33" i="9" s="1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AG49" i="12" s="1"/>
  <c r="D49" i="12"/>
  <c r="C49" i="12"/>
  <c r="B49" i="12"/>
  <c r="AF49" i="12" s="1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AG48" i="12" s="1"/>
  <c r="D48" i="12"/>
  <c r="C48" i="12"/>
  <c r="B48" i="12"/>
  <c r="AF48" i="12" s="1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G47" i="12" s="1"/>
  <c r="D47" i="12"/>
  <c r="C47" i="12"/>
  <c r="B47" i="12"/>
  <c r="AF47" i="12" s="1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AG46" i="12" s="1"/>
  <c r="D46" i="12"/>
  <c r="C46" i="12"/>
  <c r="B46" i="12"/>
  <c r="AF46" i="12" s="1"/>
  <c r="AG45" i="12"/>
  <c r="AF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G44" i="12" s="1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G43" i="12" s="1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G42" i="12" s="1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G41" i="12" s="1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G40" i="12" s="1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G39" i="12" s="1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G38" i="12" s="1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G37" i="12" s="1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G36" i="12" s="1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G35" i="12" s="1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G34" i="12" s="1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G33" i="12" s="1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G49" i="15" s="1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G48" i="15" s="1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G47" i="15" s="1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5" s="1"/>
  <c r="AG45" i="15"/>
  <c r="AF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AF44" i="15" s="1"/>
  <c r="C44" i="15"/>
  <c r="B44" i="15"/>
  <c r="AG44" i="15" s="1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AF43" i="15" s="1"/>
  <c r="C43" i="15"/>
  <c r="B43" i="15"/>
  <c r="AG43" i="15" s="1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AF42" i="15" s="1"/>
  <c r="C42" i="15"/>
  <c r="B42" i="15"/>
  <c r="AG42" i="15" s="1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AF41" i="15" s="1"/>
  <c r="C41" i="15"/>
  <c r="B41" i="15"/>
  <c r="AG41" i="15" s="1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F40" i="15" s="1"/>
  <c r="C40" i="15"/>
  <c r="B40" i="15"/>
  <c r="AG40" i="15" s="1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AF39" i="15" s="1"/>
  <c r="C39" i="15"/>
  <c r="B39" i="15"/>
  <c r="AG39" i="15" s="1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AF38" i="15" s="1"/>
  <c r="C38" i="15"/>
  <c r="B38" i="15"/>
  <c r="AG38" i="15" s="1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AF37" i="15" s="1"/>
  <c r="C37" i="15"/>
  <c r="B37" i="15"/>
  <c r="AG37" i="15" s="1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AF36" i="15" s="1"/>
  <c r="C36" i="15"/>
  <c r="B36" i="15"/>
  <c r="AG36" i="15" s="1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AF35" i="15" s="1"/>
  <c r="C35" i="15"/>
  <c r="B35" i="15"/>
  <c r="AG35" i="15" s="1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AF34" i="15" s="1"/>
  <c r="C34" i="15"/>
  <c r="B34" i="15"/>
  <c r="AG34" i="15" s="1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AF33" i="15" s="1"/>
  <c r="C33" i="15"/>
  <c r="B33" i="15"/>
  <c r="AG33" i="15" s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H49" i="14" s="1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AF48" i="14" s="1"/>
  <c r="C48" i="14"/>
  <c r="B48" i="14"/>
  <c r="AH48" i="14" s="1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AG47" i="14" s="1"/>
  <c r="D47" i="14"/>
  <c r="C47" i="14"/>
  <c r="B47" i="14"/>
  <c r="AF47" i="14" s="1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G46" i="14" s="1"/>
  <c r="AH45" i="14"/>
  <c r="AG45" i="14"/>
  <c r="AF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G44" i="14" s="1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H43" i="14" s="1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AF42" i="14" s="1"/>
  <c r="C42" i="14"/>
  <c r="B42" i="14"/>
  <c r="AH42" i="14" s="1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AG41" i="14" s="1"/>
  <c r="D41" i="14"/>
  <c r="C41" i="14"/>
  <c r="B41" i="14"/>
  <c r="AF41" i="14" s="1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G40" i="14" s="1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H39" i="14" s="1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AF38" i="14" s="1"/>
  <c r="C38" i="14"/>
  <c r="B38" i="14"/>
  <c r="AH38" i="14" s="1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AG37" i="14" s="1"/>
  <c r="D37" i="14"/>
  <c r="C37" i="14"/>
  <c r="B37" i="14"/>
  <c r="AF37" i="14" s="1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G36" i="14" s="1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H35" i="14" s="1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F34" i="14" s="1"/>
  <c r="C34" i="14"/>
  <c r="B34" i="14"/>
  <c r="AH34" i="14" s="1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AG33" i="14" s="1"/>
  <c r="D33" i="14"/>
  <c r="C33" i="14"/>
  <c r="B33" i="14"/>
  <c r="AF33" i="14" s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4" l="1"/>
  <c r="AG32" i="5"/>
  <c r="AF32" i="5"/>
  <c r="AF33" i="6"/>
  <c r="AF34" i="6"/>
  <c r="AF35" i="6"/>
  <c r="AF36" i="6"/>
  <c r="AF37" i="6"/>
  <c r="AF38" i="6"/>
  <c r="AF39" i="6"/>
  <c r="AF40" i="6"/>
  <c r="AF41" i="6"/>
  <c r="AF42" i="6"/>
  <c r="AF43" i="6"/>
  <c r="AF44" i="6"/>
  <c r="AG32" i="6"/>
  <c r="AF32" i="6"/>
  <c r="AF32" i="7"/>
  <c r="AF35" i="8"/>
  <c r="AF36" i="8"/>
  <c r="AF37" i="8"/>
  <c r="AF38" i="8"/>
  <c r="AF46" i="8"/>
  <c r="AF47" i="8"/>
  <c r="AF48" i="8"/>
  <c r="AF49" i="8"/>
  <c r="AG32" i="8"/>
  <c r="AF32" i="8"/>
  <c r="AF42" i="9"/>
  <c r="AF44" i="9"/>
  <c r="AG33" i="9"/>
  <c r="AG40" i="9"/>
  <c r="AG41" i="9"/>
  <c r="AF35" i="9"/>
  <c r="AF36" i="9"/>
  <c r="AF37" i="9"/>
  <c r="AF38" i="9"/>
  <c r="AF46" i="9"/>
  <c r="AF47" i="9"/>
  <c r="AF48" i="9"/>
  <c r="AF49" i="9"/>
  <c r="AF43" i="9"/>
  <c r="AG32" i="9"/>
  <c r="AF32" i="9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G32" i="12"/>
  <c r="AF32" i="12"/>
  <c r="AF46" i="15"/>
  <c r="AF47" i="15"/>
  <c r="AF48" i="15"/>
  <c r="AF49" i="15"/>
  <c r="AG32" i="15"/>
  <c r="AF32" i="15"/>
  <c r="AH40" i="14"/>
  <c r="AH33" i="14"/>
  <c r="AG34" i="14"/>
  <c r="AF35" i="14"/>
  <c r="AH37" i="14"/>
  <c r="AG38" i="14"/>
  <c r="AF39" i="14"/>
  <c r="AH41" i="14"/>
  <c r="AG42" i="14"/>
  <c r="AF43" i="14"/>
  <c r="AH47" i="14"/>
  <c r="AG48" i="14"/>
  <c r="AF49" i="14"/>
  <c r="AH36" i="14"/>
  <c r="AH44" i="14"/>
  <c r="AH46" i="14"/>
  <c r="AG35" i="14"/>
  <c r="AF36" i="14"/>
  <c r="AG39" i="14"/>
  <c r="AF40" i="14"/>
  <c r="AG43" i="14"/>
  <c r="AF44" i="14"/>
  <c r="AF46" i="14"/>
  <c r="AG49" i="14"/>
  <c r="AH32" i="14"/>
  <c r="AF32" i="14"/>
  <c r="AG32" i="14"/>
  <c r="H47" i="16" l="1"/>
  <c r="AF31" i="13" l="1"/>
  <c r="AF30" i="13"/>
  <c r="AF29" i="13"/>
  <c r="AF28" i="13"/>
  <c r="AF27" i="13"/>
  <c r="AF24" i="13"/>
  <c r="AF23" i="13"/>
  <c r="AF22" i="13"/>
  <c r="AF21" i="13"/>
  <c r="AF20" i="13"/>
  <c r="AF19" i="13"/>
  <c r="AF11" i="13"/>
  <c r="AF10" i="13"/>
  <c r="AF9" i="13"/>
  <c r="AF8" i="13"/>
  <c r="AF7" i="13"/>
  <c r="AF6" i="13"/>
  <c r="AF5" i="13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7" i="9" l="1"/>
  <c r="AH26" i="14"/>
  <c r="AG27" i="9"/>
  <c r="AG5" i="12"/>
  <c r="AG7" i="12"/>
  <c r="AG9" i="12"/>
  <c r="AG11" i="12"/>
  <c r="AG13" i="12"/>
  <c r="AG15" i="12"/>
  <c r="AG19" i="12"/>
  <c r="AG21" i="12"/>
  <c r="AG23" i="12"/>
  <c r="AG25" i="12"/>
  <c r="AG27" i="12"/>
  <c r="AG29" i="12"/>
  <c r="AG31" i="12"/>
  <c r="AG5" i="15"/>
  <c r="AG7" i="15"/>
  <c r="AG9" i="15"/>
  <c r="AG11" i="15"/>
  <c r="AG13" i="15"/>
  <c r="AG15" i="15"/>
  <c r="AG17" i="15"/>
  <c r="AG19" i="15"/>
  <c r="AG21" i="15"/>
  <c r="AG25" i="15"/>
  <c r="AG27" i="15"/>
  <c r="AG29" i="15"/>
  <c r="AG31" i="15"/>
  <c r="AG17" i="12"/>
  <c r="AG23" i="15"/>
  <c r="AG7" i="14"/>
  <c r="AF27" i="7"/>
  <c r="AG27" i="8"/>
  <c r="AG6" i="12"/>
  <c r="AG8" i="12"/>
  <c r="AG10" i="12"/>
  <c r="AG12" i="12"/>
  <c r="AG14" i="12"/>
  <c r="AG16" i="12"/>
  <c r="AG18" i="12"/>
  <c r="AG20" i="12"/>
  <c r="AG22" i="12"/>
  <c r="AG24" i="12"/>
  <c r="AG26" i="12"/>
  <c r="AG28" i="12"/>
  <c r="AG30" i="12"/>
  <c r="AG6" i="15"/>
  <c r="AG8" i="15"/>
  <c r="AG10" i="15"/>
  <c r="AG12" i="15"/>
  <c r="AG14" i="15"/>
  <c r="AG16" i="15"/>
  <c r="AG18" i="15"/>
  <c r="AG20" i="15"/>
  <c r="AG22" i="15"/>
  <c r="AG24" i="15"/>
  <c r="AG26" i="15"/>
  <c r="AG28" i="15"/>
  <c r="AG30" i="15"/>
  <c r="AH7" i="14"/>
  <c r="AF27" i="8"/>
  <c r="AF27" i="9"/>
  <c r="AF7" i="14"/>
  <c r="AG26" i="14"/>
  <c r="AF26" i="14"/>
  <c r="AG31" i="14"/>
  <c r="AF31" i="14"/>
  <c r="AH31" i="14"/>
  <c r="AF29" i="4"/>
  <c r="AF19" i="4"/>
  <c r="AF27" i="4"/>
  <c r="AF18" i="4"/>
  <c r="AF22" i="4"/>
  <c r="AF28" i="4"/>
  <c r="AF13" i="4"/>
  <c r="AG50" i="15" l="1"/>
  <c r="AG50" i="12"/>
  <c r="AF8" i="4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14"/>
  <c r="AG27" i="14"/>
  <c r="AH27" i="14"/>
  <c r="B50" i="5"/>
  <c r="AH30" i="14"/>
  <c r="AH14" i="14"/>
  <c r="AH11" i="14"/>
  <c r="AH10" i="14"/>
  <c r="AH9" i="14"/>
  <c r="AH18" i="14"/>
  <c r="AH25" i="14"/>
  <c r="AH24" i="14"/>
  <c r="AH23" i="14"/>
  <c r="AH22" i="14"/>
  <c r="AH20" i="14"/>
  <c r="AH19" i="14"/>
  <c r="AH29" i="14"/>
  <c r="AH28" i="14"/>
  <c r="AH17" i="14"/>
  <c r="E50" i="4"/>
  <c r="M50" i="4"/>
  <c r="U50" i="4"/>
  <c r="AC50" i="4"/>
  <c r="W50" i="5"/>
  <c r="AE50" i="5"/>
  <c r="K50" i="7"/>
  <c r="O50" i="7"/>
  <c r="S50" i="7"/>
  <c r="W50" i="7"/>
  <c r="AA50" i="7"/>
  <c r="AE50" i="7"/>
  <c r="AH15" i="14"/>
  <c r="I50" i="4"/>
  <c r="Q50" i="4"/>
  <c r="Y50" i="4"/>
  <c r="AF14" i="12"/>
  <c r="AH13" i="14"/>
  <c r="AH5" i="14"/>
  <c r="AH6" i="14"/>
  <c r="AH21" i="14"/>
  <c r="C50" i="15"/>
  <c r="G50" i="15"/>
  <c r="K50" i="15"/>
  <c r="O50" i="15"/>
  <c r="S50" i="15"/>
  <c r="W50" i="15"/>
  <c r="AA50" i="15"/>
  <c r="AE50" i="15"/>
  <c r="B50" i="4"/>
  <c r="F50" i="4"/>
  <c r="R50" i="4"/>
  <c r="V50" i="4"/>
  <c r="AD50" i="4"/>
  <c r="B50" i="6"/>
  <c r="F50" i="6"/>
  <c r="J50" i="6"/>
  <c r="N50" i="6"/>
  <c r="R50" i="6"/>
  <c r="V50" i="6"/>
  <c r="Z50" i="6"/>
  <c r="AD50" i="6"/>
  <c r="D50" i="9"/>
  <c r="H50" i="9"/>
  <c r="L50" i="9"/>
  <c r="P50" i="9"/>
  <c r="T50" i="9"/>
  <c r="X50" i="9"/>
  <c r="B50" i="12"/>
  <c r="F50" i="12"/>
  <c r="J50" i="12"/>
  <c r="N50" i="12"/>
  <c r="R50" i="12"/>
  <c r="V50" i="12"/>
  <c r="Z50" i="12"/>
  <c r="AD50" i="12"/>
  <c r="J50" i="4"/>
  <c r="Z50" i="4"/>
  <c r="D50" i="5"/>
  <c r="H50" i="5"/>
  <c r="L50" i="5"/>
  <c r="P50" i="5"/>
  <c r="T50" i="5"/>
  <c r="X50" i="5"/>
  <c r="AB50" i="5"/>
  <c r="D50" i="7"/>
  <c r="H50" i="7"/>
  <c r="L50" i="7"/>
  <c r="P50" i="7"/>
  <c r="T50" i="7"/>
  <c r="X50" i="7"/>
  <c r="AB50" i="7"/>
  <c r="E50" i="8"/>
  <c r="I50" i="8"/>
  <c r="M50" i="8"/>
  <c r="B50" i="8"/>
  <c r="F50" i="8"/>
  <c r="J50" i="8"/>
  <c r="N50" i="8"/>
  <c r="R50" i="8"/>
  <c r="V50" i="8"/>
  <c r="Z50" i="8"/>
  <c r="AD50" i="8"/>
  <c r="AF11" i="15"/>
  <c r="Q50" i="8"/>
  <c r="U50" i="8"/>
  <c r="Y50" i="8"/>
  <c r="AC50" i="8"/>
  <c r="C50" i="9"/>
  <c r="G50" i="9"/>
  <c r="K50" i="9"/>
  <c r="O50" i="9"/>
  <c r="S50" i="9"/>
  <c r="W50" i="9"/>
  <c r="AA50" i="9"/>
  <c r="AE50" i="9"/>
  <c r="E50" i="12"/>
  <c r="M50" i="12"/>
  <c r="Q50" i="12"/>
  <c r="Y50" i="12"/>
  <c r="AC50" i="12"/>
  <c r="B50" i="15"/>
  <c r="J50" i="15"/>
  <c r="N50" i="15"/>
  <c r="R50" i="15"/>
  <c r="V50" i="15"/>
  <c r="Z50" i="15"/>
  <c r="AD50" i="15"/>
  <c r="N50" i="4"/>
  <c r="I50" i="12"/>
  <c r="F50" i="15"/>
  <c r="C50" i="4"/>
  <c r="K50" i="4"/>
  <c r="S50" i="4"/>
  <c r="AA50" i="4"/>
  <c r="G50" i="4"/>
  <c r="O50" i="4"/>
  <c r="W50" i="4"/>
  <c r="AE50" i="4"/>
  <c r="AB50" i="9"/>
  <c r="AF31" i="15"/>
  <c r="D50" i="4"/>
  <c r="H50" i="4"/>
  <c r="L50" i="4"/>
  <c r="P50" i="4"/>
  <c r="T50" i="4"/>
  <c r="X50" i="4"/>
  <c r="AB50" i="4"/>
  <c r="F50" i="5"/>
  <c r="J50" i="5"/>
  <c r="N50" i="5"/>
  <c r="R50" i="5"/>
  <c r="V50" i="5"/>
  <c r="Z50" i="5"/>
  <c r="AD50" i="5"/>
  <c r="D50" i="6"/>
  <c r="H50" i="6"/>
  <c r="L50" i="6"/>
  <c r="P50" i="6"/>
  <c r="T50" i="6"/>
  <c r="X50" i="6"/>
  <c r="AB50" i="6"/>
  <c r="B50" i="7"/>
  <c r="F50" i="7"/>
  <c r="J50" i="7"/>
  <c r="N50" i="7"/>
  <c r="R50" i="7"/>
  <c r="V50" i="7"/>
  <c r="Z50" i="7"/>
  <c r="AD50" i="7"/>
  <c r="D50" i="8"/>
  <c r="H50" i="8"/>
  <c r="L50" i="8"/>
  <c r="P50" i="8"/>
  <c r="T50" i="8"/>
  <c r="X50" i="8"/>
  <c r="AB50" i="8"/>
  <c r="B50" i="9"/>
  <c r="F50" i="9"/>
  <c r="J50" i="9"/>
  <c r="N50" i="9"/>
  <c r="R50" i="9"/>
  <c r="V50" i="9"/>
  <c r="Z50" i="9"/>
  <c r="AD50" i="9"/>
  <c r="D50" i="12"/>
  <c r="H50" i="12"/>
  <c r="L50" i="12"/>
  <c r="P50" i="12"/>
  <c r="T50" i="12"/>
  <c r="X50" i="12"/>
  <c r="AB50" i="12"/>
  <c r="AF31" i="12"/>
  <c r="E50" i="15"/>
  <c r="I50" i="15"/>
  <c r="M50" i="15"/>
  <c r="Q50" i="15"/>
  <c r="U50" i="15"/>
  <c r="Y50" i="15"/>
  <c r="AC50" i="15"/>
  <c r="U50" i="12"/>
  <c r="C50" i="5"/>
  <c r="K50" i="5"/>
  <c r="I50" i="6"/>
  <c r="Q50" i="6"/>
  <c r="U50" i="6"/>
  <c r="AC50" i="6"/>
  <c r="C50" i="7"/>
  <c r="G50" i="7"/>
  <c r="G50" i="5"/>
  <c r="O50" i="5"/>
  <c r="S50" i="5"/>
  <c r="AA50" i="5"/>
  <c r="E50" i="6"/>
  <c r="M50" i="6"/>
  <c r="Y50" i="6"/>
  <c r="C50" i="8"/>
  <c r="G50" i="8"/>
  <c r="K50" i="8"/>
  <c r="O50" i="8"/>
  <c r="S50" i="8"/>
  <c r="W50" i="8"/>
  <c r="AA50" i="8"/>
  <c r="AE50" i="8"/>
  <c r="E50" i="9"/>
  <c r="I50" i="9"/>
  <c r="M50" i="9"/>
  <c r="Q50" i="9"/>
  <c r="U50" i="9"/>
  <c r="Y50" i="9"/>
  <c r="AC50" i="9"/>
  <c r="C50" i="12"/>
  <c r="G50" i="12"/>
  <c r="K50" i="12"/>
  <c r="O50" i="12"/>
  <c r="S50" i="12"/>
  <c r="W50" i="12"/>
  <c r="AA50" i="12"/>
  <c r="AE50" i="12"/>
  <c r="D50" i="15"/>
  <c r="H50" i="15"/>
  <c r="L50" i="15"/>
  <c r="P50" i="15"/>
  <c r="T50" i="15"/>
  <c r="X50" i="15"/>
  <c r="AB50" i="15"/>
  <c r="AF14" i="15"/>
  <c r="D51" i="14"/>
  <c r="D50" i="14"/>
  <c r="H51" i="14"/>
  <c r="H50" i="14"/>
  <c r="L51" i="14"/>
  <c r="L50" i="14"/>
  <c r="P51" i="14"/>
  <c r="P50" i="14"/>
  <c r="T51" i="14"/>
  <c r="T50" i="14"/>
  <c r="X51" i="14"/>
  <c r="X50" i="14"/>
  <c r="AB51" i="14"/>
  <c r="AB50" i="14"/>
  <c r="AF14" i="4"/>
  <c r="E51" i="14"/>
  <c r="E50" i="14"/>
  <c r="I51" i="14"/>
  <c r="I50" i="14"/>
  <c r="M51" i="14"/>
  <c r="M50" i="14"/>
  <c r="Q51" i="14"/>
  <c r="Q50" i="14"/>
  <c r="U51" i="14"/>
  <c r="U50" i="14"/>
  <c r="Y51" i="14"/>
  <c r="Y50" i="14"/>
  <c r="AC51" i="14"/>
  <c r="AC50" i="14"/>
  <c r="E50" i="5"/>
  <c r="I50" i="5"/>
  <c r="M50" i="5"/>
  <c r="Q50" i="5"/>
  <c r="U50" i="5"/>
  <c r="Y50" i="5"/>
  <c r="AC50" i="5"/>
  <c r="C50" i="6"/>
  <c r="G50" i="6"/>
  <c r="K50" i="6"/>
  <c r="O50" i="6"/>
  <c r="S50" i="6"/>
  <c r="W50" i="6"/>
  <c r="AA50" i="6"/>
  <c r="AE50" i="6"/>
  <c r="E50" i="7"/>
  <c r="I50" i="7"/>
  <c r="M50" i="7"/>
  <c r="Q50" i="7"/>
  <c r="U50" i="7"/>
  <c r="Y50" i="7"/>
  <c r="AC50" i="7"/>
  <c r="B51" i="14"/>
  <c r="B50" i="14"/>
  <c r="F51" i="14"/>
  <c r="F50" i="14"/>
  <c r="J51" i="14"/>
  <c r="J50" i="14"/>
  <c r="N51" i="14"/>
  <c r="N50" i="14"/>
  <c r="R51" i="14"/>
  <c r="R50" i="14"/>
  <c r="V51" i="14"/>
  <c r="V50" i="14"/>
  <c r="Z51" i="14"/>
  <c r="Z50" i="14"/>
  <c r="AD51" i="14"/>
  <c r="AD50" i="14"/>
  <c r="AF14" i="7"/>
  <c r="AF11" i="12"/>
  <c r="C51" i="14"/>
  <c r="C50" i="14"/>
  <c r="G51" i="14"/>
  <c r="G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G30" i="14" l="1"/>
  <c r="AF30" i="14"/>
  <c r="AG20" i="14"/>
  <c r="AF20" i="14"/>
  <c r="AF5" i="14"/>
  <c r="AF5" i="12"/>
  <c r="AF5" i="9"/>
  <c r="AF5" i="8"/>
  <c r="AF5" i="7"/>
  <c r="AG5" i="6"/>
  <c r="AF5" i="5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28" i="5"/>
  <c r="AG28" i="8"/>
  <c r="AG28" i="9"/>
  <c r="AG26" i="6"/>
  <c r="AF26" i="7"/>
  <c r="AF26" i="8"/>
  <c r="AG26" i="9"/>
  <c r="AF26" i="12"/>
  <c r="AF26" i="15"/>
  <c r="AF26" i="9"/>
  <c r="AF26" i="6"/>
  <c r="AG26" i="8"/>
  <c r="AG26" i="5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30" i="4"/>
  <c r="AG7" i="5"/>
  <c r="AF20" i="5"/>
  <c r="AG24" i="5"/>
  <c r="AF21" i="6"/>
  <c r="AF15" i="7"/>
  <c r="AG18" i="8"/>
  <c r="AG25" i="9"/>
  <c r="AF25" i="12"/>
  <c r="AF7" i="15"/>
  <c r="AG10" i="14"/>
  <c r="AF17" i="6"/>
  <c r="AG17" i="8"/>
  <c r="AF18" i="12"/>
  <c r="AF13" i="5"/>
  <c r="AF25" i="5"/>
  <c r="AG29" i="5"/>
  <c r="AG18" i="5"/>
  <c r="AG12" i="6"/>
  <c r="AF18" i="6"/>
  <c r="AG29" i="6"/>
  <c r="AF11" i="7"/>
  <c r="AG25" i="8"/>
  <c r="AG10" i="9"/>
  <c r="AF15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18" i="9"/>
  <c r="AG17" i="9"/>
  <c r="AF15" i="14"/>
  <c r="AG25" i="14"/>
  <c r="AF30" i="7"/>
  <c r="AG30" i="8"/>
  <c r="AF30" i="12"/>
  <c r="AF30" i="15"/>
  <c r="AG30" i="5"/>
  <c r="AF30" i="6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7"/>
  <c r="AG7" i="9"/>
  <c r="AG6" i="6"/>
  <c r="AG50" i="9" l="1"/>
  <c r="AG50" i="8"/>
  <c r="AG50" i="14"/>
  <c r="AF50" i="4"/>
  <c r="AG50" i="5"/>
  <c r="AG50" i="6"/>
  <c r="AF50" i="7"/>
  <c r="AF50" i="8"/>
  <c r="AF51" i="14"/>
  <c r="AF50" i="15"/>
  <c r="AF50" i="6"/>
  <c r="AF50" i="12"/>
  <c r="AF50" i="14"/>
  <c r="AF50" i="9"/>
  <c r="AF50" i="5"/>
</calcChain>
</file>

<file path=xl/sharedStrings.xml><?xml version="1.0" encoding="utf-8"?>
<sst xmlns="http://schemas.openxmlformats.org/spreadsheetml/2006/main" count="997" uniqueCount="209">
  <si>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</si>
  <si>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</si>
  <si>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</si>
  <si>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</si>
  <si>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</si>
  <si>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</si>
  <si>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</si>
  <si>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</si>
  <si>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</si>
  <si>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</si>
  <si>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</si>
  <si>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</si>
  <si>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</si>
  <si>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</si>
  <si>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</si>
  <si>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</si>
  <si>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</si>
  <si>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</si>
  <si>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</si>
  <si>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</si>
  <si>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</si>
  <si>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</si>
  <si>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</si>
  <si>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</si>
  <si>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</si>
  <si>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</si>
  <si>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</si>
  <si>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</si>
  <si>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</si>
  <si>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</si>
  <si>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</si>
  <si>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</si>
  <si>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</si>
  <si>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</si>
  <si>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</si>
  <si>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</si>
  <si>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</si>
  <si>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</si>
  <si>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</si>
  <si>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</si>
  <si>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</si>
  <si>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</si>
  <si>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</si>
  <si>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</si>
  <si>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</si>
  <si>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</si>
  <si>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</si>
  <si>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</si>
  <si>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</si>
  <si>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</si>
  <si>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</si>
  <si>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</si>
  <si>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</si>
  <si>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</si>
  <si>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</si>
  <si>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</si>
  <si>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</si>
  <si>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</si>
  <si>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</si>
  <si>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</si>
  <si>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</si>
  <si>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</si>
  <si>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</si>
  <si>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</si>
  <si>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</si>
  <si>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</si>
  <si>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</si>
  <si>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</si>
  <si>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</si>
  <si>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</si>
  <si>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</si>
  <si>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</si>
  <si>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</si>
  <si>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</si>
  <si>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</si>
  <si>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</si>
  <si>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</si>
  <si>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</si>
  <si>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</si>
  <si>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</si>
  <si>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</si>
  <si>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</si>
  <si>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</si>
  <si>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</si>
  <si>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</si>
  <si>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</si>
  <si>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</si>
  <si>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</si>
  <si>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</si>
  <si>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</si>
  <si>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Nhumirim (Embrapa Pantanal)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</si>
  <si>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</si>
  <si>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</si>
  <si>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</si>
  <si>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</si>
  <si>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 xml:space="preserve">Rio Brilhante 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</si>
  <si>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</si>
  <si>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</si>
  <si>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</si>
  <si>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</si>
  <si>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</si>
  <si>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</si>
  <si>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</si>
  <si>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</si>
  <si>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</si>
  <si>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</si>
  <si>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</si>
  <si>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Ma. Franciane Rodrigues</t>
  </si>
  <si>
    <t>CoordenadoraTécnica/Cemtec</t>
  </si>
  <si>
    <t>Rodovia BR 163 – km 541 – Zona Rural (Conab)</t>
  </si>
  <si>
    <t>*</t>
  </si>
  <si>
    <t xml:space="preserve"> dias</t>
  </si>
  <si>
    <t>S/ chuva?</t>
  </si>
  <si>
    <t xml:space="preserve">São Gabriel </t>
  </si>
  <si>
    <t>Setembro/2018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</si>
  <si>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</si>
  <si>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</si>
  <si>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</si>
  <si>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</si>
  <si>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</si>
  <si>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</si>
  <si>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</si>
  <si>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Aral Motreira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</si>
  <si>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</si>
  <si>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</si>
  <si>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</si>
  <si>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</si>
  <si>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</si>
  <si>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</si>
  <si>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</si>
  <si>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</si>
  <si>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</si>
  <si>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</si>
  <si>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</si>
  <si>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</si>
  <si>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</si>
  <si>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</si>
  <si>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</si>
  <si>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</si>
  <si>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 xml:space="preserve"> Camapuã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</si>
  <si>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</si>
  <si>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</si>
  <si>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</si>
  <si>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</si>
  <si>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</si>
  <si>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</si>
  <si>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</si>
  <si>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</si>
  <si>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</si>
  <si>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 xml:space="preserve"> Fátima do Sul</t>
  </si>
  <si>
    <t>S 708</t>
  </si>
  <si>
    <t>Estrada da Setima Linha - KM 1  de Culturama</t>
  </si>
  <si>
    <t xml:space="preserve"> Iguatemi</t>
  </si>
  <si>
    <t>S 709</t>
  </si>
  <si>
    <t>Rodovia MS 295 - Sentido Tacuru - Casa do Mel  ao lado da casa do Tete/Sítio Igreja</t>
  </si>
  <si>
    <t xml:space="preserve"> Itaporã</t>
  </si>
  <si>
    <t>S 710</t>
  </si>
  <si>
    <t xml:space="preserve">Parque de Exposição </t>
  </si>
  <si>
    <t xml:space="preserve"> Laguna Carapã</t>
  </si>
  <si>
    <t>S 711</t>
  </si>
  <si>
    <t>Rodovia MS 379, Km 1.2 (Próximo a Parque de Exposição)</t>
  </si>
  <si>
    <t>A 731</t>
  </si>
  <si>
    <t>Nova Alvorada do Sul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</si>
  <si>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</si>
  <si>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</si>
  <si>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</si>
  <si>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</si>
  <si>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</si>
  <si>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</si>
  <si>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</si>
  <si>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</si>
  <si>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 xml:space="preserve"> Pedro Gomes</t>
  </si>
  <si>
    <t>S 714</t>
  </si>
  <si>
    <t xml:space="preserve">Chácara Municipal </t>
  </si>
  <si>
    <t>A 703</t>
  </si>
  <si>
    <t>A 723</t>
  </si>
  <si>
    <t>Cia de Fronteira – Rua Capitão Cantalice, 1077 (Exército)</t>
  </si>
  <si>
    <t>A 732</t>
  </si>
  <si>
    <t xml:space="preserve"> Ribas do Rio Pardo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</si>
  <si>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</si>
  <si>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</si>
  <si>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</si>
  <si>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</si>
  <si>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</si>
  <si>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</si>
  <si>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</si>
  <si>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</si>
  <si>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</si>
  <si>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</si>
  <si>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</si>
  <si>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</si>
  <si>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L</t>
  </si>
  <si>
    <t>SE</t>
  </si>
  <si>
    <t>NE</t>
  </si>
  <si>
    <t>S</t>
  </si>
  <si>
    <t>SO</t>
  </si>
  <si>
    <t>NO</t>
  </si>
  <si>
    <t>N</t>
  </si>
  <si>
    <t>L/SE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</si>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</sst>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1" fillId="7" borderId="2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" xfId="0" applyFill="1" applyBorder="1"/>
    <xf numFmtId="0" fontId="8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0" fillId="7" borderId="0" xfId="0" applyFill="1" applyBorder="1"/>
    <xf numFmtId="0" fontId="0" fillId="7" borderId="3" xfId="0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8" fillId="1" borderId="11" xfId="0" applyNumberFormat="1" applyFont="1" applyFill="1" applyBorder="1" applyAlignment="1">
      <alignment horizontal="center" vertical="center"/>
    </xf>
    <xf numFmtId="14" fontId="17" fillId="0" borderId="11" xfId="0" applyNumberFormat="1" applyFont="1" applyBorder="1" applyAlignment="1">
      <alignment horizontal="center"/>
    </xf>
    <xf numFmtId="0" fontId="17" fillId="1" borderId="11" xfId="0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0" fillId="7" borderId="6" xfId="0" applyNumberFormat="1" applyFill="1" applyBorder="1"/>
    <xf numFmtId="2" fontId="4" fillId="5" borderId="14" xfId="0" applyNumberFormat="1" applyFont="1" applyFill="1" applyBorder="1" applyAlignment="1">
      <alignment horizontal="center" vertical="center"/>
    </xf>
    <xf numFmtId="0" fontId="0" fillId="7" borderId="9" xfId="0" applyFill="1" applyBorder="1"/>
    <xf numFmtId="0" fontId="5" fillId="7" borderId="15" xfId="0" applyFont="1" applyFill="1" applyBorder="1"/>
    <xf numFmtId="0" fontId="8" fillId="0" borderId="6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wrapText="1"/>
    </xf>
    <xf numFmtId="3" fontId="14" fillId="7" borderId="1" xfId="0" applyNumberFormat="1" applyFont="1" applyFill="1" applyBorder="1" applyAlignment="1">
      <alignment horizontal="center" wrapText="1"/>
    </xf>
    <xf numFmtId="0" fontId="22" fillId="7" borderId="1" xfId="0" applyFont="1" applyFill="1" applyBorder="1" applyAlignment="1">
      <alignment wrapText="1"/>
    </xf>
    <xf numFmtId="0" fontId="22" fillId="7" borderId="1" xfId="0" applyFont="1" applyFill="1" applyBorder="1" applyAlignment="1">
      <alignment horizontal="center" vertical="center" wrapText="1"/>
    </xf>
    <xf numFmtId="3" fontId="22" fillId="7" borderId="1" xfId="0" applyNumberFormat="1" applyFont="1" applyFill="1" applyBorder="1" applyAlignment="1">
      <alignment horizontal="center" wrapText="1"/>
    </xf>
    <xf numFmtId="0" fontId="22" fillId="7" borderId="1" xfId="0" applyNumberFormat="1" applyFont="1" applyFill="1" applyBorder="1" applyAlignment="1">
      <alignment horizontal="center" wrapText="1"/>
    </xf>
    <xf numFmtId="14" fontId="22" fillId="7" borderId="1" xfId="0" applyNumberFormat="1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3" fillId="7" borderId="0" xfId="0" applyFont="1" applyFill="1"/>
    <xf numFmtId="0" fontId="23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11" fillId="7" borderId="1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135468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588000"/>
          <a:ext cx="1603376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338667</xdr:colOff>
      <xdr:row>50</xdr:row>
      <xdr:rowOff>137583</xdr:rowOff>
    </xdr:from>
    <xdr:to>
      <xdr:col>31</xdr:col>
      <xdr:colOff>332315</xdr:colOff>
      <xdr:row>54</xdr:row>
      <xdr:rowOff>127000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7281333"/>
          <a:ext cx="2152648" cy="624417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52</xdr:row>
      <xdr:rowOff>142876</xdr:rowOff>
    </xdr:from>
    <xdr:to>
      <xdr:col>18</xdr:col>
      <xdr:colOff>219075</xdr:colOff>
      <xdr:row>55</xdr:row>
      <xdr:rowOff>149756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667376"/>
          <a:ext cx="1380066" cy="483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211667</xdr:colOff>
      <xdr:row>56</xdr:row>
      <xdr:rowOff>137586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710268" cy="559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63501</xdr:colOff>
      <xdr:row>51</xdr:row>
      <xdr:rowOff>148167</xdr:rowOff>
    </xdr:from>
    <xdr:to>
      <xdr:col>33</xdr:col>
      <xdr:colOff>456143</xdr:colOff>
      <xdr:row>56</xdr:row>
      <xdr:rowOff>148168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6651" y="7415742"/>
          <a:ext cx="2476500" cy="809626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390526</xdr:colOff>
      <xdr:row>51</xdr:row>
      <xdr:rowOff>127001</xdr:rowOff>
    </xdr:from>
    <xdr:to>
      <xdr:col>18</xdr:col>
      <xdr:colOff>88900</xdr:colOff>
      <xdr:row>56</xdr:row>
      <xdr:rowOff>130707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562851" y="7394576"/>
          <a:ext cx="1746249" cy="813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10582</xdr:colOff>
      <xdr:row>52</xdr:row>
      <xdr:rowOff>10583</xdr:rowOff>
    </xdr:from>
    <xdr:to>
      <xdr:col>32</xdr:col>
      <xdr:colOff>359831</xdr:colOff>
      <xdr:row>55</xdr:row>
      <xdr:rowOff>116416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1532" y="7440083"/>
          <a:ext cx="1577974" cy="591608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10581</xdr:rowOff>
    </xdr:from>
    <xdr:to>
      <xdr:col>18</xdr:col>
      <xdr:colOff>115620</xdr:colOff>
      <xdr:row>56</xdr:row>
      <xdr:rowOff>77785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85983" y="7602006"/>
          <a:ext cx="1159137" cy="5529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74083</xdr:colOff>
      <xdr:row>51</xdr:row>
      <xdr:rowOff>105834</xdr:rowOff>
    </xdr:from>
    <xdr:to>
      <xdr:col>31</xdr:col>
      <xdr:colOff>423332</xdr:colOff>
      <xdr:row>55</xdr:row>
      <xdr:rowOff>42334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7373409"/>
          <a:ext cx="1444624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169334</xdr:colOff>
      <xdr:row>53</xdr:row>
      <xdr:rowOff>10582</xdr:rowOff>
    </xdr:from>
    <xdr:to>
      <xdr:col>17</xdr:col>
      <xdr:colOff>275167</xdr:colOff>
      <xdr:row>56</xdr:row>
      <xdr:rowOff>67203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151034" y="7602007"/>
          <a:ext cx="1191683" cy="5423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5652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148167</xdr:colOff>
      <xdr:row>51</xdr:row>
      <xdr:rowOff>52916</xdr:rowOff>
    </xdr:from>
    <xdr:to>
      <xdr:col>31</xdr:col>
      <xdr:colOff>137581</xdr:colOff>
      <xdr:row>54</xdr:row>
      <xdr:rowOff>158749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1467" y="7320491"/>
          <a:ext cx="1561039" cy="591608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</xdr:colOff>
      <xdr:row>52</xdr:row>
      <xdr:rowOff>21166</xdr:rowOff>
    </xdr:from>
    <xdr:to>
      <xdr:col>18</xdr:col>
      <xdr:colOff>158749</xdr:colOff>
      <xdr:row>55</xdr:row>
      <xdr:rowOff>151871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89700" y="7450666"/>
          <a:ext cx="1298574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3672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285749</xdr:colOff>
      <xdr:row>51</xdr:row>
      <xdr:rowOff>52917</xdr:rowOff>
    </xdr:from>
    <xdr:to>
      <xdr:col>32</xdr:col>
      <xdr:colOff>275164</xdr:colOff>
      <xdr:row>54</xdr:row>
      <xdr:rowOff>148167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4" y="7320492"/>
          <a:ext cx="1780115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51</xdr:row>
      <xdr:rowOff>95249</xdr:rowOff>
    </xdr:from>
    <xdr:to>
      <xdr:col>19</xdr:col>
      <xdr:colOff>221454</xdr:colOff>
      <xdr:row>55</xdr:row>
      <xdr:rowOff>56621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658100" y="7362824"/>
          <a:ext cx="1554954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42334</xdr:colOff>
      <xdr:row>51</xdr:row>
      <xdr:rowOff>31751</xdr:rowOff>
    </xdr:from>
    <xdr:to>
      <xdr:col>32</xdr:col>
      <xdr:colOff>289981</xdr:colOff>
      <xdr:row>54</xdr:row>
      <xdr:rowOff>127001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4" y="7299326"/>
          <a:ext cx="1800222" cy="581025"/>
        </a:xfrm>
        <a:prstGeom prst="rect">
          <a:avLst/>
        </a:prstGeom>
      </xdr:spPr>
    </xdr:pic>
    <xdr:clientData/>
  </xdr:twoCellAnchor>
  <xdr:twoCellAnchor editAs="oneCell">
    <xdr:from>
      <xdr:col>4</xdr:col>
      <xdr:colOff>306919</xdr:colOff>
      <xdr:row>51</xdr:row>
      <xdr:rowOff>116416</xdr:rowOff>
    </xdr:from>
    <xdr:to>
      <xdr:col>8</xdr:col>
      <xdr:colOff>179122</xdr:colOff>
      <xdr:row>55</xdr:row>
      <xdr:rowOff>77788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2669119" y="7383991"/>
          <a:ext cx="1320003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69756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3</xdr:col>
      <xdr:colOff>0</xdr:colOff>
      <xdr:row>56</xdr:row>
      <xdr:rowOff>135468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588000"/>
          <a:ext cx="1603376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53</xdr:row>
      <xdr:rowOff>57150</xdr:rowOff>
    </xdr:from>
    <xdr:to>
      <xdr:col>31</xdr:col>
      <xdr:colOff>1009649</xdr:colOff>
      <xdr:row>56</xdr:row>
      <xdr:rowOff>63500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5581650"/>
          <a:ext cx="2381249" cy="48260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149756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667376"/>
          <a:ext cx="1380066" cy="483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127000</xdr:rowOff>
    </xdr:from>
    <xdr:to>
      <xdr:col>2</xdr:col>
      <xdr:colOff>31751</xdr:colOff>
      <xdr:row>54</xdr:row>
      <xdr:rowOff>148167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4575"/>
          <a:ext cx="1717676" cy="506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328084</xdr:colOff>
      <xdr:row>50</xdr:row>
      <xdr:rowOff>148166</xdr:rowOff>
    </xdr:from>
    <xdr:to>
      <xdr:col>32</xdr:col>
      <xdr:colOff>35980</xdr:colOff>
      <xdr:row>54</xdr:row>
      <xdr:rowOff>95249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0384" y="7253816"/>
          <a:ext cx="174624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74084</xdr:colOff>
      <xdr:row>50</xdr:row>
      <xdr:rowOff>116417</xdr:rowOff>
    </xdr:from>
    <xdr:to>
      <xdr:col>18</xdr:col>
      <xdr:colOff>274372</xdr:colOff>
      <xdr:row>54</xdr:row>
      <xdr:rowOff>88372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2984" y="7222067"/>
          <a:ext cx="1286138" cy="619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>
        <row r="5">
          <cell r="B5">
            <v>25.179166666666664</v>
          </cell>
          <cell r="C5">
            <v>38</v>
          </cell>
          <cell r="D5">
            <v>17.3</v>
          </cell>
          <cell r="E5">
            <v>59.666666666666664</v>
          </cell>
          <cell r="F5">
            <v>89</v>
          </cell>
          <cell r="G5">
            <v>17</v>
          </cell>
          <cell r="H5">
            <v>18.36</v>
          </cell>
          <cell r="I5" t="str">
            <v>SO</v>
          </cell>
          <cell r="J5">
            <v>38.519999999999996</v>
          </cell>
          <cell r="K5">
            <v>3</v>
          </cell>
        </row>
        <row r="6">
          <cell r="B6">
            <v>19.937499999999996</v>
          </cell>
          <cell r="C6">
            <v>24.8</v>
          </cell>
          <cell r="D6">
            <v>15.5</v>
          </cell>
          <cell r="E6">
            <v>82.5</v>
          </cell>
          <cell r="F6">
            <v>96</v>
          </cell>
          <cell r="G6">
            <v>61</v>
          </cell>
          <cell r="H6">
            <v>17.64</v>
          </cell>
          <cell r="I6" t="str">
            <v>SO</v>
          </cell>
          <cell r="J6">
            <v>35.64</v>
          </cell>
          <cell r="K6">
            <v>0</v>
          </cell>
        </row>
        <row r="7">
          <cell r="B7">
            <v>16.087499999999995</v>
          </cell>
          <cell r="C7">
            <v>23.2</v>
          </cell>
          <cell r="D7">
            <v>11.5</v>
          </cell>
          <cell r="E7">
            <v>68.625</v>
          </cell>
          <cell r="F7">
            <v>89</v>
          </cell>
          <cell r="G7">
            <v>40</v>
          </cell>
          <cell r="H7">
            <v>16.2</v>
          </cell>
          <cell r="I7" t="str">
            <v>SO</v>
          </cell>
          <cell r="J7">
            <v>31.319999999999997</v>
          </cell>
          <cell r="K7">
            <v>0</v>
          </cell>
        </row>
        <row r="8">
          <cell r="B8">
            <v>18.241666666666664</v>
          </cell>
          <cell r="C8">
            <v>26.5</v>
          </cell>
          <cell r="D8">
            <v>14.1</v>
          </cell>
          <cell r="E8">
            <v>68.583333333333329</v>
          </cell>
          <cell r="F8">
            <v>97</v>
          </cell>
          <cell r="G8">
            <v>31</v>
          </cell>
          <cell r="H8">
            <v>15.120000000000001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18.208333333333332</v>
          </cell>
          <cell r="C9">
            <v>28.7</v>
          </cell>
          <cell r="D9">
            <v>7.7</v>
          </cell>
          <cell r="E9">
            <v>54.875</v>
          </cell>
          <cell r="F9">
            <v>93</v>
          </cell>
          <cell r="G9">
            <v>20</v>
          </cell>
          <cell r="H9">
            <v>12.96</v>
          </cell>
          <cell r="I9" t="str">
            <v>SO</v>
          </cell>
          <cell r="J9">
            <v>31.680000000000003</v>
          </cell>
          <cell r="K9">
            <v>0</v>
          </cell>
        </row>
        <row r="10">
          <cell r="B10">
            <v>19.387499999999999</v>
          </cell>
          <cell r="C10">
            <v>30.7</v>
          </cell>
          <cell r="D10">
            <v>9.6</v>
          </cell>
          <cell r="E10">
            <v>51.916666666666664</v>
          </cell>
          <cell r="F10">
            <v>89</v>
          </cell>
          <cell r="G10">
            <v>18</v>
          </cell>
          <cell r="H10">
            <v>10.8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21.083333333333332</v>
          </cell>
          <cell r="C11">
            <v>35.200000000000003</v>
          </cell>
          <cell r="D11">
            <v>8.6999999999999993</v>
          </cell>
          <cell r="E11">
            <v>50.375</v>
          </cell>
          <cell r="F11">
            <v>92</v>
          </cell>
          <cell r="G11">
            <v>12</v>
          </cell>
          <cell r="H11">
            <v>9.3600000000000012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23.779166666666669</v>
          </cell>
          <cell r="C12">
            <v>37.4</v>
          </cell>
          <cell r="D12">
            <v>10.8</v>
          </cell>
          <cell r="E12">
            <v>42.458333333333336</v>
          </cell>
          <cell r="F12">
            <v>88</v>
          </cell>
          <cell r="G12">
            <v>12</v>
          </cell>
          <cell r="H12">
            <v>10.8</v>
          </cell>
          <cell r="I12" t="str">
            <v>SO</v>
          </cell>
          <cell r="J12">
            <v>42.480000000000004</v>
          </cell>
          <cell r="K12">
            <v>0</v>
          </cell>
        </row>
        <row r="13">
          <cell r="B13">
            <v>25.483333333333331</v>
          </cell>
          <cell r="C13">
            <v>38</v>
          </cell>
          <cell r="D13">
            <v>14.1</v>
          </cell>
          <cell r="E13">
            <v>41.083333333333336</v>
          </cell>
          <cell r="F13">
            <v>80</v>
          </cell>
          <cell r="G13">
            <v>11</v>
          </cell>
          <cell r="H13">
            <v>10.08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25.066666666666663</v>
          </cell>
          <cell r="C14">
            <v>37.799999999999997</v>
          </cell>
          <cell r="D14">
            <v>13.2</v>
          </cell>
          <cell r="E14">
            <v>44.208333333333336</v>
          </cell>
          <cell r="F14">
            <v>83</v>
          </cell>
          <cell r="G14">
            <v>12</v>
          </cell>
          <cell r="H14">
            <v>10.44</v>
          </cell>
          <cell r="I14" t="str">
            <v>SO</v>
          </cell>
          <cell r="J14">
            <v>24.840000000000003</v>
          </cell>
          <cell r="K14">
            <v>0</v>
          </cell>
        </row>
        <row r="15">
          <cell r="B15">
            <v>25.416666666666661</v>
          </cell>
          <cell r="C15">
            <v>37.1</v>
          </cell>
          <cell r="D15">
            <v>14.2</v>
          </cell>
          <cell r="E15">
            <v>48.291666666666664</v>
          </cell>
          <cell r="F15">
            <v>90</v>
          </cell>
          <cell r="G15">
            <v>12</v>
          </cell>
          <cell r="H15">
            <v>5.04</v>
          </cell>
          <cell r="I15" t="str">
            <v>SO</v>
          </cell>
          <cell r="J15">
            <v>19.8</v>
          </cell>
          <cell r="K15">
            <v>0</v>
          </cell>
        </row>
        <row r="16">
          <cell r="B16">
            <v>24.879166666666663</v>
          </cell>
          <cell r="C16">
            <v>36.9</v>
          </cell>
          <cell r="D16">
            <v>16</v>
          </cell>
          <cell r="E16">
            <v>47.916666666666664</v>
          </cell>
          <cell r="F16">
            <v>86</v>
          </cell>
          <cell r="G16">
            <v>13</v>
          </cell>
          <cell r="H16">
            <v>10.08</v>
          </cell>
          <cell r="I16" t="str">
            <v>SO</v>
          </cell>
          <cell r="J16">
            <v>21.96</v>
          </cell>
          <cell r="K16">
            <v>0</v>
          </cell>
        </row>
        <row r="17">
          <cell r="B17">
            <v>26.004166666666674</v>
          </cell>
          <cell r="C17">
            <v>38.299999999999997</v>
          </cell>
          <cell r="D17">
            <v>16.8</v>
          </cell>
          <cell r="E17">
            <v>50.041666666666664</v>
          </cell>
          <cell r="F17">
            <v>87</v>
          </cell>
          <cell r="G17">
            <v>15</v>
          </cell>
          <cell r="H17">
            <v>9.7200000000000006</v>
          </cell>
          <cell r="I17" t="str">
            <v>SO</v>
          </cell>
          <cell r="J17">
            <v>24.840000000000003</v>
          </cell>
          <cell r="K17">
            <v>0.2</v>
          </cell>
        </row>
        <row r="18">
          <cell r="B18">
            <v>20.900000000000002</v>
          </cell>
          <cell r="C18">
            <v>27.2</v>
          </cell>
          <cell r="D18">
            <v>18.8</v>
          </cell>
          <cell r="E18">
            <v>81.791666666666671</v>
          </cell>
          <cell r="F18">
            <v>98</v>
          </cell>
          <cell r="G18">
            <v>45</v>
          </cell>
          <cell r="H18">
            <v>14.04</v>
          </cell>
          <cell r="I18" t="str">
            <v>SO</v>
          </cell>
          <cell r="J18">
            <v>30.96</v>
          </cell>
          <cell r="K18">
            <v>15.2</v>
          </cell>
        </row>
        <row r="19">
          <cell r="B19">
            <v>21.570833333333336</v>
          </cell>
          <cell r="C19">
            <v>27.7</v>
          </cell>
          <cell r="D19">
            <v>18.100000000000001</v>
          </cell>
          <cell r="E19">
            <v>84.708333333333329</v>
          </cell>
          <cell r="F19">
            <v>99</v>
          </cell>
          <cell r="G19">
            <v>56</v>
          </cell>
          <cell r="H19">
            <v>6.84</v>
          </cell>
          <cell r="I19" t="str">
            <v>SO</v>
          </cell>
          <cell r="J19">
            <v>16.2</v>
          </cell>
          <cell r="K19">
            <v>5.6000000000000005</v>
          </cell>
        </row>
        <row r="20">
          <cell r="B20">
            <v>21.858333333333334</v>
          </cell>
          <cell r="C20">
            <v>27.7</v>
          </cell>
          <cell r="D20">
            <v>18.2</v>
          </cell>
          <cell r="E20">
            <v>84.916666666666671</v>
          </cell>
          <cell r="F20">
            <v>98</v>
          </cell>
          <cell r="G20">
            <v>59</v>
          </cell>
          <cell r="H20">
            <v>27.720000000000002</v>
          </cell>
          <cell r="I20" t="str">
            <v>SO</v>
          </cell>
          <cell r="J20">
            <v>61.92</v>
          </cell>
          <cell r="K20">
            <v>12.799999999999999</v>
          </cell>
        </row>
        <row r="21">
          <cell r="B21">
            <v>20.491666666666664</v>
          </cell>
          <cell r="C21">
            <v>22</v>
          </cell>
          <cell r="D21">
            <v>19.2</v>
          </cell>
          <cell r="E21">
            <v>94.708333333333329</v>
          </cell>
          <cell r="F21">
            <v>100</v>
          </cell>
          <cell r="G21">
            <v>84</v>
          </cell>
          <cell r="H21">
            <v>18.36</v>
          </cell>
          <cell r="I21" t="str">
            <v>SO</v>
          </cell>
          <cell r="J21">
            <v>39.6</v>
          </cell>
          <cell r="K21">
            <v>75.800000000000011</v>
          </cell>
        </row>
        <row r="22">
          <cell r="B22">
            <v>23.666666666666668</v>
          </cell>
          <cell r="C22">
            <v>30.6</v>
          </cell>
          <cell r="D22">
            <v>19.5</v>
          </cell>
          <cell r="E22">
            <v>84.125</v>
          </cell>
          <cell r="F22">
            <v>99</v>
          </cell>
          <cell r="G22">
            <v>53</v>
          </cell>
          <cell r="H22">
            <v>10.44</v>
          </cell>
          <cell r="I22" t="str">
            <v>SO</v>
          </cell>
          <cell r="J22">
            <v>24.12</v>
          </cell>
          <cell r="K22">
            <v>0.2</v>
          </cell>
        </row>
        <row r="23">
          <cell r="B23">
            <v>26.866666666666674</v>
          </cell>
          <cell r="C23">
            <v>35.299999999999997</v>
          </cell>
          <cell r="D23">
            <v>19.3</v>
          </cell>
          <cell r="E23">
            <v>67.041666666666671</v>
          </cell>
          <cell r="F23">
            <v>98</v>
          </cell>
          <cell r="G23">
            <v>32</v>
          </cell>
          <cell r="H23">
            <v>11.520000000000001</v>
          </cell>
          <cell r="I23" t="str">
            <v>SO</v>
          </cell>
          <cell r="J23">
            <v>29.52</v>
          </cell>
          <cell r="K23">
            <v>0</v>
          </cell>
        </row>
        <row r="24">
          <cell r="B24">
            <v>22.591666666666665</v>
          </cell>
          <cell r="C24">
            <v>29.8</v>
          </cell>
          <cell r="D24">
            <v>17.399999999999999</v>
          </cell>
          <cell r="E24">
            <v>81.458333333333329</v>
          </cell>
          <cell r="F24">
            <v>98</v>
          </cell>
          <cell r="G24">
            <v>51</v>
          </cell>
          <cell r="H24">
            <v>22.68</v>
          </cell>
          <cell r="I24" t="str">
            <v>SO</v>
          </cell>
          <cell r="J24">
            <v>56.88</v>
          </cell>
          <cell r="K24">
            <v>28.199999999999996</v>
          </cell>
        </row>
        <row r="25">
          <cell r="B25">
            <v>22.429166666666664</v>
          </cell>
          <cell r="C25">
            <v>32.200000000000003</v>
          </cell>
          <cell r="D25">
            <v>16.7</v>
          </cell>
          <cell r="E25">
            <v>82.5</v>
          </cell>
          <cell r="F25">
            <v>100</v>
          </cell>
          <cell r="G25">
            <v>46</v>
          </cell>
          <cell r="H25">
            <v>7.5600000000000005</v>
          </cell>
          <cell r="I25" t="str">
            <v>SO</v>
          </cell>
          <cell r="J25">
            <v>17.64</v>
          </cell>
          <cell r="K25">
            <v>0.2</v>
          </cell>
        </row>
        <row r="26">
          <cell r="B26">
            <v>27.958333333333332</v>
          </cell>
          <cell r="C26">
            <v>37.200000000000003</v>
          </cell>
          <cell r="D26">
            <v>20.100000000000001</v>
          </cell>
          <cell r="E26">
            <v>65.375</v>
          </cell>
          <cell r="F26">
            <v>99</v>
          </cell>
          <cell r="G26">
            <v>26</v>
          </cell>
          <cell r="H26">
            <v>6.12</v>
          </cell>
          <cell r="I26" t="str">
            <v>SO</v>
          </cell>
          <cell r="J26">
            <v>20.16</v>
          </cell>
          <cell r="K26">
            <v>0</v>
          </cell>
        </row>
        <row r="27">
          <cell r="B27">
            <v>28.574999999999999</v>
          </cell>
          <cell r="C27">
            <v>38.799999999999997</v>
          </cell>
          <cell r="D27">
            <v>19</v>
          </cell>
          <cell r="E27">
            <v>58.25</v>
          </cell>
          <cell r="F27">
            <v>97</v>
          </cell>
          <cell r="G27">
            <v>21</v>
          </cell>
          <cell r="H27">
            <v>8.2799999999999994</v>
          </cell>
          <cell r="I27" t="str">
            <v>SO</v>
          </cell>
          <cell r="J27">
            <v>19.079999999999998</v>
          </cell>
          <cell r="K27">
            <v>0</v>
          </cell>
        </row>
        <row r="28">
          <cell r="B28">
            <v>29.075000000000003</v>
          </cell>
          <cell r="C28">
            <v>39.9</v>
          </cell>
          <cell r="D28">
            <v>19.399999999999999</v>
          </cell>
          <cell r="E28">
            <v>52.583333333333336</v>
          </cell>
          <cell r="F28">
            <v>94</v>
          </cell>
          <cell r="G28">
            <v>16</v>
          </cell>
          <cell r="H28">
            <v>9</v>
          </cell>
          <cell r="I28" t="str">
            <v>SO</v>
          </cell>
          <cell r="J28">
            <v>24.840000000000003</v>
          </cell>
          <cell r="K28">
            <v>0</v>
          </cell>
        </row>
        <row r="29">
          <cell r="B29">
            <v>26.291666666666661</v>
          </cell>
          <cell r="C29">
            <v>29.5</v>
          </cell>
          <cell r="D29">
            <v>24</v>
          </cell>
          <cell r="E29">
            <v>63.291666666666664</v>
          </cell>
          <cell r="F29">
            <v>78</v>
          </cell>
          <cell r="G29">
            <v>49</v>
          </cell>
          <cell r="H29">
            <v>12.24</v>
          </cell>
          <cell r="I29" t="str">
            <v>SO</v>
          </cell>
          <cell r="J29">
            <v>26.64</v>
          </cell>
          <cell r="K29">
            <v>0</v>
          </cell>
        </row>
        <row r="30">
          <cell r="B30">
            <v>26.995833333333337</v>
          </cell>
          <cell r="C30">
            <v>37</v>
          </cell>
          <cell r="D30">
            <v>20.2</v>
          </cell>
          <cell r="E30">
            <v>67.5</v>
          </cell>
          <cell r="F30">
            <v>96</v>
          </cell>
          <cell r="G30">
            <v>27</v>
          </cell>
          <cell r="H30">
            <v>13.32</v>
          </cell>
          <cell r="I30" t="str">
            <v>SO</v>
          </cell>
          <cell r="J30">
            <v>24.840000000000003</v>
          </cell>
          <cell r="K30">
            <v>0</v>
          </cell>
        </row>
        <row r="31">
          <cell r="B31">
            <v>24.670833333333334</v>
          </cell>
          <cell r="C31">
            <v>29.5</v>
          </cell>
          <cell r="D31">
            <v>20.7</v>
          </cell>
          <cell r="E31">
            <v>76.25</v>
          </cell>
          <cell r="F31">
            <v>97</v>
          </cell>
          <cell r="G31">
            <v>51</v>
          </cell>
          <cell r="H31">
            <v>14.4</v>
          </cell>
          <cell r="I31" t="str">
            <v>SO</v>
          </cell>
          <cell r="J31">
            <v>35.64</v>
          </cell>
          <cell r="K31">
            <v>0.60000000000000009</v>
          </cell>
        </row>
        <row r="32">
          <cell r="B32">
            <v>24.695833333333336</v>
          </cell>
          <cell r="C32">
            <v>32.799999999999997</v>
          </cell>
          <cell r="D32">
            <v>19.100000000000001</v>
          </cell>
          <cell r="E32">
            <v>74.666666666666671</v>
          </cell>
          <cell r="F32">
            <v>97</v>
          </cell>
          <cell r="G32">
            <v>44</v>
          </cell>
          <cell r="H32">
            <v>11.16</v>
          </cell>
          <cell r="I32" t="str">
            <v>SO</v>
          </cell>
          <cell r="J32">
            <v>28.8</v>
          </cell>
          <cell r="K32">
            <v>1</v>
          </cell>
        </row>
        <row r="33">
          <cell r="B33">
            <v>25.512499999999999</v>
          </cell>
          <cell r="C33">
            <v>30.2</v>
          </cell>
          <cell r="D33">
            <v>21.2</v>
          </cell>
          <cell r="E33">
            <v>76.291666666666671</v>
          </cell>
          <cell r="F33">
            <v>96</v>
          </cell>
          <cell r="G33">
            <v>57</v>
          </cell>
          <cell r="H33">
            <v>7.5600000000000005</v>
          </cell>
          <cell r="I33" t="str">
            <v>SO</v>
          </cell>
          <cell r="J33">
            <v>22.32</v>
          </cell>
          <cell r="K33">
            <v>0</v>
          </cell>
        </row>
        <row r="34">
          <cell r="B34">
            <v>24.241666666666664</v>
          </cell>
          <cell r="C34">
            <v>26.8</v>
          </cell>
          <cell r="D34">
            <v>21.3</v>
          </cell>
          <cell r="E34">
            <v>83.708333333333329</v>
          </cell>
          <cell r="F34">
            <v>95</v>
          </cell>
          <cell r="G34">
            <v>70</v>
          </cell>
          <cell r="H34">
            <v>8.64</v>
          </cell>
          <cell r="I34" t="str">
            <v>SO</v>
          </cell>
          <cell r="J34">
            <v>29.16</v>
          </cell>
          <cell r="K34">
            <v>4.6000000000000005</v>
          </cell>
        </row>
      </sheetData>
      <sheetData sheetId="9">
        <row r="5">
          <cell r="B5">
            <v>26.508333333333344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26.887499999999999</v>
          </cell>
          <cell r="C5">
            <v>35.4</v>
          </cell>
          <cell r="D5">
            <v>19.5</v>
          </cell>
          <cell r="E5">
            <v>38.041666666666664</v>
          </cell>
          <cell r="F5">
            <v>62</v>
          </cell>
          <cell r="G5">
            <v>18</v>
          </cell>
          <cell r="H5">
            <v>21.240000000000002</v>
          </cell>
          <cell r="I5" t="str">
            <v>N</v>
          </cell>
          <cell r="J5">
            <v>42.480000000000004</v>
          </cell>
          <cell r="K5">
            <v>0</v>
          </cell>
        </row>
        <row r="6">
          <cell r="B6">
            <v>20.708333333333332</v>
          </cell>
          <cell r="C6">
            <v>29.1</v>
          </cell>
          <cell r="D6">
            <v>13.5</v>
          </cell>
          <cell r="E6">
            <v>64.208333333333329</v>
          </cell>
          <cell r="F6">
            <v>88</v>
          </cell>
          <cell r="G6">
            <v>28</v>
          </cell>
          <cell r="H6">
            <v>32.76</v>
          </cell>
          <cell r="I6" t="str">
            <v>O</v>
          </cell>
          <cell r="J6">
            <v>46.800000000000004</v>
          </cell>
          <cell r="K6">
            <v>0</v>
          </cell>
        </row>
        <row r="7">
          <cell r="B7">
            <v>14.275000000000004</v>
          </cell>
          <cell r="C7">
            <v>22.6</v>
          </cell>
          <cell r="D7">
            <v>10.1</v>
          </cell>
          <cell r="E7">
            <v>74</v>
          </cell>
          <cell r="F7">
            <v>98</v>
          </cell>
          <cell r="G7">
            <v>27</v>
          </cell>
          <cell r="H7">
            <v>18.720000000000002</v>
          </cell>
          <cell r="I7" t="str">
            <v>O</v>
          </cell>
          <cell r="J7">
            <v>36.36</v>
          </cell>
          <cell r="K7">
            <v>0.2</v>
          </cell>
        </row>
        <row r="8">
          <cell r="B8">
            <v>16.358333333333331</v>
          </cell>
          <cell r="C8">
            <v>27.1</v>
          </cell>
          <cell r="D8">
            <v>8.3000000000000007</v>
          </cell>
          <cell r="E8">
            <v>62.541666666666664</v>
          </cell>
          <cell r="F8">
            <v>96</v>
          </cell>
          <cell r="G8">
            <v>24</v>
          </cell>
          <cell r="H8">
            <v>20.16</v>
          </cell>
          <cell r="I8" t="str">
            <v>S</v>
          </cell>
          <cell r="J8">
            <v>37.440000000000005</v>
          </cell>
          <cell r="K8">
            <v>0</v>
          </cell>
        </row>
        <row r="9">
          <cell r="B9">
            <v>18.779166666666665</v>
          </cell>
          <cell r="C9">
            <v>28.9</v>
          </cell>
          <cell r="D9">
            <v>10.7</v>
          </cell>
          <cell r="E9">
            <v>44.291666666666664</v>
          </cell>
          <cell r="F9">
            <v>74</v>
          </cell>
          <cell r="G9">
            <v>13</v>
          </cell>
          <cell r="H9">
            <v>18.720000000000002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20.799999999999997</v>
          </cell>
          <cell r="C10">
            <v>31.3</v>
          </cell>
          <cell r="D10">
            <v>11.9</v>
          </cell>
          <cell r="E10">
            <v>34.833333333333336</v>
          </cell>
          <cell r="F10">
            <v>65</v>
          </cell>
          <cell r="G10">
            <v>13</v>
          </cell>
          <cell r="H10">
            <v>20.52</v>
          </cell>
          <cell r="I10" t="str">
            <v>L</v>
          </cell>
          <cell r="J10">
            <v>36.72</v>
          </cell>
          <cell r="K10">
            <v>0</v>
          </cell>
        </row>
        <row r="11">
          <cell r="B11">
            <v>23.220833333333328</v>
          </cell>
          <cell r="C11">
            <v>34.1</v>
          </cell>
          <cell r="D11">
            <v>11.7</v>
          </cell>
          <cell r="E11">
            <v>29.541666666666668</v>
          </cell>
          <cell r="F11">
            <v>59</v>
          </cell>
          <cell r="G11">
            <v>12</v>
          </cell>
          <cell r="H11">
            <v>22.32</v>
          </cell>
          <cell r="I11" t="str">
            <v>NE</v>
          </cell>
          <cell r="J11">
            <v>38.880000000000003</v>
          </cell>
          <cell r="K11">
            <v>0</v>
          </cell>
        </row>
        <row r="12">
          <cell r="B12">
            <v>25.525000000000002</v>
          </cell>
          <cell r="C12">
            <v>35.200000000000003</v>
          </cell>
          <cell r="D12">
            <v>14.5</v>
          </cell>
          <cell r="E12">
            <v>24.75</v>
          </cell>
          <cell r="F12">
            <v>52</v>
          </cell>
          <cell r="G12">
            <v>11</v>
          </cell>
          <cell r="H12">
            <v>17.64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26.270833333333332</v>
          </cell>
          <cell r="C13">
            <v>36.4</v>
          </cell>
          <cell r="D13">
            <v>14.7</v>
          </cell>
          <cell r="E13">
            <v>23.875</v>
          </cell>
          <cell r="F13">
            <v>51</v>
          </cell>
          <cell r="G13">
            <v>10</v>
          </cell>
          <cell r="H13">
            <v>20.88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26.058333333333337</v>
          </cell>
          <cell r="C14">
            <v>35.799999999999997</v>
          </cell>
          <cell r="D14">
            <v>16</v>
          </cell>
          <cell r="E14">
            <v>22.208333333333332</v>
          </cell>
          <cell r="F14">
            <v>42</v>
          </cell>
          <cell r="G14">
            <v>10</v>
          </cell>
          <cell r="H14">
            <v>20.88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26.370833333333326</v>
          </cell>
          <cell r="C15">
            <v>36.4</v>
          </cell>
          <cell r="D15">
            <v>13.3</v>
          </cell>
          <cell r="E15">
            <v>22.5</v>
          </cell>
          <cell r="F15">
            <v>54</v>
          </cell>
          <cell r="G15">
            <v>10</v>
          </cell>
          <cell r="H15">
            <v>16.920000000000002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26.400000000000002</v>
          </cell>
          <cell r="C16">
            <v>36.9</v>
          </cell>
          <cell r="D16">
            <v>15.5</v>
          </cell>
          <cell r="E16">
            <v>23.75</v>
          </cell>
          <cell r="F16">
            <v>47</v>
          </cell>
          <cell r="G16">
            <v>10</v>
          </cell>
          <cell r="H16">
            <v>17.64</v>
          </cell>
          <cell r="I16" t="str">
            <v>L</v>
          </cell>
          <cell r="J16">
            <v>38.880000000000003</v>
          </cell>
          <cell r="K16">
            <v>0</v>
          </cell>
        </row>
        <row r="17">
          <cell r="B17">
            <v>27.908333333333331</v>
          </cell>
          <cell r="C17">
            <v>37</v>
          </cell>
          <cell r="D17">
            <v>18.399999999999999</v>
          </cell>
          <cell r="E17">
            <v>25.208333333333332</v>
          </cell>
          <cell r="F17">
            <v>49</v>
          </cell>
          <cell r="G17">
            <v>12</v>
          </cell>
          <cell r="H17">
            <v>24.48</v>
          </cell>
          <cell r="I17" t="str">
            <v>NE</v>
          </cell>
          <cell r="J17">
            <v>43.2</v>
          </cell>
          <cell r="K17">
            <v>0</v>
          </cell>
        </row>
        <row r="18">
          <cell r="B18">
            <v>22.087500000000006</v>
          </cell>
          <cell r="C18">
            <v>28.3</v>
          </cell>
          <cell r="D18">
            <v>17.399999999999999</v>
          </cell>
          <cell r="E18">
            <v>67.875</v>
          </cell>
          <cell r="F18">
            <v>97</v>
          </cell>
          <cell r="G18">
            <v>24</v>
          </cell>
          <cell r="H18">
            <v>28.8</v>
          </cell>
          <cell r="I18" t="str">
            <v>N</v>
          </cell>
          <cell r="J18">
            <v>42.84</v>
          </cell>
          <cell r="K18">
            <v>10.4</v>
          </cell>
        </row>
        <row r="19">
          <cell r="B19">
            <v>22.225000000000005</v>
          </cell>
          <cell r="C19">
            <v>30.1</v>
          </cell>
          <cell r="D19">
            <v>17.899999999999999</v>
          </cell>
          <cell r="E19">
            <v>80.583333333333329</v>
          </cell>
          <cell r="F19">
            <v>98</v>
          </cell>
          <cell r="G19">
            <v>45</v>
          </cell>
          <cell r="H19">
            <v>14.4</v>
          </cell>
          <cell r="I19" t="str">
            <v>NE</v>
          </cell>
          <cell r="J19">
            <v>29.16</v>
          </cell>
          <cell r="K19">
            <v>0.2</v>
          </cell>
        </row>
        <row r="20">
          <cell r="B20">
            <v>22.920833333333338</v>
          </cell>
          <cell r="C20">
            <v>32.799999999999997</v>
          </cell>
          <cell r="D20">
            <v>19.2</v>
          </cell>
          <cell r="E20">
            <v>75.666666666666671</v>
          </cell>
          <cell r="F20">
            <v>93</v>
          </cell>
          <cell r="G20">
            <v>33</v>
          </cell>
          <cell r="H20">
            <v>30.240000000000002</v>
          </cell>
          <cell r="I20" t="str">
            <v>NE</v>
          </cell>
          <cell r="J20">
            <v>62.639999999999993</v>
          </cell>
          <cell r="K20">
            <v>5.6</v>
          </cell>
        </row>
        <row r="21">
          <cell r="B21">
            <v>20.541666666666668</v>
          </cell>
          <cell r="C21">
            <v>23.9</v>
          </cell>
          <cell r="D21">
            <v>17.7</v>
          </cell>
          <cell r="E21">
            <v>86.458333333333329</v>
          </cell>
          <cell r="F21">
            <v>97</v>
          </cell>
          <cell r="G21">
            <v>75</v>
          </cell>
          <cell r="H21">
            <v>26.28</v>
          </cell>
          <cell r="I21" t="str">
            <v>N</v>
          </cell>
          <cell r="J21">
            <v>62.639999999999993</v>
          </cell>
          <cell r="K21">
            <v>32.4</v>
          </cell>
        </row>
        <row r="22">
          <cell r="B22">
            <v>22.741666666666664</v>
          </cell>
          <cell r="C22">
            <v>29.9</v>
          </cell>
          <cell r="D22">
            <v>19.2</v>
          </cell>
          <cell r="E22">
            <v>75.666666666666671</v>
          </cell>
          <cell r="F22">
            <v>95</v>
          </cell>
          <cell r="G22">
            <v>45</v>
          </cell>
          <cell r="H22">
            <v>23.040000000000003</v>
          </cell>
          <cell r="I22" t="str">
            <v>NE</v>
          </cell>
          <cell r="J22">
            <v>30.6</v>
          </cell>
          <cell r="K22">
            <v>0.4</v>
          </cell>
        </row>
        <row r="23">
          <cell r="B23">
            <v>24.179166666666671</v>
          </cell>
          <cell r="C23">
            <v>33.799999999999997</v>
          </cell>
          <cell r="D23">
            <v>19.600000000000001</v>
          </cell>
          <cell r="E23">
            <v>67</v>
          </cell>
          <cell r="F23">
            <v>89</v>
          </cell>
          <cell r="G23">
            <v>27</v>
          </cell>
          <cell r="H23">
            <v>27.36</v>
          </cell>
          <cell r="I23" t="str">
            <v>NE</v>
          </cell>
          <cell r="J23">
            <v>53.64</v>
          </cell>
          <cell r="K23">
            <v>20.400000000000002</v>
          </cell>
        </row>
        <row r="24">
          <cell r="B24">
            <v>22.433333333333334</v>
          </cell>
          <cell r="C24">
            <v>33.5</v>
          </cell>
          <cell r="D24">
            <v>16.899999999999999</v>
          </cell>
          <cell r="E24">
            <v>74.541666666666671</v>
          </cell>
          <cell r="F24">
            <v>95</v>
          </cell>
          <cell r="G24">
            <v>31</v>
          </cell>
          <cell r="H24">
            <v>37.800000000000004</v>
          </cell>
          <cell r="I24" t="str">
            <v>N</v>
          </cell>
          <cell r="J24">
            <v>73.8</v>
          </cell>
          <cell r="K24">
            <v>10.4</v>
          </cell>
        </row>
        <row r="25">
          <cell r="B25">
            <v>22.816666666666666</v>
          </cell>
          <cell r="C25">
            <v>33.9</v>
          </cell>
          <cell r="D25">
            <v>16.8</v>
          </cell>
          <cell r="E25">
            <v>71.708333333333329</v>
          </cell>
          <cell r="F25">
            <v>96</v>
          </cell>
          <cell r="G25">
            <v>30</v>
          </cell>
          <cell r="H25">
            <v>26.28</v>
          </cell>
          <cell r="I25" t="str">
            <v>NE</v>
          </cell>
          <cell r="J25">
            <v>42.84</v>
          </cell>
          <cell r="K25">
            <v>13.4</v>
          </cell>
        </row>
        <row r="26">
          <cell r="B26">
            <v>25.770833333333332</v>
          </cell>
          <cell r="C26">
            <v>35</v>
          </cell>
          <cell r="D26">
            <v>19.100000000000001</v>
          </cell>
          <cell r="E26">
            <v>60.875</v>
          </cell>
          <cell r="F26">
            <v>93</v>
          </cell>
          <cell r="G26">
            <v>26</v>
          </cell>
          <cell r="H26">
            <v>20.52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26.908333333333331</v>
          </cell>
          <cell r="C27">
            <v>36.9</v>
          </cell>
          <cell r="D27">
            <v>19</v>
          </cell>
          <cell r="E27">
            <v>49.458333333333336</v>
          </cell>
          <cell r="F27">
            <v>79</v>
          </cell>
          <cell r="G27">
            <v>18</v>
          </cell>
          <cell r="H27">
            <v>19.8</v>
          </cell>
          <cell r="I27" t="str">
            <v>NE</v>
          </cell>
          <cell r="J27">
            <v>30.96</v>
          </cell>
          <cell r="K27">
            <v>0</v>
          </cell>
        </row>
        <row r="28">
          <cell r="B28">
            <v>27.841666666666665</v>
          </cell>
          <cell r="C28">
            <v>36.4</v>
          </cell>
          <cell r="D28">
            <v>19.5</v>
          </cell>
          <cell r="E28">
            <v>42.5</v>
          </cell>
          <cell r="F28">
            <v>72</v>
          </cell>
          <cell r="G28">
            <v>17</v>
          </cell>
          <cell r="H28">
            <v>18</v>
          </cell>
          <cell r="I28" t="str">
            <v>NE</v>
          </cell>
          <cell r="J28">
            <v>45.36</v>
          </cell>
          <cell r="K28">
            <v>0</v>
          </cell>
        </row>
        <row r="29">
          <cell r="B29">
            <v>24.833333333333329</v>
          </cell>
          <cell r="C29">
            <v>28.3</v>
          </cell>
          <cell r="D29">
            <v>20.5</v>
          </cell>
          <cell r="E29">
            <v>61.75</v>
          </cell>
          <cell r="F29">
            <v>81</v>
          </cell>
          <cell r="G29">
            <v>35</v>
          </cell>
          <cell r="H29">
            <v>28.8</v>
          </cell>
          <cell r="I29" t="str">
            <v>L</v>
          </cell>
          <cell r="J29">
            <v>44.28</v>
          </cell>
          <cell r="K29">
            <v>1.4</v>
          </cell>
        </row>
        <row r="30">
          <cell r="B30">
            <v>26.070833333333336</v>
          </cell>
          <cell r="C30">
            <v>36.4</v>
          </cell>
          <cell r="D30">
            <v>19.899999999999999</v>
          </cell>
          <cell r="E30">
            <v>59.833333333333336</v>
          </cell>
          <cell r="F30">
            <v>85</v>
          </cell>
          <cell r="G30">
            <v>24</v>
          </cell>
          <cell r="H30">
            <v>21.240000000000002</v>
          </cell>
          <cell r="I30" t="str">
            <v>NE</v>
          </cell>
          <cell r="J30">
            <v>54.36</v>
          </cell>
          <cell r="K30">
            <v>1</v>
          </cell>
        </row>
        <row r="31">
          <cell r="B31">
            <v>24.895833333333339</v>
          </cell>
          <cell r="C31">
            <v>35.200000000000003</v>
          </cell>
          <cell r="D31">
            <v>19.600000000000001</v>
          </cell>
          <cell r="E31">
            <v>68.375</v>
          </cell>
          <cell r="F31">
            <v>90</v>
          </cell>
          <cell r="G31">
            <v>28</v>
          </cell>
          <cell r="H31">
            <v>25.2</v>
          </cell>
          <cell r="I31" t="str">
            <v>NE</v>
          </cell>
          <cell r="J31">
            <v>42.480000000000004</v>
          </cell>
          <cell r="K31">
            <v>3.1999999999999997</v>
          </cell>
        </row>
        <row r="32">
          <cell r="B32">
            <v>23.766666666666666</v>
          </cell>
          <cell r="C32">
            <v>32.5</v>
          </cell>
          <cell r="D32">
            <v>19.5</v>
          </cell>
          <cell r="E32">
            <v>73.291666666666671</v>
          </cell>
          <cell r="F32">
            <v>96</v>
          </cell>
          <cell r="G32">
            <v>37</v>
          </cell>
          <cell r="H32">
            <v>32.76</v>
          </cell>
          <cell r="I32" t="str">
            <v>SE</v>
          </cell>
          <cell r="J32">
            <v>41.04</v>
          </cell>
          <cell r="K32">
            <v>0.8</v>
          </cell>
        </row>
        <row r="33">
          <cell r="B33">
            <v>24.454166666666669</v>
          </cell>
          <cell r="C33">
            <v>33.5</v>
          </cell>
          <cell r="D33">
            <v>20.5</v>
          </cell>
          <cell r="E33">
            <v>66.958333333333329</v>
          </cell>
          <cell r="F33">
            <v>87</v>
          </cell>
          <cell r="G33">
            <v>34</v>
          </cell>
          <cell r="H33">
            <v>24.48</v>
          </cell>
          <cell r="I33" t="str">
            <v>NE</v>
          </cell>
          <cell r="J33">
            <v>44.64</v>
          </cell>
          <cell r="K33">
            <v>4.8</v>
          </cell>
        </row>
        <row r="34">
          <cell r="B34">
            <v>21.379166666666666</v>
          </cell>
          <cell r="C34">
            <v>24.6</v>
          </cell>
          <cell r="D34">
            <v>19.2</v>
          </cell>
          <cell r="E34">
            <v>85.166666666666671</v>
          </cell>
          <cell r="F34">
            <v>96</v>
          </cell>
          <cell r="G34">
            <v>71</v>
          </cell>
          <cell r="H34">
            <v>25.56</v>
          </cell>
          <cell r="I34" t="str">
            <v>L</v>
          </cell>
          <cell r="J34">
            <v>47.16</v>
          </cell>
          <cell r="K34">
            <v>5.6000000000000005</v>
          </cell>
        </row>
      </sheetData>
      <sheetData sheetId="9">
        <row r="5">
          <cell r="B5">
            <v>24.5625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27.717391304347824</v>
          </cell>
          <cell r="C5">
            <v>38</v>
          </cell>
          <cell r="D5">
            <v>18.2</v>
          </cell>
          <cell r="E5">
            <v>52.826086956521742</v>
          </cell>
          <cell r="F5">
            <v>90</v>
          </cell>
          <cell r="G5">
            <v>21</v>
          </cell>
          <cell r="H5">
            <v>18</v>
          </cell>
          <cell r="I5" t="str">
            <v>NO</v>
          </cell>
          <cell r="J5">
            <v>38.519999999999996</v>
          </cell>
          <cell r="K5">
            <v>0</v>
          </cell>
        </row>
        <row r="6">
          <cell r="B6">
            <v>17.991666666666664</v>
          </cell>
          <cell r="C6">
            <v>29.4</v>
          </cell>
          <cell r="D6">
            <v>12.9</v>
          </cell>
          <cell r="E6">
            <v>76.583333333333329</v>
          </cell>
          <cell r="F6">
            <v>86</v>
          </cell>
          <cell r="G6">
            <v>48</v>
          </cell>
          <cell r="H6">
            <v>22.68</v>
          </cell>
          <cell r="I6" t="str">
            <v>SO</v>
          </cell>
          <cell r="J6">
            <v>42.12</v>
          </cell>
          <cell r="K6">
            <v>0</v>
          </cell>
        </row>
        <row r="7">
          <cell r="B7">
            <v>15.566666666666668</v>
          </cell>
          <cell r="C7">
            <v>24.8</v>
          </cell>
          <cell r="D7">
            <v>10.6</v>
          </cell>
          <cell r="E7">
            <v>68.666666666666671</v>
          </cell>
          <cell r="F7">
            <v>91</v>
          </cell>
          <cell r="G7">
            <v>34</v>
          </cell>
          <cell r="H7">
            <v>16.920000000000002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18.329166666666666</v>
          </cell>
          <cell r="C8">
            <v>30.3</v>
          </cell>
          <cell r="D8">
            <v>8.4</v>
          </cell>
          <cell r="E8">
            <v>64.083333333333329</v>
          </cell>
          <cell r="F8">
            <v>97</v>
          </cell>
          <cell r="G8">
            <v>27</v>
          </cell>
          <cell r="H8">
            <v>16.559999999999999</v>
          </cell>
          <cell r="I8" t="str">
            <v>S</v>
          </cell>
          <cell r="J8">
            <v>34.200000000000003</v>
          </cell>
          <cell r="K8">
            <v>0</v>
          </cell>
        </row>
        <row r="9">
          <cell r="B9">
            <v>20.537499999999998</v>
          </cell>
          <cell r="C9">
            <v>31</v>
          </cell>
          <cell r="D9">
            <v>9.5</v>
          </cell>
          <cell r="E9">
            <v>48.25</v>
          </cell>
          <cell r="F9">
            <v>92</v>
          </cell>
          <cell r="G9">
            <v>14</v>
          </cell>
          <cell r="H9">
            <v>10.8</v>
          </cell>
          <cell r="I9" t="str">
            <v>S</v>
          </cell>
          <cell r="J9">
            <v>25.56</v>
          </cell>
          <cell r="K9">
            <v>0</v>
          </cell>
        </row>
        <row r="10">
          <cell r="B10">
            <v>22.258333333333336</v>
          </cell>
          <cell r="C10">
            <v>34.5</v>
          </cell>
          <cell r="D10">
            <v>12.2</v>
          </cell>
          <cell r="E10">
            <v>35.166666666666664</v>
          </cell>
          <cell r="F10">
            <v>62</v>
          </cell>
          <cell r="G10">
            <v>13</v>
          </cell>
          <cell r="H10">
            <v>12.6</v>
          </cell>
          <cell r="I10" t="str">
            <v>SE</v>
          </cell>
          <cell r="J10">
            <v>26.28</v>
          </cell>
          <cell r="K10">
            <v>0</v>
          </cell>
        </row>
        <row r="11">
          <cell r="B11">
            <v>23.583333333333339</v>
          </cell>
          <cell r="C11">
            <v>37.299999999999997</v>
          </cell>
          <cell r="D11">
            <v>10.5</v>
          </cell>
          <cell r="E11">
            <v>38.833333333333336</v>
          </cell>
          <cell r="F11">
            <v>82</v>
          </cell>
          <cell r="G11">
            <v>13</v>
          </cell>
          <cell r="H11">
            <v>13.32</v>
          </cell>
          <cell r="I11" t="str">
            <v>SE</v>
          </cell>
          <cell r="J11">
            <v>27.720000000000002</v>
          </cell>
          <cell r="K11">
            <v>0</v>
          </cell>
        </row>
        <row r="12">
          <cell r="B12">
            <v>25.873913043478261</v>
          </cell>
          <cell r="C12">
            <v>38</v>
          </cell>
          <cell r="D12">
            <v>14.3</v>
          </cell>
          <cell r="E12">
            <v>34.260869565217391</v>
          </cell>
          <cell r="F12">
            <v>69</v>
          </cell>
          <cell r="G12">
            <v>11</v>
          </cell>
          <cell r="H12">
            <v>9.7200000000000006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26.165000000000003</v>
          </cell>
          <cell r="C13">
            <v>38.799999999999997</v>
          </cell>
          <cell r="D13">
            <v>15.6</v>
          </cell>
          <cell r="E13">
            <v>32.4</v>
          </cell>
          <cell r="F13">
            <v>75</v>
          </cell>
          <cell r="G13">
            <v>11</v>
          </cell>
          <cell r="H13">
            <v>9.3600000000000012</v>
          </cell>
          <cell r="I13" t="str">
            <v>SE</v>
          </cell>
          <cell r="J13">
            <v>21.6</v>
          </cell>
          <cell r="K13">
            <v>0</v>
          </cell>
        </row>
        <row r="14">
          <cell r="B14">
            <v>26.171428571428571</v>
          </cell>
          <cell r="C14">
            <v>39.4</v>
          </cell>
          <cell r="D14">
            <v>15.5</v>
          </cell>
          <cell r="E14">
            <v>37.200000000000003</v>
          </cell>
          <cell r="F14">
            <v>74</v>
          </cell>
          <cell r="G14">
            <v>10</v>
          </cell>
          <cell r="H14">
            <v>11.879999999999999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26.41363636363636</v>
          </cell>
          <cell r="C15">
            <v>39.299999999999997</v>
          </cell>
          <cell r="D15">
            <v>15.9</v>
          </cell>
          <cell r="E15">
            <v>34.772727272727273</v>
          </cell>
          <cell r="F15">
            <v>70</v>
          </cell>
          <cell r="G15">
            <v>11</v>
          </cell>
          <cell r="H15">
            <v>13.32</v>
          </cell>
          <cell r="I15" t="str">
            <v>SE</v>
          </cell>
          <cell r="J15">
            <v>31.319999999999997</v>
          </cell>
          <cell r="K15">
            <v>0</v>
          </cell>
        </row>
        <row r="16">
          <cell r="B16">
            <v>27.978260869565212</v>
          </cell>
          <cell r="C16">
            <v>39.5</v>
          </cell>
          <cell r="D16">
            <v>16.7</v>
          </cell>
          <cell r="E16">
            <v>32.086956521739133</v>
          </cell>
          <cell r="F16">
            <v>66</v>
          </cell>
          <cell r="G16">
            <v>11</v>
          </cell>
          <cell r="H16">
            <v>10.44</v>
          </cell>
          <cell r="I16" t="str">
            <v>SE</v>
          </cell>
          <cell r="J16">
            <v>22.32</v>
          </cell>
          <cell r="K16">
            <v>0</v>
          </cell>
        </row>
        <row r="17">
          <cell r="B17">
            <v>27.981818181818188</v>
          </cell>
          <cell r="C17">
            <v>41.1</v>
          </cell>
          <cell r="D17">
            <v>18.8</v>
          </cell>
          <cell r="E17">
            <v>31.454545454545453</v>
          </cell>
          <cell r="F17">
            <v>53</v>
          </cell>
          <cell r="G17">
            <v>11</v>
          </cell>
          <cell r="H17">
            <v>10.8</v>
          </cell>
          <cell r="I17" t="str">
            <v>SE</v>
          </cell>
          <cell r="J17">
            <v>42.12</v>
          </cell>
          <cell r="K17">
            <v>0</v>
          </cell>
        </row>
        <row r="18">
          <cell r="B18">
            <v>23.637499999999999</v>
          </cell>
          <cell r="C18">
            <v>30.6</v>
          </cell>
          <cell r="D18">
            <v>20.399999999999999</v>
          </cell>
          <cell r="E18">
            <v>67.666666666666671</v>
          </cell>
          <cell r="F18">
            <v>93</v>
          </cell>
          <cell r="G18">
            <v>27</v>
          </cell>
          <cell r="H18">
            <v>12.6</v>
          </cell>
          <cell r="I18" t="str">
            <v>SE</v>
          </cell>
          <cell r="J18">
            <v>48.96</v>
          </cell>
          <cell r="K18">
            <v>0</v>
          </cell>
        </row>
        <row r="19">
          <cell r="B19">
            <v>24.504166666666666</v>
          </cell>
          <cell r="C19">
            <v>34</v>
          </cell>
          <cell r="D19">
            <v>18.600000000000001</v>
          </cell>
          <cell r="E19">
            <v>72.666666666666671</v>
          </cell>
          <cell r="F19">
            <v>94</v>
          </cell>
          <cell r="G19">
            <v>37</v>
          </cell>
          <cell r="H19">
            <v>11.879999999999999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26.037499999999998</v>
          </cell>
          <cell r="C20">
            <v>34.200000000000003</v>
          </cell>
          <cell r="D20">
            <v>20.9</v>
          </cell>
          <cell r="E20">
            <v>69.916666666666671</v>
          </cell>
          <cell r="F20">
            <v>88</v>
          </cell>
          <cell r="G20">
            <v>38</v>
          </cell>
          <cell r="H20">
            <v>12.6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23.183333333333337</v>
          </cell>
          <cell r="C21">
            <v>28.1</v>
          </cell>
          <cell r="D21">
            <v>20.2</v>
          </cell>
          <cell r="E21">
            <v>85.208333333333329</v>
          </cell>
          <cell r="F21">
            <v>96</v>
          </cell>
          <cell r="G21">
            <v>64</v>
          </cell>
          <cell r="H21">
            <v>9</v>
          </cell>
          <cell r="I21" t="str">
            <v>L</v>
          </cell>
          <cell r="J21">
            <v>40.32</v>
          </cell>
          <cell r="K21">
            <v>0</v>
          </cell>
        </row>
        <row r="22">
          <cell r="B22">
            <v>24.440909090909091</v>
          </cell>
          <cell r="C22">
            <v>33</v>
          </cell>
          <cell r="D22">
            <v>20.3</v>
          </cell>
          <cell r="E22">
            <v>80.63636363636364</v>
          </cell>
          <cell r="F22">
            <v>96</v>
          </cell>
          <cell r="G22">
            <v>43</v>
          </cell>
          <cell r="H22">
            <v>12.24</v>
          </cell>
          <cell r="I22" t="str">
            <v>SE</v>
          </cell>
          <cell r="J22">
            <v>23.400000000000002</v>
          </cell>
          <cell r="K22">
            <v>0</v>
          </cell>
        </row>
        <row r="23">
          <cell r="B23">
            <v>25.504999999999995</v>
          </cell>
          <cell r="C23">
            <v>35.6</v>
          </cell>
          <cell r="D23">
            <v>20.2</v>
          </cell>
          <cell r="E23">
            <v>73</v>
          </cell>
          <cell r="F23">
            <v>95</v>
          </cell>
          <cell r="G23">
            <v>32</v>
          </cell>
          <cell r="H23">
            <v>12.96</v>
          </cell>
          <cell r="I23" t="str">
            <v>SE</v>
          </cell>
          <cell r="J23">
            <v>28.08</v>
          </cell>
          <cell r="K23">
            <v>0</v>
          </cell>
        </row>
        <row r="24">
          <cell r="B24">
            <v>24.580952380952382</v>
          </cell>
          <cell r="C24">
            <v>36.200000000000003</v>
          </cell>
          <cell r="D24">
            <v>20</v>
          </cell>
          <cell r="E24">
            <v>73</v>
          </cell>
          <cell r="F24">
            <v>93</v>
          </cell>
          <cell r="G24">
            <v>30</v>
          </cell>
          <cell r="H24">
            <v>19.079999999999998</v>
          </cell>
          <cell r="I24" t="str">
            <v>SE</v>
          </cell>
          <cell r="J24">
            <v>52.56</v>
          </cell>
          <cell r="K24">
            <v>0</v>
          </cell>
        </row>
        <row r="25">
          <cell r="B25">
            <v>24.913636363636364</v>
          </cell>
          <cell r="C25">
            <v>36.700000000000003</v>
          </cell>
          <cell r="D25">
            <v>18.7</v>
          </cell>
          <cell r="E25">
            <v>72.727272727272734</v>
          </cell>
          <cell r="F25">
            <v>94</v>
          </cell>
          <cell r="G25">
            <v>33</v>
          </cell>
          <cell r="H25">
            <v>9.7200000000000006</v>
          </cell>
          <cell r="I25" t="str">
            <v>SE</v>
          </cell>
          <cell r="J25">
            <v>27</v>
          </cell>
          <cell r="K25">
            <v>0</v>
          </cell>
        </row>
        <row r="26">
          <cell r="B26">
            <v>26.794736842105266</v>
          </cell>
          <cell r="C26">
            <v>37.299999999999997</v>
          </cell>
          <cell r="D26">
            <v>20.9</v>
          </cell>
          <cell r="E26">
            <v>66.315789473684205</v>
          </cell>
          <cell r="F26">
            <v>92</v>
          </cell>
          <cell r="G26">
            <v>28</v>
          </cell>
          <cell r="H26">
            <v>12.6</v>
          </cell>
          <cell r="I26" t="str">
            <v>SE</v>
          </cell>
          <cell r="J26">
            <v>40.680000000000007</v>
          </cell>
          <cell r="K26">
            <v>0</v>
          </cell>
        </row>
        <row r="27">
          <cell r="B27">
            <v>26.223529411764709</v>
          </cell>
          <cell r="C27">
            <v>35.700000000000003</v>
          </cell>
          <cell r="D27">
            <v>20.9</v>
          </cell>
          <cell r="E27">
            <v>66.588235294117652</v>
          </cell>
          <cell r="F27">
            <v>89</v>
          </cell>
          <cell r="G27">
            <v>31</v>
          </cell>
          <cell r="H27">
            <v>9</v>
          </cell>
          <cell r="I27" t="str">
            <v>NO</v>
          </cell>
          <cell r="J27">
            <v>23.400000000000002</v>
          </cell>
          <cell r="K27">
            <v>0</v>
          </cell>
        </row>
        <row r="28">
          <cell r="B28">
            <v>27.961111111111116</v>
          </cell>
          <cell r="C28">
            <v>39.5</v>
          </cell>
          <cell r="D28">
            <v>21.7</v>
          </cell>
          <cell r="E28">
            <v>59.944444444444443</v>
          </cell>
          <cell r="F28">
            <v>86</v>
          </cell>
          <cell r="G28">
            <v>23</v>
          </cell>
          <cell r="H28">
            <v>9.7200000000000006</v>
          </cell>
          <cell r="I28" t="str">
            <v>O</v>
          </cell>
          <cell r="J28">
            <v>24.840000000000003</v>
          </cell>
          <cell r="K28">
            <v>0</v>
          </cell>
        </row>
        <row r="29">
          <cell r="B29">
            <v>24.866666666666671</v>
          </cell>
          <cell r="C29">
            <v>30.3</v>
          </cell>
          <cell r="D29">
            <v>21.5</v>
          </cell>
          <cell r="E29">
            <v>74.958333333333329</v>
          </cell>
          <cell r="F29">
            <v>95</v>
          </cell>
          <cell r="G29">
            <v>45</v>
          </cell>
          <cell r="H29">
            <v>13.32</v>
          </cell>
          <cell r="I29" t="str">
            <v>O</v>
          </cell>
          <cell r="J29">
            <v>37.080000000000005</v>
          </cell>
          <cell r="K29">
            <v>0</v>
          </cell>
        </row>
        <row r="30">
          <cell r="B30">
            <v>23.611111111111118</v>
          </cell>
          <cell r="C30">
            <v>35.700000000000003</v>
          </cell>
          <cell r="D30">
            <v>20.100000000000001</v>
          </cell>
          <cell r="E30">
            <v>83.944444444444443</v>
          </cell>
          <cell r="F30">
            <v>96</v>
          </cell>
          <cell r="G30">
            <v>33</v>
          </cell>
          <cell r="H30">
            <v>6.12</v>
          </cell>
          <cell r="I30" t="str">
            <v>SE</v>
          </cell>
          <cell r="J30">
            <v>17.64</v>
          </cell>
          <cell r="K30">
            <v>0</v>
          </cell>
        </row>
        <row r="31">
          <cell r="B31">
            <v>27.7</v>
          </cell>
          <cell r="C31">
            <v>37.299999999999997</v>
          </cell>
          <cell r="D31">
            <v>22.2</v>
          </cell>
          <cell r="E31">
            <v>67.36363636363636</v>
          </cell>
          <cell r="F31">
            <v>93</v>
          </cell>
          <cell r="G31">
            <v>30</v>
          </cell>
          <cell r="H31">
            <v>23.759999999999998</v>
          </cell>
          <cell r="I31" t="str">
            <v>L</v>
          </cell>
          <cell r="J31">
            <v>44.64</v>
          </cell>
          <cell r="K31">
            <v>0</v>
          </cell>
        </row>
        <row r="32">
          <cell r="B32">
            <v>26.241666666666664</v>
          </cell>
          <cell r="C32">
            <v>34.5</v>
          </cell>
          <cell r="D32">
            <v>20.7</v>
          </cell>
          <cell r="E32">
            <v>66.666666666666671</v>
          </cell>
          <cell r="F32">
            <v>91</v>
          </cell>
          <cell r="G32">
            <v>32</v>
          </cell>
          <cell r="H32">
            <v>15.48</v>
          </cell>
          <cell r="I32" t="str">
            <v>SE</v>
          </cell>
          <cell r="J32">
            <v>42.84</v>
          </cell>
          <cell r="K32">
            <v>0</v>
          </cell>
        </row>
        <row r="33">
          <cell r="B33">
            <v>26.745833333333334</v>
          </cell>
          <cell r="C33">
            <v>30.9</v>
          </cell>
          <cell r="D33">
            <v>22.9</v>
          </cell>
          <cell r="E33">
            <v>67.5</v>
          </cell>
          <cell r="F33">
            <v>85</v>
          </cell>
          <cell r="G33">
            <v>50</v>
          </cell>
          <cell r="H33">
            <v>6.12</v>
          </cell>
          <cell r="I33" t="str">
            <v>S</v>
          </cell>
          <cell r="J33">
            <v>12.96</v>
          </cell>
          <cell r="K33">
            <v>0</v>
          </cell>
        </row>
        <row r="34">
          <cell r="B34">
            <v>23.533333333333331</v>
          </cell>
          <cell r="C34">
            <v>26.7</v>
          </cell>
          <cell r="D34">
            <v>21.5</v>
          </cell>
          <cell r="E34">
            <v>88.166666666666671</v>
          </cell>
          <cell r="F34">
            <v>95</v>
          </cell>
          <cell r="G34">
            <v>71</v>
          </cell>
          <cell r="H34">
            <v>11.520000000000001</v>
          </cell>
          <cell r="I34" t="str">
            <v>SE</v>
          </cell>
          <cell r="J34">
            <v>40.32</v>
          </cell>
          <cell r="K34">
            <v>0</v>
          </cell>
        </row>
      </sheetData>
      <sheetData sheetId="9">
        <row r="5">
          <cell r="B5">
            <v>25.385000000000002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20.820833333333336</v>
          </cell>
          <cell r="C5">
            <v>27.1</v>
          </cell>
          <cell r="D5">
            <v>16</v>
          </cell>
          <cell r="E5">
            <v>77.791666666666671</v>
          </cell>
          <cell r="F5">
            <v>93</v>
          </cell>
          <cell r="G5">
            <v>45</v>
          </cell>
          <cell r="H5">
            <v>14.04</v>
          </cell>
          <cell r="I5" t="str">
            <v>N</v>
          </cell>
          <cell r="J5">
            <v>28.44</v>
          </cell>
          <cell r="K5">
            <v>1.8</v>
          </cell>
        </row>
        <row r="6">
          <cell r="B6">
            <v>11.345833333333333</v>
          </cell>
          <cell r="C6">
            <v>16</v>
          </cell>
          <cell r="D6">
            <v>9.6999999999999993</v>
          </cell>
          <cell r="E6">
            <v>95.375</v>
          </cell>
          <cell r="F6">
            <v>98</v>
          </cell>
          <cell r="G6">
            <v>92</v>
          </cell>
          <cell r="H6">
            <v>23.040000000000003</v>
          </cell>
          <cell r="I6" t="str">
            <v>NE</v>
          </cell>
          <cell r="J6">
            <v>50.4</v>
          </cell>
          <cell r="K6">
            <v>24.999999999999993</v>
          </cell>
        </row>
        <row r="7">
          <cell r="B7">
            <v>12.349999999999996</v>
          </cell>
          <cell r="C7">
            <v>17.3</v>
          </cell>
          <cell r="D7">
            <v>9.4</v>
          </cell>
          <cell r="E7">
            <v>85.25</v>
          </cell>
          <cell r="F7">
            <v>95</v>
          </cell>
          <cell r="G7">
            <v>69</v>
          </cell>
          <cell r="H7">
            <v>16.559999999999999</v>
          </cell>
          <cell r="I7" t="str">
            <v>NE</v>
          </cell>
          <cell r="J7">
            <v>33.119999999999997</v>
          </cell>
          <cell r="K7">
            <v>0</v>
          </cell>
        </row>
        <row r="8">
          <cell r="B8">
            <v>16.662499999999998</v>
          </cell>
          <cell r="C8">
            <v>23.5</v>
          </cell>
          <cell r="D8">
            <v>13.3</v>
          </cell>
          <cell r="E8">
            <v>74.083333333333329</v>
          </cell>
          <cell r="F8">
            <v>98</v>
          </cell>
          <cell r="G8">
            <v>32</v>
          </cell>
          <cell r="H8">
            <v>14.76</v>
          </cell>
          <cell r="I8" t="str">
            <v>N</v>
          </cell>
          <cell r="J8">
            <v>30.240000000000002</v>
          </cell>
          <cell r="K8">
            <v>0.2</v>
          </cell>
        </row>
        <row r="9">
          <cell r="B9">
            <v>17.395833333333332</v>
          </cell>
          <cell r="C9">
            <v>24.8</v>
          </cell>
          <cell r="D9">
            <v>10.3</v>
          </cell>
          <cell r="E9">
            <v>54.541666666666664</v>
          </cell>
          <cell r="F9">
            <v>81</v>
          </cell>
          <cell r="G9">
            <v>28</v>
          </cell>
          <cell r="H9">
            <v>14.04</v>
          </cell>
          <cell r="I9" t="str">
            <v>NO</v>
          </cell>
          <cell r="J9">
            <v>35.28</v>
          </cell>
          <cell r="K9">
            <v>0</v>
          </cell>
        </row>
        <row r="10">
          <cell r="B10">
            <v>19.354166666666668</v>
          </cell>
          <cell r="C10">
            <v>27</v>
          </cell>
          <cell r="D10">
            <v>12.3</v>
          </cell>
          <cell r="E10">
            <v>49.875</v>
          </cell>
          <cell r="F10">
            <v>76</v>
          </cell>
          <cell r="G10">
            <v>27</v>
          </cell>
          <cell r="H10">
            <v>18.36</v>
          </cell>
          <cell r="I10" t="str">
            <v>SO</v>
          </cell>
          <cell r="J10">
            <v>37.800000000000004</v>
          </cell>
          <cell r="K10">
            <v>0</v>
          </cell>
        </row>
        <row r="11">
          <cell r="B11">
            <v>22.916666666666668</v>
          </cell>
          <cell r="C11">
            <v>30.8</v>
          </cell>
          <cell r="D11">
            <v>13.3</v>
          </cell>
          <cell r="E11">
            <v>37</v>
          </cell>
          <cell r="F11">
            <v>71</v>
          </cell>
          <cell r="G11">
            <v>15</v>
          </cell>
          <cell r="H11">
            <v>14.04</v>
          </cell>
          <cell r="I11" t="str">
            <v>O</v>
          </cell>
          <cell r="J11">
            <v>27.720000000000002</v>
          </cell>
          <cell r="K11">
            <v>0</v>
          </cell>
        </row>
        <row r="12">
          <cell r="B12">
            <v>23.329166666666676</v>
          </cell>
          <cell r="C12">
            <v>31.8</v>
          </cell>
          <cell r="D12">
            <v>12.6</v>
          </cell>
          <cell r="E12">
            <v>38.791666666666664</v>
          </cell>
          <cell r="F12">
            <v>74</v>
          </cell>
          <cell r="G12">
            <v>17</v>
          </cell>
          <cell r="H12">
            <v>12.6</v>
          </cell>
          <cell r="I12" t="str">
            <v>O</v>
          </cell>
          <cell r="J12">
            <v>24.48</v>
          </cell>
          <cell r="K12">
            <v>0</v>
          </cell>
        </row>
        <row r="13">
          <cell r="B13">
            <v>24.833333333333332</v>
          </cell>
          <cell r="C13">
            <v>32.6</v>
          </cell>
          <cell r="D13">
            <v>13.4</v>
          </cell>
          <cell r="E13">
            <v>35.125</v>
          </cell>
          <cell r="F13">
            <v>73</v>
          </cell>
          <cell r="G13">
            <v>18</v>
          </cell>
          <cell r="H13">
            <v>11.520000000000001</v>
          </cell>
          <cell r="I13" t="str">
            <v>NO</v>
          </cell>
          <cell r="J13">
            <v>24.48</v>
          </cell>
          <cell r="K13">
            <v>0</v>
          </cell>
        </row>
        <row r="14">
          <cell r="B14">
            <v>25.691666666666674</v>
          </cell>
          <cell r="C14">
            <v>33.4</v>
          </cell>
          <cell r="D14">
            <v>17.600000000000001</v>
          </cell>
          <cell r="E14">
            <v>37.625</v>
          </cell>
          <cell r="F14">
            <v>63</v>
          </cell>
          <cell r="G14">
            <v>14</v>
          </cell>
          <cell r="H14">
            <v>11.16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24.404166666666665</v>
          </cell>
          <cell r="C15">
            <v>32.200000000000003</v>
          </cell>
          <cell r="D15">
            <v>15.9</v>
          </cell>
          <cell r="E15">
            <v>41.666666666666664</v>
          </cell>
          <cell r="F15">
            <v>72</v>
          </cell>
          <cell r="G15">
            <v>22</v>
          </cell>
          <cell r="H15">
            <v>11.520000000000001</v>
          </cell>
          <cell r="I15" t="str">
            <v>N</v>
          </cell>
          <cell r="J15">
            <v>20.52</v>
          </cell>
          <cell r="K15">
            <v>0</v>
          </cell>
        </row>
        <row r="16">
          <cell r="B16">
            <v>23.479166666666661</v>
          </cell>
          <cell r="C16">
            <v>29.1</v>
          </cell>
          <cell r="D16">
            <v>17.600000000000001</v>
          </cell>
          <cell r="E16">
            <v>51.833333333333336</v>
          </cell>
          <cell r="F16">
            <v>77</v>
          </cell>
          <cell r="G16">
            <v>31</v>
          </cell>
          <cell r="H16">
            <v>16.2</v>
          </cell>
          <cell r="I16" t="str">
            <v>O</v>
          </cell>
          <cell r="J16">
            <v>33.480000000000004</v>
          </cell>
          <cell r="K16">
            <v>0</v>
          </cell>
        </row>
        <row r="17">
          <cell r="B17">
            <v>21.8125</v>
          </cell>
          <cell r="C17">
            <v>26.7</v>
          </cell>
          <cell r="D17">
            <v>17.2</v>
          </cell>
          <cell r="E17">
            <v>62.625</v>
          </cell>
          <cell r="F17">
            <v>80</v>
          </cell>
          <cell r="G17">
            <v>49</v>
          </cell>
          <cell r="H17">
            <v>22.68</v>
          </cell>
          <cell r="I17" t="str">
            <v>NO</v>
          </cell>
          <cell r="J17">
            <v>44.64</v>
          </cell>
          <cell r="K17">
            <v>0</v>
          </cell>
        </row>
        <row r="18">
          <cell r="B18">
            <v>17.412500000000001</v>
          </cell>
          <cell r="C18">
            <v>19.3</v>
          </cell>
          <cell r="D18">
            <v>15.9</v>
          </cell>
          <cell r="E18">
            <v>92.375</v>
          </cell>
          <cell r="F18">
            <v>98</v>
          </cell>
          <cell r="G18">
            <v>70</v>
          </cell>
          <cell r="H18">
            <v>21.240000000000002</v>
          </cell>
          <cell r="I18" t="str">
            <v>NO</v>
          </cell>
          <cell r="J18">
            <v>74.160000000000011</v>
          </cell>
          <cell r="K18">
            <v>27.599999999999998</v>
          </cell>
        </row>
        <row r="19">
          <cell r="B19">
            <v>19.412499999999998</v>
          </cell>
          <cell r="C19">
            <v>26.1</v>
          </cell>
          <cell r="D19">
            <v>14.7</v>
          </cell>
          <cell r="E19">
            <v>84</v>
          </cell>
          <cell r="F19">
            <v>100</v>
          </cell>
          <cell r="G19">
            <v>53</v>
          </cell>
          <cell r="H19">
            <v>9</v>
          </cell>
          <cell r="I19" t="str">
            <v>S</v>
          </cell>
          <cell r="J19">
            <v>17.28</v>
          </cell>
          <cell r="K19">
            <v>0.2</v>
          </cell>
        </row>
        <row r="20">
          <cell r="B20">
            <v>19.629166666666666</v>
          </cell>
          <cell r="C20">
            <v>21.4</v>
          </cell>
          <cell r="D20">
            <v>18.399999999999999</v>
          </cell>
          <cell r="E20">
            <v>87.083333333333329</v>
          </cell>
          <cell r="F20">
            <v>98</v>
          </cell>
          <cell r="G20">
            <v>74</v>
          </cell>
          <cell r="H20">
            <v>15.120000000000001</v>
          </cell>
          <cell r="I20" t="str">
            <v>SO</v>
          </cell>
          <cell r="J20">
            <v>40.680000000000007</v>
          </cell>
          <cell r="K20">
            <v>20.599999999999998</v>
          </cell>
        </row>
        <row r="21">
          <cell r="B21">
            <v>20.445833333333333</v>
          </cell>
          <cell r="C21">
            <v>26.4</v>
          </cell>
          <cell r="D21">
            <v>17.8</v>
          </cell>
          <cell r="E21">
            <v>90.375</v>
          </cell>
          <cell r="F21">
            <v>98</v>
          </cell>
          <cell r="G21">
            <v>69</v>
          </cell>
          <cell r="H21">
            <v>17.28</v>
          </cell>
          <cell r="I21" t="str">
            <v>S</v>
          </cell>
          <cell r="J21">
            <v>36.36</v>
          </cell>
          <cell r="K21">
            <v>23.799999999999997</v>
          </cell>
        </row>
        <row r="22">
          <cell r="B22">
            <v>21.545833333333334</v>
          </cell>
          <cell r="C22">
            <v>28.6</v>
          </cell>
          <cell r="D22">
            <v>16.2</v>
          </cell>
          <cell r="E22">
            <v>78.958333333333329</v>
          </cell>
          <cell r="F22">
            <v>98</v>
          </cell>
          <cell r="G22">
            <v>51</v>
          </cell>
          <cell r="H22">
            <v>13.68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26.141666666666666</v>
          </cell>
          <cell r="C23">
            <v>35</v>
          </cell>
          <cell r="D23">
            <v>20</v>
          </cell>
          <cell r="E23">
            <v>67.708333333333329</v>
          </cell>
          <cell r="F23">
            <v>92</v>
          </cell>
          <cell r="G23">
            <v>34</v>
          </cell>
          <cell r="H23">
            <v>19.8</v>
          </cell>
          <cell r="I23" t="str">
            <v>SE</v>
          </cell>
          <cell r="J23">
            <v>46.800000000000004</v>
          </cell>
          <cell r="K23">
            <v>0</v>
          </cell>
        </row>
        <row r="24">
          <cell r="B24">
            <v>19.008333333333336</v>
          </cell>
          <cell r="C24">
            <v>27.3</v>
          </cell>
          <cell r="D24">
            <v>15.2</v>
          </cell>
          <cell r="E24">
            <v>88.083333333333329</v>
          </cell>
          <cell r="F24">
            <v>99</v>
          </cell>
          <cell r="G24">
            <v>59</v>
          </cell>
          <cell r="H24">
            <v>27.36</v>
          </cell>
          <cell r="I24" t="str">
            <v>SO</v>
          </cell>
          <cell r="J24">
            <v>59.04</v>
          </cell>
          <cell r="K24">
            <v>43.4</v>
          </cell>
        </row>
        <row r="25">
          <cell r="B25">
            <v>21.316666666666659</v>
          </cell>
          <cell r="C25">
            <v>30.6</v>
          </cell>
          <cell r="D25">
            <v>15.9</v>
          </cell>
          <cell r="E25">
            <v>81.916666666666671</v>
          </cell>
          <cell r="F25">
            <v>98</v>
          </cell>
          <cell r="G25">
            <v>50</v>
          </cell>
          <cell r="H25">
            <v>9.7200000000000006</v>
          </cell>
          <cell r="I25" t="str">
            <v>SO</v>
          </cell>
          <cell r="J25">
            <v>21.6</v>
          </cell>
          <cell r="K25">
            <v>0</v>
          </cell>
        </row>
        <row r="26">
          <cell r="B26">
            <v>27.25</v>
          </cell>
          <cell r="C26">
            <v>35.700000000000003</v>
          </cell>
          <cell r="D26">
            <v>21</v>
          </cell>
          <cell r="E26">
            <v>62.166666666666664</v>
          </cell>
          <cell r="F26">
            <v>87</v>
          </cell>
          <cell r="G26">
            <v>32</v>
          </cell>
          <cell r="H26">
            <v>16.920000000000002</v>
          </cell>
          <cell r="I26" t="str">
            <v>SO</v>
          </cell>
          <cell r="J26">
            <v>45</v>
          </cell>
          <cell r="K26">
            <v>0</v>
          </cell>
        </row>
        <row r="27">
          <cell r="B27">
            <v>28.512500000000006</v>
          </cell>
          <cell r="C27">
            <v>36.9</v>
          </cell>
          <cell r="D27">
            <v>23.5</v>
          </cell>
          <cell r="E27">
            <v>53.458333333333336</v>
          </cell>
          <cell r="F27">
            <v>72</v>
          </cell>
          <cell r="G27">
            <v>28</v>
          </cell>
          <cell r="H27">
            <v>18</v>
          </cell>
          <cell r="I27" t="str">
            <v>SO</v>
          </cell>
          <cell r="J27">
            <v>67.319999999999993</v>
          </cell>
          <cell r="K27">
            <v>0</v>
          </cell>
        </row>
        <row r="28">
          <cell r="B28">
            <v>28.075000000000003</v>
          </cell>
          <cell r="C28">
            <v>37</v>
          </cell>
          <cell r="D28">
            <v>22.8</v>
          </cell>
          <cell r="E28">
            <v>50.333333333333336</v>
          </cell>
          <cell r="F28">
            <v>72</v>
          </cell>
          <cell r="G28">
            <v>24</v>
          </cell>
          <cell r="H28">
            <v>17.28</v>
          </cell>
          <cell r="I28" t="str">
            <v>S</v>
          </cell>
          <cell r="J28">
            <v>39.96</v>
          </cell>
          <cell r="K28">
            <v>0</v>
          </cell>
        </row>
        <row r="29">
          <cell r="B29">
            <v>22.487499999999997</v>
          </cell>
          <cell r="C29">
            <v>25.7</v>
          </cell>
          <cell r="D29">
            <v>19</v>
          </cell>
          <cell r="E29">
            <v>76.416666666666671</v>
          </cell>
          <cell r="F29">
            <v>89</v>
          </cell>
          <cell r="G29">
            <v>61</v>
          </cell>
          <cell r="H29">
            <v>21.240000000000002</v>
          </cell>
          <cell r="I29" t="str">
            <v>L</v>
          </cell>
          <cell r="J29">
            <v>51.84</v>
          </cell>
          <cell r="K29">
            <v>0</v>
          </cell>
        </row>
        <row r="30">
          <cell r="B30">
            <v>23.916666666666668</v>
          </cell>
          <cell r="C30">
            <v>31.6</v>
          </cell>
          <cell r="D30">
            <v>19.399999999999999</v>
          </cell>
          <cell r="E30">
            <v>74</v>
          </cell>
          <cell r="F30">
            <v>93</v>
          </cell>
          <cell r="G30">
            <v>43</v>
          </cell>
          <cell r="H30">
            <v>15.120000000000001</v>
          </cell>
          <cell r="I30" t="str">
            <v>SO</v>
          </cell>
          <cell r="J30">
            <v>34.56</v>
          </cell>
          <cell r="K30">
            <v>0.6</v>
          </cell>
        </row>
        <row r="31">
          <cell r="B31">
            <v>19.479166666666668</v>
          </cell>
          <cell r="C31">
            <v>24</v>
          </cell>
          <cell r="D31">
            <v>17.399999999999999</v>
          </cell>
          <cell r="E31">
            <v>87.833333333333329</v>
          </cell>
          <cell r="F31">
            <v>97</v>
          </cell>
          <cell r="G31">
            <v>70</v>
          </cell>
          <cell r="H31">
            <v>20.88</v>
          </cell>
          <cell r="I31" t="str">
            <v>NO</v>
          </cell>
          <cell r="J31">
            <v>39.96</v>
          </cell>
          <cell r="K31">
            <v>24.399999999999995</v>
          </cell>
        </row>
        <row r="32">
          <cell r="B32">
            <v>21.350000000000005</v>
          </cell>
          <cell r="C32">
            <v>26.9</v>
          </cell>
          <cell r="D32">
            <v>17.3</v>
          </cell>
          <cell r="E32">
            <v>83.208333333333329</v>
          </cell>
          <cell r="F32">
            <v>96</v>
          </cell>
          <cell r="G32">
            <v>61</v>
          </cell>
          <cell r="H32">
            <v>12.6</v>
          </cell>
          <cell r="I32" t="str">
            <v>O</v>
          </cell>
          <cell r="J32">
            <v>25.2</v>
          </cell>
          <cell r="K32">
            <v>0</v>
          </cell>
        </row>
        <row r="33">
          <cell r="B33">
            <v>23.924999999999997</v>
          </cell>
          <cell r="C33">
            <v>28.7</v>
          </cell>
          <cell r="D33">
            <v>20.8</v>
          </cell>
          <cell r="E33">
            <v>76.75</v>
          </cell>
          <cell r="F33">
            <v>89</v>
          </cell>
          <cell r="G33">
            <v>58</v>
          </cell>
          <cell r="H33">
            <v>16.559999999999999</v>
          </cell>
          <cell r="I33" t="str">
            <v>SO</v>
          </cell>
          <cell r="J33">
            <v>30.240000000000002</v>
          </cell>
          <cell r="K33">
            <v>0</v>
          </cell>
        </row>
        <row r="34">
          <cell r="B34">
            <v>21.470833333333335</v>
          </cell>
          <cell r="C34">
            <v>24.6</v>
          </cell>
          <cell r="D34">
            <v>19.100000000000001</v>
          </cell>
          <cell r="E34">
            <v>86.791666666666671</v>
          </cell>
          <cell r="F34">
            <v>97</v>
          </cell>
          <cell r="G34">
            <v>65</v>
          </cell>
          <cell r="H34">
            <v>20.88</v>
          </cell>
          <cell r="I34" t="str">
            <v>S</v>
          </cell>
          <cell r="J34">
            <v>41.76</v>
          </cell>
          <cell r="K34">
            <v>12.8</v>
          </cell>
        </row>
      </sheetData>
      <sheetData sheetId="9">
        <row r="5">
          <cell r="B5">
            <v>24.979166666666668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19.575000000000003</v>
          </cell>
          <cell r="C5">
            <v>23.3</v>
          </cell>
          <cell r="D5">
            <v>17.100000000000001</v>
          </cell>
          <cell r="E5">
            <v>88.5</v>
          </cell>
          <cell r="F5">
            <v>100</v>
          </cell>
          <cell r="G5">
            <v>69</v>
          </cell>
          <cell r="H5">
            <v>11.879999999999999</v>
          </cell>
          <cell r="I5" t="str">
            <v>N</v>
          </cell>
          <cell r="J5">
            <v>25.2</v>
          </cell>
          <cell r="K5">
            <v>5.8</v>
          </cell>
        </row>
        <row r="6">
          <cell r="B6">
            <v>12.462499999999999</v>
          </cell>
          <cell r="C6">
            <v>18</v>
          </cell>
          <cell r="D6">
            <v>10.6</v>
          </cell>
          <cell r="E6">
            <v>96.181818181818187</v>
          </cell>
          <cell r="F6">
            <v>100</v>
          </cell>
          <cell r="G6">
            <v>92</v>
          </cell>
          <cell r="H6">
            <v>13.32</v>
          </cell>
          <cell r="I6" t="str">
            <v>N</v>
          </cell>
          <cell r="J6">
            <v>33.840000000000003</v>
          </cell>
          <cell r="K6">
            <v>28.199999999999992</v>
          </cell>
        </row>
        <row r="7">
          <cell r="B7">
            <v>12.733333333333333</v>
          </cell>
          <cell r="C7">
            <v>16.3</v>
          </cell>
          <cell r="D7">
            <v>10.7</v>
          </cell>
          <cell r="E7">
            <v>93.125</v>
          </cell>
          <cell r="F7">
            <v>100</v>
          </cell>
          <cell r="G7">
            <v>79</v>
          </cell>
          <cell r="H7">
            <v>17.28</v>
          </cell>
          <cell r="I7" t="str">
            <v>N</v>
          </cell>
          <cell r="J7">
            <v>36.36</v>
          </cell>
          <cell r="K7">
            <v>0.60000000000000009</v>
          </cell>
        </row>
        <row r="8">
          <cell r="B8">
            <v>17.416666666666664</v>
          </cell>
          <cell r="C8">
            <v>22.8</v>
          </cell>
          <cell r="D8">
            <v>14.3</v>
          </cell>
          <cell r="E8">
            <v>74.166666666666671</v>
          </cell>
          <cell r="F8">
            <v>98</v>
          </cell>
          <cell r="G8">
            <v>36</v>
          </cell>
          <cell r="H8">
            <v>12.6</v>
          </cell>
          <cell r="I8" t="str">
            <v>NO</v>
          </cell>
          <cell r="J8">
            <v>36.72</v>
          </cell>
          <cell r="K8">
            <v>0.2</v>
          </cell>
        </row>
        <row r="9">
          <cell r="B9">
            <v>16.650000000000002</v>
          </cell>
          <cell r="C9">
            <v>24.1</v>
          </cell>
          <cell r="D9">
            <v>9.1999999999999993</v>
          </cell>
          <cell r="E9">
            <v>67</v>
          </cell>
          <cell r="F9">
            <v>95</v>
          </cell>
          <cell r="G9">
            <v>38</v>
          </cell>
          <cell r="H9">
            <v>18</v>
          </cell>
          <cell r="I9" t="str">
            <v>O</v>
          </cell>
          <cell r="J9">
            <v>34.56</v>
          </cell>
          <cell r="K9">
            <v>0</v>
          </cell>
        </row>
        <row r="10">
          <cell r="B10">
            <v>18.229166666666668</v>
          </cell>
          <cell r="C10">
            <v>25.9</v>
          </cell>
          <cell r="D10">
            <v>11.6</v>
          </cell>
          <cell r="E10">
            <v>57.833333333333336</v>
          </cell>
          <cell r="F10">
            <v>84</v>
          </cell>
          <cell r="G10">
            <v>25</v>
          </cell>
          <cell r="H10">
            <v>21.96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20.425000000000001</v>
          </cell>
          <cell r="C11">
            <v>29.3</v>
          </cell>
          <cell r="D11">
            <v>10.4</v>
          </cell>
          <cell r="E11">
            <v>52.333333333333336</v>
          </cell>
          <cell r="F11">
            <v>91</v>
          </cell>
          <cell r="G11">
            <v>25</v>
          </cell>
          <cell r="H11">
            <v>12.6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23.041666666666671</v>
          </cell>
          <cell r="C12">
            <v>32.4</v>
          </cell>
          <cell r="D12">
            <v>12.1</v>
          </cell>
          <cell r="E12">
            <v>43.791666666666664</v>
          </cell>
          <cell r="F12">
            <v>86</v>
          </cell>
          <cell r="G12">
            <v>15</v>
          </cell>
          <cell r="H12">
            <v>7.5600000000000005</v>
          </cell>
          <cell r="I12" t="str">
            <v>O</v>
          </cell>
          <cell r="J12">
            <v>17.64</v>
          </cell>
          <cell r="K12">
            <v>0</v>
          </cell>
        </row>
        <row r="13">
          <cell r="B13">
            <v>22.633333333333329</v>
          </cell>
          <cell r="C13">
            <v>32.200000000000003</v>
          </cell>
          <cell r="D13">
            <v>12</v>
          </cell>
          <cell r="E13">
            <v>49.708333333333336</v>
          </cell>
          <cell r="F13">
            <v>91</v>
          </cell>
          <cell r="G13">
            <v>18</v>
          </cell>
          <cell r="H13">
            <v>11.879999999999999</v>
          </cell>
          <cell r="I13" t="str">
            <v>S</v>
          </cell>
          <cell r="J13">
            <v>23.040000000000003</v>
          </cell>
          <cell r="K13">
            <v>0</v>
          </cell>
        </row>
        <row r="14">
          <cell r="B14">
            <v>23.666666666666668</v>
          </cell>
          <cell r="C14">
            <v>33.4</v>
          </cell>
          <cell r="D14">
            <v>14.4</v>
          </cell>
          <cell r="E14">
            <v>49.416666666666664</v>
          </cell>
          <cell r="F14">
            <v>82</v>
          </cell>
          <cell r="G14">
            <v>22</v>
          </cell>
          <cell r="H14">
            <v>16.2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22.683333333333326</v>
          </cell>
          <cell r="C15">
            <v>30.5</v>
          </cell>
          <cell r="D15">
            <v>13.4</v>
          </cell>
          <cell r="E15">
            <v>52.125</v>
          </cell>
          <cell r="F15">
            <v>86</v>
          </cell>
          <cell r="G15">
            <v>28</v>
          </cell>
          <cell r="H15">
            <v>10.44</v>
          </cell>
          <cell r="I15" t="str">
            <v>O</v>
          </cell>
          <cell r="J15">
            <v>21.6</v>
          </cell>
          <cell r="K15">
            <v>0</v>
          </cell>
        </row>
        <row r="16">
          <cell r="B16">
            <v>21.795833333333334</v>
          </cell>
          <cell r="C16">
            <v>28.3</v>
          </cell>
          <cell r="D16">
            <v>15.5</v>
          </cell>
          <cell r="E16">
            <v>59.833333333333336</v>
          </cell>
          <cell r="F16">
            <v>88</v>
          </cell>
          <cell r="G16">
            <v>39</v>
          </cell>
          <cell r="H16">
            <v>24.12</v>
          </cell>
          <cell r="I16" t="str">
            <v>S</v>
          </cell>
          <cell r="J16">
            <v>37.080000000000005</v>
          </cell>
          <cell r="K16">
            <v>0</v>
          </cell>
        </row>
        <row r="17">
          <cell r="B17">
            <v>19.866666666666667</v>
          </cell>
          <cell r="C17">
            <v>23.8</v>
          </cell>
          <cell r="D17">
            <v>16.100000000000001</v>
          </cell>
          <cell r="E17">
            <v>71.666666666666671</v>
          </cell>
          <cell r="F17">
            <v>87</v>
          </cell>
          <cell r="G17">
            <v>53</v>
          </cell>
          <cell r="H17">
            <v>25.2</v>
          </cell>
          <cell r="I17" t="str">
            <v>S</v>
          </cell>
          <cell r="J17">
            <v>44.28</v>
          </cell>
          <cell r="K17">
            <v>0</v>
          </cell>
        </row>
        <row r="18">
          <cell r="B18">
            <v>19.166666666666668</v>
          </cell>
          <cell r="C18">
            <v>23</v>
          </cell>
          <cell r="D18">
            <v>16.5</v>
          </cell>
          <cell r="E18">
            <v>85.375</v>
          </cell>
          <cell r="F18">
            <v>100</v>
          </cell>
          <cell r="G18">
            <v>71</v>
          </cell>
          <cell r="H18">
            <v>36.36</v>
          </cell>
          <cell r="I18" t="str">
            <v>O</v>
          </cell>
          <cell r="J18">
            <v>58.32</v>
          </cell>
          <cell r="K18">
            <v>12.199999999999998</v>
          </cell>
        </row>
        <row r="19">
          <cell r="B19">
            <v>21.141666666666669</v>
          </cell>
          <cell r="C19">
            <v>28.3</v>
          </cell>
          <cell r="D19">
            <v>16.399999999999999</v>
          </cell>
          <cell r="E19">
            <v>71.555555555555557</v>
          </cell>
          <cell r="F19">
            <v>99</v>
          </cell>
          <cell r="G19">
            <v>42</v>
          </cell>
          <cell r="H19">
            <v>7.9200000000000008</v>
          </cell>
          <cell r="I19" t="str">
            <v>NE</v>
          </cell>
          <cell r="J19">
            <v>15.120000000000001</v>
          </cell>
          <cell r="K19">
            <v>0</v>
          </cell>
        </row>
        <row r="20">
          <cell r="B20">
            <v>19.291666666666664</v>
          </cell>
          <cell r="C20">
            <v>22.3</v>
          </cell>
          <cell r="D20">
            <v>16.8</v>
          </cell>
          <cell r="E20">
            <v>88.041666666666671</v>
          </cell>
          <cell r="F20">
            <v>99</v>
          </cell>
          <cell r="G20">
            <v>66</v>
          </cell>
          <cell r="H20">
            <v>18.36</v>
          </cell>
          <cell r="I20" t="str">
            <v>S</v>
          </cell>
          <cell r="J20">
            <v>33.119999999999997</v>
          </cell>
          <cell r="K20">
            <v>6.4</v>
          </cell>
        </row>
        <row r="21">
          <cell r="B21">
            <v>21.095833333333335</v>
          </cell>
          <cell r="C21">
            <v>27.7</v>
          </cell>
          <cell r="D21">
            <v>18.600000000000001</v>
          </cell>
          <cell r="E21">
            <v>82.94736842105263</v>
          </cell>
          <cell r="F21">
            <v>100</v>
          </cell>
          <cell r="G21">
            <v>47</v>
          </cell>
          <cell r="H21">
            <v>16.920000000000002</v>
          </cell>
          <cell r="I21" t="str">
            <v>SE</v>
          </cell>
          <cell r="J21">
            <v>30.96</v>
          </cell>
          <cell r="K21">
            <v>21.999999999999996</v>
          </cell>
        </row>
        <row r="22">
          <cell r="B22">
            <v>21.704166666666662</v>
          </cell>
          <cell r="C22">
            <v>29.4</v>
          </cell>
          <cell r="D22">
            <v>15.4</v>
          </cell>
          <cell r="E22">
            <v>72.791666666666671</v>
          </cell>
          <cell r="F22">
            <v>97</v>
          </cell>
          <cell r="G22">
            <v>39</v>
          </cell>
          <cell r="H22">
            <v>11.879999999999999</v>
          </cell>
          <cell r="I22" t="str">
            <v>NE</v>
          </cell>
          <cell r="J22">
            <v>28.08</v>
          </cell>
          <cell r="K22">
            <v>0</v>
          </cell>
        </row>
        <row r="23">
          <cell r="B23">
            <v>25.179166666666671</v>
          </cell>
          <cell r="C23">
            <v>34.200000000000003</v>
          </cell>
          <cell r="D23">
            <v>20.399999999999999</v>
          </cell>
          <cell r="E23">
            <v>71.916666666666671</v>
          </cell>
          <cell r="F23">
            <v>91</v>
          </cell>
          <cell r="G23">
            <v>37</v>
          </cell>
          <cell r="H23">
            <v>35.64</v>
          </cell>
          <cell r="I23" t="str">
            <v>SE</v>
          </cell>
          <cell r="J23">
            <v>64.08</v>
          </cell>
          <cell r="K23">
            <v>0</v>
          </cell>
        </row>
        <row r="24">
          <cell r="B24">
            <v>18.44166666666667</v>
          </cell>
          <cell r="C24">
            <v>21.2</v>
          </cell>
          <cell r="D24">
            <v>15.2</v>
          </cell>
          <cell r="E24">
            <v>87.333333333333329</v>
          </cell>
          <cell r="F24">
            <v>100</v>
          </cell>
          <cell r="G24">
            <v>72</v>
          </cell>
          <cell r="H24">
            <v>37.800000000000004</v>
          </cell>
          <cell r="I24" t="str">
            <v>SE</v>
          </cell>
          <cell r="J24">
            <v>60.480000000000004</v>
          </cell>
          <cell r="K24">
            <v>33</v>
          </cell>
        </row>
        <row r="25">
          <cell r="B25">
            <v>21.170833333333331</v>
          </cell>
          <cell r="C25">
            <v>29.3</v>
          </cell>
          <cell r="D25">
            <v>16.5</v>
          </cell>
          <cell r="E25">
            <v>78.0625</v>
          </cell>
          <cell r="F25">
            <v>100</v>
          </cell>
          <cell r="G25">
            <v>56</v>
          </cell>
          <cell r="H25">
            <v>11.520000000000001</v>
          </cell>
          <cell r="I25" t="str">
            <v>S</v>
          </cell>
          <cell r="J25">
            <v>22.68</v>
          </cell>
          <cell r="K25">
            <v>0</v>
          </cell>
        </row>
        <row r="26">
          <cell r="B26">
            <v>25.970833333333331</v>
          </cell>
          <cell r="C26">
            <v>33.9</v>
          </cell>
          <cell r="D26">
            <v>19.3</v>
          </cell>
          <cell r="E26">
            <v>69.208333333333329</v>
          </cell>
          <cell r="F26">
            <v>91</v>
          </cell>
          <cell r="G26">
            <v>39</v>
          </cell>
          <cell r="H26">
            <v>14.76</v>
          </cell>
          <cell r="I26" t="str">
            <v>SE</v>
          </cell>
          <cell r="J26">
            <v>30.240000000000002</v>
          </cell>
          <cell r="K26">
            <v>0</v>
          </cell>
        </row>
        <row r="27">
          <cell r="B27">
            <v>27.879166666666663</v>
          </cell>
          <cell r="C27">
            <v>35.299999999999997</v>
          </cell>
          <cell r="D27">
            <v>21.9</v>
          </cell>
          <cell r="E27">
            <v>59.333333333333336</v>
          </cell>
          <cell r="F27">
            <v>76</v>
          </cell>
          <cell r="G27">
            <v>33</v>
          </cell>
          <cell r="H27">
            <v>18</v>
          </cell>
          <cell r="I27" t="str">
            <v>SE</v>
          </cell>
          <cell r="J27">
            <v>34.92</v>
          </cell>
          <cell r="K27">
            <v>0</v>
          </cell>
        </row>
        <row r="28">
          <cell r="B28">
            <v>27.641666666666669</v>
          </cell>
          <cell r="C28">
            <v>35.700000000000003</v>
          </cell>
          <cell r="D28">
            <v>21.1</v>
          </cell>
          <cell r="E28">
            <v>56.458333333333336</v>
          </cell>
          <cell r="F28">
            <v>93</v>
          </cell>
          <cell r="G28">
            <v>27</v>
          </cell>
          <cell r="H28">
            <v>19.440000000000001</v>
          </cell>
          <cell r="I28" t="str">
            <v>SE</v>
          </cell>
          <cell r="J28">
            <v>53.28</v>
          </cell>
          <cell r="K28">
            <v>2</v>
          </cell>
        </row>
        <row r="29">
          <cell r="B29">
            <v>23.683333333333334</v>
          </cell>
          <cell r="C29">
            <v>28.8</v>
          </cell>
          <cell r="D29">
            <v>19.899999999999999</v>
          </cell>
          <cell r="E29">
            <v>74.583333333333329</v>
          </cell>
          <cell r="F29">
            <v>97</v>
          </cell>
          <cell r="G29">
            <v>54</v>
          </cell>
          <cell r="H29">
            <v>25.2</v>
          </cell>
          <cell r="I29" t="str">
            <v>SE</v>
          </cell>
          <cell r="J29">
            <v>48.6</v>
          </cell>
          <cell r="K29">
            <v>7</v>
          </cell>
        </row>
        <row r="30">
          <cell r="B30">
            <v>22.495833333333334</v>
          </cell>
          <cell r="C30">
            <v>25.9</v>
          </cell>
          <cell r="D30">
            <v>20.5</v>
          </cell>
          <cell r="E30">
            <v>84.416666666666671</v>
          </cell>
          <cell r="F30">
            <v>94</v>
          </cell>
          <cell r="G30">
            <v>70</v>
          </cell>
          <cell r="H30">
            <v>15.840000000000002</v>
          </cell>
          <cell r="I30" t="str">
            <v>NO</v>
          </cell>
          <cell r="J30">
            <v>31.319999999999997</v>
          </cell>
          <cell r="K30">
            <v>2.4000000000000004</v>
          </cell>
        </row>
        <row r="31">
          <cell r="B31">
            <v>19.854166666666675</v>
          </cell>
          <cell r="C31">
            <v>21.2</v>
          </cell>
          <cell r="D31">
            <v>18.5</v>
          </cell>
          <cell r="E31">
            <v>93.142857142857139</v>
          </cell>
          <cell r="F31">
            <v>100</v>
          </cell>
          <cell r="G31">
            <v>86</v>
          </cell>
          <cell r="H31">
            <v>20.52</v>
          </cell>
          <cell r="I31" t="str">
            <v>SO</v>
          </cell>
          <cell r="J31">
            <v>48.96</v>
          </cell>
          <cell r="K31">
            <v>33.400000000000006</v>
          </cell>
        </row>
        <row r="32">
          <cell r="B32">
            <v>21.579166666666669</v>
          </cell>
          <cell r="C32">
            <v>28.8</v>
          </cell>
          <cell r="D32">
            <v>16.3</v>
          </cell>
          <cell r="E32">
            <v>75.285714285714292</v>
          </cell>
          <cell r="F32">
            <v>100</v>
          </cell>
          <cell r="G32">
            <v>56</v>
          </cell>
          <cell r="H32">
            <v>12.96</v>
          </cell>
          <cell r="I32" t="str">
            <v>SE</v>
          </cell>
          <cell r="J32">
            <v>25.2</v>
          </cell>
          <cell r="K32">
            <v>0.2</v>
          </cell>
        </row>
        <row r="33">
          <cell r="B33">
            <v>24.474999999999998</v>
          </cell>
          <cell r="C33">
            <v>29.5</v>
          </cell>
          <cell r="D33">
            <v>21.1</v>
          </cell>
          <cell r="E33">
            <v>76.125</v>
          </cell>
          <cell r="F33">
            <v>90</v>
          </cell>
          <cell r="G33">
            <v>57</v>
          </cell>
          <cell r="H33">
            <v>18.720000000000002</v>
          </cell>
          <cell r="I33" t="str">
            <v>SE</v>
          </cell>
          <cell r="J33">
            <v>33.119999999999997</v>
          </cell>
          <cell r="K33">
            <v>0</v>
          </cell>
        </row>
        <row r="34">
          <cell r="B34">
            <v>22.241666666666671</v>
          </cell>
          <cell r="C34">
            <v>26</v>
          </cell>
          <cell r="D34">
            <v>19.7</v>
          </cell>
          <cell r="E34">
            <v>89</v>
          </cell>
          <cell r="F34">
            <v>100</v>
          </cell>
          <cell r="G34">
            <v>73</v>
          </cell>
          <cell r="H34">
            <v>14.4</v>
          </cell>
          <cell r="I34" t="str">
            <v>SE</v>
          </cell>
          <cell r="J34">
            <v>35.28</v>
          </cell>
          <cell r="K34">
            <v>21.2</v>
          </cell>
        </row>
      </sheetData>
      <sheetData sheetId="9">
        <row r="5">
          <cell r="B5">
            <v>24.037500000000005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24.483333333333334</v>
          </cell>
          <cell r="C5">
            <v>28.8</v>
          </cell>
          <cell r="D5">
            <v>20.3</v>
          </cell>
          <cell r="E5">
            <v>58.791666666666664</v>
          </cell>
          <cell r="F5">
            <v>84</v>
          </cell>
          <cell r="G5">
            <v>41</v>
          </cell>
          <cell r="H5">
            <v>19.8</v>
          </cell>
          <cell r="I5" t="str">
            <v>SE</v>
          </cell>
          <cell r="J5">
            <v>47.88</v>
          </cell>
          <cell r="K5">
            <v>0</v>
          </cell>
        </row>
        <row r="6">
          <cell r="B6">
            <v>14.004166666666668</v>
          </cell>
          <cell r="C6">
            <v>20.399999999999999</v>
          </cell>
          <cell r="D6">
            <v>11.2</v>
          </cell>
          <cell r="E6">
            <v>91.333333333333329</v>
          </cell>
          <cell r="F6">
            <v>95</v>
          </cell>
          <cell r="G6">
            <v>84</v>
          </cell>
          <cell r="H6">
            <v>18.720000000000002</v>
          </cell>
          <cell r="I6" t="str">
            <v>SO</v>
          </cell>
          <cell r="J6">
            <v>46.080000000000005</v>
          </cell>
          <cell r="K6">
            <v>24.2</v>
          </cell>
        </row>
        <row r="7">
          <cell r="B7">
            <v>12.837500000000004</v>
          </cell>
          <cell r="C7">
            <v>17</v>
          </cell>
          <cell r="D7">
            <v>10.199999999999999</v>
          </cell>
          <cell r="E7">
            <v>84.75</v>
          </cell>
          <cell r="F7">
            <v>95</v>
          </cell>
          <cell r="G7">
            <v>65</v>
          </cell>
          <cell r="H7">
            <v>19.440000000000001</v>
          </cell>
          <cell r="I7" t="str">
            <v>O</v>
          </cell>
          <cell r="J7">
            <v>37.080000000000005</v>
          </cell>
          <cell r="K7">
            <v>0</v>
          </cell>
        </row>
        <row r="8">
          <cell r="B8">
            <v>17.921739130434784</v>
          </cell>
          <cell r="C8">
            <v>23.2</v>
          </cell>
          <cell r="D8">
            <v>14.2</v>
          </cell>
          <cell r="E8">
            <v>69.478260869565219</v>
          </cell>
          <cell r="F8">
            <v>95</v>
          </cell>
          <cell r="G8">
            <v>33</v>
          </cell>
          <cell r="H8">
            <v>16.920000000000002</v>
          </cell>
          <cell r="I8" t="str">
            <v>S</v>
          </cell>
          <cell r="J8">
            <v>32.04</v>
          </cell>
          <cell r="K8">
            <v>0.60000000000000009</v>
          </cell>
        </row>
        <row r="9">
          <cell r="B9">
            <v>18.254166666666666</v>
          </cell>
          <cell r="C9">
            <v>25.5</v>
          </cell>
          <cell r="D9">
            <v>10.7</v>
          </cell>
          <cell r="E9">
            <v>55.458333333333336</v>
          </cell>
          <cell r="F9">
            <v>85</v>
          </cell>
          <cell r="G9">
            <v>30</v>
          </cell>
          <cell r="H9">
            <v>14.76</v>
          </cell>
          <cell r="I9" t="str">
            <v>S</v>
          </cell>
          <cell r="J9">
            <v>33.480000000000004</v>
          </cell>
          <cell r="K9">
            <v>0</v>
          </cell>
        </row>
        <row r="10">
          <cell r="B10">
            <v>19.345833333333339</v>
          </cell>
          <cell r="C10">
            <v>27.2</v>
          </cell>
          <cell r="D10">
            <v>12.3</v>
          </cell>
          <cell r="E10">
            <v>52.666666666666664</v>
          </cell>
          <cell r="F10">
            <v>83</v>
          </cell>
          <cell r="G10">
            <v>25</v>
          </cell>
          <cell r="H10">
            <v>16.920000000000002</v>
          </cell>
          <cell r="I10" t="str">
            <v>L</v>
          </cell>
          <cell r="J10">
            <v>31.319999999999997</v>
          </cell>
          <cell r="K10">
            <v>0</v>
          </cell>
        </row>
        <row r="11">
          <cell r="B11">
            <v>22.500000000000004</v>
          </cell>
          <cell r="C11">
            <v>30.6</v>
          </cell>
          <cell r="D11">
            <v>15.4</v>
          </cell>
          <cell r="E11">
            <v>44.166666666666664</v>
          </cell>
          <cell r="F11">
            <v>69</v>
          </cell>
          <cell r="G11">
            <v>21</v>
          </cell>
          <cell r="H11">
            <v>11.520000000000001</v>
          </cell>
          <cell r="I11" t="str">
            <v>L</v>
          </cell>
          <cell r="J11">
            <v>43.92</v>
          </cell>
          <cell r="K11">
            <v>0</v>
          </cell>
        </row>
        <row r="12">
          <cell r="B12">
            <v>24.475000000000005</v>
          </cell>
          <cell r="C12">
            <v>32</v>
          </cell>
          <cell r="D12">
            <v>16.7</v>
          </cell>
          <cell r="E12">
            <v>36.25</v>
          </cell>
          <cell r="F12">
            <v>58</v>
          </cell>
          <cell r="G12">
            <v>19</v>
          </cell>
          <cell r="H12">
            <v>8.64</v>
          </cell>
          <cell r="I12" t="str">
            <v>S</v>
          </cell>
          <cell r="J12">
            <v>19.079999999999998</v>
          </cell>
          <cell r="K12">
            <v>0</v>
          </cell>
        </row>
        <row r="13">
          <cell r="B13">
            <v>25.983333333333338</v>
          </cell>
          <cell r="C13">
            <v>33.200000000000003</v>
          </cell>
          <cell r="D13">
            <v>18.3</v>
          </cell>
          <cell r="E13">
            <v>35</v>
          </cell>
          <cell r="F13">
            <v>59</v>
          </cell>
          <cell r="G13">
            <v>19</v>
          </cell>
          <cell r="H13">
            <v>10.8</v>
          </cell>
          <cell r="I13" t="str">
            <v>S</v>
          </cell>
          <cell r="J13">
            <v>20.52</v>
          </cell>
          <cell r="K13">
            <v>0</v>
          </cell>
        </row>
        <row r="14">
          <cell r="B14">
            <v>26.029166666666672</v>
          </cell>
          <cell r="C14">
            <v>33.4</v>
          </cell>
          <cell r="D14">
            <v>18.899999999999999</v>
          </cell>
          <cell r="E14">
            <v>41.708333333333336</v>
          </cell>
          <cell r="F14">
            <v>72</v>
          </cell>
          <cell r="G14">
            <v>20</v>
          </cell>
          <cell r="H14">
            <v>14.4</v>
          </cell>
          <cell r="I14" t="str">
            <v>L</v>
          </cell>
          <cell r="J14">
            <v>29.880000000000003</v>
          </cell>
          <cell r="K14">
            <v>0</v>
          </cell>
        </row>
        <row r="15">
          <cell r="B15">
            <v>25.641666666666662</v>
          </cell>
          <cell r="C15">
            <v>32.299999999999997</v>
          </cell>
          <cell r="D15">
            <v>17.399999999999999</v>
          </cell>
          <cell r="E15">
            <v>42.875</v>
          </cell>
          <cell r="F15">
            <v>68</v>
          </cell>
          <cell r="G15">
            <v>28</v>
          </cell>
          <cell r="H15">
            <v>18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23.454166666666666</v>
          </cell>
          <cell r="C16">
            <v>29.8</v>
          </cell>
          <cell r="D16">
            <v>16.8</v>
          </cell>
          <cell r="E16">
            <v>54.833333333333336</v>
          </cell>
          <cell r="F16">
            <v>78</v>
          </cell>
          <cell r="G16">
            <v>36</v>
          </cell>
          <cell r="H16">
            <v>17.64</v>
          </cell>
          <cell r="I16" t="str">
            <v>L</v>
          </cell>
          <cell r="J16">
            <v>40.32</v>
          </cell>
          <cell r="K16">
            <v>0</v>
          </cell>
        </row>
        <row r="17">
          <cell r="B17">
            <v>22.258333333333336</v>
          </cell>
          <cell r="C17">
            <v>29.6</v>
          </cell>
          <cell r="D17">
            <v>17.2</v>
          </cell>
          <cell r="E17">
            <v>62.041666666666664</v>
          </cell>
          <cell r="F17">
            <v>82</v>
          </cell>
          <cell r="G17">
            <v>40</v>
          </cell>
          <cell r="H17">
            <v>27</v>
          </cell>
          <cell r="I17" t="str">
            <v>L</v>
          </cell>
          <cell r="J17">
            <v>48.96</v>
          </cell>
          <cell r="K17">
            <v>0</v>
          </cell>
        </row>
        <row r="18">
          <cell r="B18">
            <v>18.495833333333334</v>
          </cell>
          <cell r="C18">
            <v>21.9</v>
          </cell>
          <cell r="D18">
            <v>16.899999999999999</v>
          </cell>
          <cell r="E18">
            <v>88.375</v>
          </cell>
          <cell r="F18">
            <v>97</v>
          </cell>
          <cell r="G18">
            <v>63</v>
          </cell>
          <cell r="H18">
            <v>35.28</v>
          </cell>
          <cell r="I18" t="str">
            <v>S</v>
          </cell>
          <cell r="J18">
            <v>60.839999999999996</v>
          </cell>
          <cell r="K18">
            <v>23.799999999999997</v>
          </cell>
        </row>
        <row r="19">
          <cell r="B19">
            <v>20.60869565217391</v>
          </cell>
          <cell r="C19">
            <v>27</v>
          </cell>
          <cell r="D19">
            <v>16.2</v>
          </cell>
          <cell r="E19">
            <v>79.391304347826093</v>
          </cell>
          <cell r="F19">
            <v>96</v>
          </cell>
          <cell r="G19">
            <v>51</v>
          </cell>
          <cell r="H19">
            <v>11.16</v>
          </cell>
          <cell r="I19" t="str">
            <v>O</v>
          </cell>
          <cell r="J19">
            <v>18.36</v>
          </cell>
          <cell r="K19">
            <v>0.2</v>
          </cell>
        </row>
        <row r="20">
          <cell r="B20">
            <v>20.158333333333328</v>
          </cell>
          <cell r="C20">
            <v>22.8</v>
          </cell>
          <cell r="D20">
            <v>18.8</v>
          </cell>
          <cell r="E20">
            <v>86.875</v>
          </cell>
          <cell r="F20">
            <v>96</v>
          </cell>
          <cell r="G20">
            <v>72</v>
          </cell>
          <cell r="H20">
            <v>19.079999999999998</v>
          </cell>
          <cell r="I20" t="str">
            <v>L</v>
          </cell>
          <cell r="J20">
            <v>33.119999999999997</v>
          </cell>
          <cell r="K20">
            <v>12.999999999999998</v>
          </cell>
        </row>
        <row r="21">
          <cell r="B21">
            <v>21.112500000000001</v>
          </cell>
          <cell r="C21">
            <v>26.3</v>
          </cell>
          <cell r="D21">
            <v>18.600000000000001</v>
          </cell>
          <cell r="E21">
            <v>89.333333333333329</v>
          </cell>
          <cell r="F21">
            <v>97</v>
          </cell>
          <cell r="G21">
            <v>68</v>
          </cell>
          <cell r="H21">
            <v>16.920000000000002</v>
          </cell>
          <cell r="I21" t="str">
            <v>NE</v>
          </cell>
          <cell r="J21">
            <v>46.800000000000004</v>
          </cell>
          <cell r="K21">
            <v>19.599999999999998</v>
          </cell>
        </row>
        <row r="22">
          <cell r="B22">
            <v>22.579166666666669</v>
          </cell>
          <cell r="C22">
            <v>27.7</v>
          </cell>
          <cell r="D22">
            <v>17.5</v>
          </cell>
          <cell r="E22">
            <v>75.458333333333329</v>
          </cell>
          <cell r="F22">
            <v>95</v>
          </cell>
          <cell r="G22">
            <v>54</v>
          </cell>
          <cell r="H22">
            <v>14.76</v>
          </cell>
          <cell r="I22" t="str">
            <v>NO</v>
          </cell>
          <cell r="J22">
            <v>25.56</v>
          </cell>
          <cell r="K22">
            <v>0.2</v>
          </cell>
        </row>
        <row r="23">
          <cell r="B23">
            <v>26.183333333333334</v>
          </cell>
          <cell r="C23">
            <v>34.5</v>
          </cell>
          <cell r="D23">
            <v>20.2</v>
          </cell>
          <cell r="E23">
            <v>68.458333333333329</v>
          </cell>
          <cell r="F23">
            <v>94</v>
          </cell>
          <cell r="G23">
            <v>35</v>
          </cell>
          <cell r="H23">
            <v>21.240000000000002</v>
          </cell>
          <cell r="I23" t="str">
            <v>NE</v>
          </cell>
          <cell r="J23">
            <v>39.96</v>
          </cell>
          <cell r="K23">
            <v>0</v>
          </cell>
        </row>
        <row r="24">
          <cell r="B24">
            <v>19.362499999999997</v>
          </cell>
          <cell r="C24">
            <v>28.9</v>
          </cell>
          <cell r="D24">
            <v>16.3</v>
          </cell>
          <cell r="E24">
            <v>86</v>
          </cell>
          <cell r="F24">
            <v>96</v>
          </cell>
          <cell r="G24">
            <v>54</v>
          </cell>
          <cell r="H24">
            <v>30.96</v>
          </cell>
          <cell r="I24" t="str">
            <v>SE</v>
          </cell>
          <cell r="J24">
            <v>59.04</v>
          </cell>
          <cell r="K24">
            <v>34.800000000000004</v>
          </cell>
        </row>
        <row r="25">
          <cell r="B25">
            <v>21.387499999999999</v>
          </cell>
          <cell r="C25">
            <v>30.2</v>
          </cell>
          <cell r="D25">
            <v>16.3</v>
          </cell>
          <cell r="E25">
            <v>81.416666666666671</v>
          </cell>
          <cell r="F25">
            <v>100</v>
          </cell>
          <cell r="G25">
            <v>50</v>
          </cell>
          <cell r="H25">
            <v>8.64</v>
          </cell>
          <cell r="I25" t="str">
            <v>L</v>
          </cell>
          <cell r="J25">
            <v>20.16</v>
          </cell>
          <cell r="K25">
            <v>0</v>
          </cell>
        </row>
        <row r="26">
          <cell r="B26">
            <v>26.791666666666668</v>
          </cell>
          <cell r="C26">
            <v>34.5</v>
          </cell>
          <cell r="D26">
            <v>20.399999999999999</v>
          </cell>
          <cell r="E26">
            <v>61</v>
          </cell>
          <cell r="F26">
            <v>79</v>
          </cell>
          <cell r="G26">
            <v>36</v>
          </cell>
          <cell r="H26">
            <v>12.6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28.583333333333329</v>
          </cell>
          <cell r="C27">
            <v>36</v>
          </cell>
          <cell r="D27">
            <v>21.7</v>
          </cell>
          <cell r="E27">
            <v>53.375</v>
          </cell>
          <cell r="F27">
            <v>78</v>
          </cell>
          <cell r="G27">
            <v>29</v>
          </cell>
          <cell r="H27">
            <v>15.48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29.741666666666671</v>
          </cell>
          <cell r="C28">
            <v>37</v>
          </cell>
          <cell r="D28">
            <v>23.4</v>
          </cell>
          <cell r="E28">
            <v>45.583333333333336</v>
          </cell>
          <cell r="F28">
            <v>67</v>
          </cell>
          <cell r="G28">
            <v>24</v>
          </cell>
          <cell r="H28">
            <v>18.36</v>
          </cell>
          <cell r="I28" t="str">
            <v>N</v>
          </cell>
          <cell r="J28">
            <v>39.6</v>
          </cell>
          <cell r="K28">
            <v>0</v>
          </cell>
        </row>
        <row r="29">
          <cell r="B29">
            <v>24.862499999999994</v>
          </cell>
          <cell r="C29">
            <v>28.8</v>
          </cell>
          <cell r="D29">
            <v>22.2</v>
          </cell>
          <cell r="E29">
            <v>64.083333333333329</v>
          </cell>
          <cell r="F29">
            <v>77</v>
          </cell>
          <cell r="G29">
            <v>49</v>
          </cell>
          <cell r="H29">
            <v>26.64</v>
          </cell>
          <cell r="I29" t="str">
            <v>L</v>
          </cell>
          <cell r="J29">
            <v>55.440000000000005</v>
          </cell>
          <cell r="K29">
            <v>0</v>
          </cell>
        </row>
        <row r="30">
          <cell r="B30">
            <v>25.658333333333331</v>
          </cell>
          <cell r="C30">
            <v>33.299999999999997</v>
          </cell>
          <cell r="D30">
            <v>20.8</v>
          </cell>
          <cell r="E30">
            <v>66.958333333333329</v>
          </cell>
          <cell r="F30">
            <v>87</v>
          </cell>
          <cell r="G30">
            <v>39</v>
          </cell>
          <cell r="H30">
            <v>15.840000000000002</v>
          </cell>
          <cell r="I30" t="str">
            <v>S</v>
          </cell>
          <cell r="J30">
            <v>37.080000000000005</v>
          </cell>
          <cell r="K30">
            <v>0</v>
          </cell>
        </row>
        <row r="31">
          <cell r="B31">
            <v>20.991666666666667</v>
          </cell>
          <cell r="C31">
            <v>24.8</v>
          </cell>
          <cell r="D31">
            <v>18.7</v>
          </cell>
          <cell r="E31">
            <v>81.666666666666671</v>
          </cell>
          <cell r="F31">
            <v>95</v>
          </cell>
          <cell r="G31">
            <v>68</v>
          </cell>
          <cell r="H31">
            <v>27</v>
          </cell>
          <cell r="I31" t="str">
            <v>SE</v>
          </cell>
          <cell r="J31">
            <v>61.92</v>
          </cell>
          <cell r="K31">
            <v>10</v>
          </cell>
        </row>
        <row r="32">
          <cell r="B32">
            <v>23.025000000000002</v>
          </cell>
          <cell r="C32">
            <v>29.7</v>
          </cell>
          <cell r="D32">
            <v>17.8</v>
          </cell>
          <cell r="E32">
            <v>77.75</v>
          </cell>
          <cell r="F32">
            <v>96</v>
          </cell>
          <cell r="G32">
            <v>52</v>
          </cell>
          <cell r="H32">
            <v>10.8</v>
          </cell>
          <cell r="I32" t="str">
            <v>L</v>
          </cell>
          <cell r="J32">
            <v>20.88</v>
          </cell>
          <cell r="K32">
            <v>0</v>
          </cell>
        </row>
        <row r="33">
          <cell r="B33">
            <v>25.462500000000002</v>
          </cell>
          <cell r="C33">
            <v>30.3</v>
          </cell>
          <cell r="D33">
            <v>22.1</v>
          </cell>
          <cell r="E33">
            <v>70.708333333333329</v>
          </cell>
          <cell r="F33">
            <v>85</v>
          </cell>
          <cell r="G33">
            <v>52</v>
          </cell>
          <cell r="H33">
            <v>15.48</v>
          </cell>
          <cell r="I33" t="str">
            <v>NE</v>
          </cell>
          <cell r="J33">
            <v>30.240000000000002</v>
          </cell>
          <cell r="K33">
            <v>0.4</v>
          </cell>
        </row>
        <row r="34">
          <cell r="B34">
            <v>21.9375</v>
          </cell>
          <cell r="C34">
            <v>24.4</v>
          </cell>
          <cell r="D34">
            <v>20.3</v>
          </cell>
          <cell r="E34">
            <v>90.458333333333329</v>
          </cell>
          <cell r="F34">
            <v>99</v>
          </cell>
          <cell r="G34">
            <v>83</v>
          </cell>
          <cell r="H34">
            <v>17.64</v>
          </cell>
          <cell r="I34" t="str">
            <v>NE</v>
          </cell>
          <cell r="J34">
            <v>43.92</v>
          </cell>
          <cell r="K34">
            <v>37.199999999999996</v>
          </cell>
        </row>
      </sheetData>
      <sheetData sheetId="9">
        <row r="5">
          <cell r="B5">
            <v>24.720833333333331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18.745833333333334</v>
          </cell>
          <cell r="C5">
            <v>28.7</v>
          </cell>
          <cell r="D5">
            <v>14.9</v>
          </cell>
          <cell r="E5">
            <v>79.7</v>
          </cell>
          <cell r="F5">
            <v>100</v>
          </cell>
          <cell r="G5">
            <v>50</v>
          </cell>
          <cell r="H5">
            <v>13.68</v>
          </cell>
          <cell r="I5" t="str">
            <v>SO</v>
          </cell>
          <cell r="J5">
            <v>28.8</v>
          </cell>
          <cell r="K5">
            <v>15.2</v>
          </cell>
        </row>
        <row r="6">
          <cell r="B6">
            <v>11.620833333333339</v>
          </cell>
          <cell r="C6">
            <v>15</v>
          </cell>
          <cell r="D6">
            <v>9.8000000000000007</v>
          </cell>
          <cell r="E6">
            <v>89.75</v>
          </cell>
          <cell r="F6">
            <v>100</v>
          </cell>
          <cell r="G6">
            <v>82</v>
          </cell>
          <cell r="H6">
            <v>14.4</v>
          </cell>
          <cell r="I6" t="str">
            <v>SO</v>
          </cell>
          <cell r="J6">
            <v>36.36</v>
          </cell>
          <cell r="K6">
            <v>20.6</v>
          </cell>
        </row>
        <row r="7">
          <cell r="B7">
            <v>13.416666666666666</v>
          </cell>
          <cell r="C7">
            <v>18.7</v>
          </cell>
          <cell r="D7">
            <v>10.4</v>
          </cell>
          <cell r="E7">
            <v>80.523809523809518</v>
          </cell>
          <cell r="F7">
            <v>100</v>
          </cell>
          <cell r="G7">
            <v>61</v>
          </cell>
          <cell r="H7">
            <v>12.24</v>
          </cell>
          <cell r="I7" t="str">
            <v>SO</v>
          </cell>
          <cell r="J7">
            <v>25.56</v>
          </cell>
          <cell r="K7">
            <v>0</v>
          </cell>
        </row>
        <row r="8">
          <cell r="B8">
            <v>18.604166666666668</v>
          </cell>
          <cell r="C8">
            <v>25.8</v>
          </cell>
          <cell r="D8">
            <v>14.2</v>
          </cell>
          <cell r="E8">
            <v>68.956521739130437</v>
          </cell>
          <cell r="F8">
            <v>100</v>
          </cell>
          <cell r="G8">
            <v>30</v>
          </cell>
          <cell r="H8">
            <v>9.3600000000000012</v>
          </cell>
          <cell r="I8" t="str">
            <v>S</v>
          </cell>
          <cell r="J8">
            <v>42.84</v>
          </cell>
          <cell r="K8">
            <v>0</v>
          </cell>
        </row>
        <row r="9">
          <cell r="B9">
            <v>18.133333333333336</v>
          </cell>
          <cell r="C9">
            <v>27.8</v>
          </cell>
          <cell r="D9">
            <v>8.1999999999999993</v>
          </cell>
          <cell r="E9">
            <v>56.869565217391305</v>
          </cell>
          <cell r="F9">
            <v>91</v>
          </cell>
          <cell r="G9">
            <v>24</v>
          </cell>
          <cell r="H9">
            <v>12.96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21.483333333333324</v>
          </cell>
          <cell r="C10">
            <v>30.2</v>
          </cell>
          <cell r="D10">
            <v>13.6</v>
          </cell>
          <cell r="E10">
            <v>43.5</v>
          </cell>
          <cell r="F10">
            <v>71</v>
          </cell>
          <cell r="G10">
            <v>19</v>
          </cell>
          <cell r="H10">
            <v>15.120000000000001</v>
          </cell>
          <cell r="I10" t="str">
            <v>SE</v>
          </cell>
          <cell r="J10">
            <v>30.240000000000002</v>
          </cell>
          <cell r="K10">
            <v>0</v>
          </cell>
        </row>
        <row r="11">
          <cell r="B11">
            <v>22.091666666666669</v>
          </cell>
          <cell r="C11">
            <v>33.200000000000003</v>
          </cell>
          <cell r="D11">
            <v>11.2</v>
          </cell>
          <cell r="E11">
            <v>47.125</v>
          </cell>
          <cell r="F11">
            <v>88</v>
          </cell>
          <cell r="G11">
            <v>13</v>
          </cell>
          <cell r="H11">
            <v>8.64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22.637499999999999</v>
          </cell>
          <cell r="C12">
            <v>34.1</v>
          </cell>
          <cell r="D12">
            <v>11.6</v>
          </cell>
          <cell r="E12">
            <v>48.916666666666664</v>
          </cell>
          <cell r="F12">
            <v>92</v>
          </cell>
          <cell r="G12">
            <v>14</v>
          </cell>
          <cell r="H12">
            <v>8.64</v>
          </cell>
          <cell r="I12" t="str">
            <v>S</v>
          </cell>
          <cell r="J12">
            <v>18.36</v>
          </cell>
          <cell r="K12">
            <v>0</v>
          </cell>
        </row>
        <row r="13">
          <cell r="B13">
            <v>23.704166666666669</v>
          </cell>
          <cell r="C13">
            <v>34.799999999999997</v>
          </cell>
          <cell r="D13">
            <v>12.3</v>
          </cell>
          <cell r="E13">
            <v>48.875</v>
          </cell>
          <cell r="F13">
            <v>91</v>
          </cell>
          <cell r="G13">
            <v>15</v>
          </cell>
          <cell r="H13">
            <v>6.84</v>
          </cell>
          <cell r="I13" t="str">
            <v>SE</v>
          </cell>
          <cell r="J13">
            <v>14.76</v>
          </cell>
          <cell r="K13">
            <v>0</v>
          </cell>
        </row>
        <row r="14">
          <cell r="B14">
            <v>25.05</v>
          </cell>
          <cell r="C14">
            <v>36.299999999999997</v>
          </cell>
          <cell r="D14">
            <v>14.4</v>
          </cell>
          <cell r="E14">
            <v>48</v>
          </cell>
          <cell r="F14">
            <v>85</v>
          </cell>
          <cell r="G14">
            <v>13</v>
          </cell>
          <cell r="H14">
            <v>8.64</v>
          </cell>
          <cell r="I14" t="str">
            <v>S</v>
          </cell>
          <cell r="J14">
            <v>23.400000000000002</v>
          </cell>
          <cell r="K14">
            <v>0</v>
          </cell>
        </row>
        <row r="15">
          <cell r="B15">
            <v>24.179166666666671</v>
          </cell>
          <cell r="C15">
            <v>35.1</v>
          </cell>
          <cell r="D15">
            <v>13.8</v>
          </cell>
          <cell r="E15">
            <v>51.083333333333336</v>
          </cell>
          <cell r="F15">
            <v>91</v>
          </cell>
          <cell r="G15">
            <v>18</v>
          </cell>
          <cell r="H15">
            <v>4.32</v>
          </cell>
          <cell r="I15" t="str">
            <v>SE</v>
          </cell>
          <cell r="J15">
            <v>14.4</v>
          </cell>
          <cell r="K15">
            <v>0</v>
          </cell>
        </row>
        <row r="16">
          <cell r="B16">
            <v>24.833333333333332</v>
          </cell>
          <cell r="C16">
            <v>32.799999999999997</v>
          </cell>
          <cell r="D16">
            <v>17.2</v>
          </cell>
          <cell r="E16">
            <v>52.458333333333336</v>
          </cell>
          <cell r="F16">
            <v>76</v>
          </cell>
          <cell r="G16">
            <v>31</v>
          </cell>
          <cell r="H16">
            <v>9.7200000000000006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25.287499999999994</v>
          </cell>
          <cell r="C17">
            <v>31.2</v>
          </cell>
          <cell r="D17">
            <v>18.899999999999999</v>
          </cell>
          <cell r="E17">
            <v>53.166666666666664</v>
          </cell>
          <cell r="F17">
            <v>80</v>
          </cell>
          <cell r="G17">
            <v>33</v>
          </cell>
          <cell r="H17">
            <v>11.520000000000001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19.862500000000001</v>
          </cell>
          <cell r="C18">
            <v>22.9</v>
          </cell>
          <cell r="D18">
            <v>17.600000000000001</v>
          </cell>
          <cell r="E18">
            <v>75.63636363636364</v>
          </cell>
          <cell r="F18">
            <v>100</v>
          </cell>
          <cell r="G18">
            <v>55</v>
          </cell>
          <cell r="H18">
            <v>11.879999999999999</v>
          </cell>
          <cell r="I18" t="str">
            <v>S</v>
          </cell>
          <cell r="J18">
            <v>30.96</v>
          </cell>
          <cell r="K18">
            <v>31.000000000000007</v>
          </cell>
        </row>
        <row r="19">
          <cell r="B19">
            <v>21.083333333333332</v>
          </cell>
          <cell r="C19">
            <v>27.5</v>
          </cell>
          <cell r="D19">
            <v>16.899999999999999</v>
          </cell>
          <cell r="E19">
            <v>62.909090909090907</v>
          </cell>
          <cell r="F19">
            <v>84</v>
          </cell>
          <cell r="G19">
            <v>49</v>
          </cell>
          <cell r="H19">
            <v>7.9200000000000008</v>
          </cell>
          <cell r="I19" t="str">
            <v>SE</v>
          </cell>
          <cell r="J19">
            <v>22.32</v>
          </cell>
          <cell r="K19">
            <v>0.2</v>
          </cell>
        </row>
        <row r="20">
          <cell r="B20">
            <v>20.554166666666664</v>
          </cell>
          <cell r="C20">
            <v>24</v>
          </cell>
          <cell r="D20">
            <v>18.5</v>
          </cell>
          <cell r="E20">
            <v>88.61904761904762</v>
          </cell>
          <cell r="F20">
            <v>100</v>
          </cell>
          <cell r="G20">
            <v>72</v>
          </cell>
          <cell r="H20">
            <v>12.6</v>
          </cell>
          <cell r="I20" t="str">
            <v>SE</v>
          </cell>
          <cell r="J20">
            <v>38.159999999999997</v>
          </cell>
          <cell r="K20">
            <v>27.4</v>
          </cell>
        </row>
        <row r="21">
          <cell r="B21">
            <v>21.820833333333336</v>
          </cell>
          <cell r="C21">
            <v>27.2</v>
          </cell>
          <cell r="D21">
            <v>19.899999999999999</v>
          </cell>
          <cell r="E21">
            <v>82</v>
          </cell>
          <cell r="F21">
            <v>100</v>
          </cell>
          <cell r="G21">
            <v>69</v>
          </cell>
          <cell r="H21">
            <v>8.64</v>
          </cell>
          <cell r="I21" t="str">
            <v>SO</v>
          </cell>
          <cell r="J21">
            <v>28.44</v>
          </cell>
          <cell r="K21">
            <v>12.399999999999999</v>
          </cell>
        </row>
        <row r="22">
          <cell r="B22">
            <v>22.724999999999998</v>
          </cell>
          <cell r="C22">
            <v>29.7</v>
          </cell>
          <cell r="D22">
            <v>17.8</v>
          </cell>
          <cell r="E22">
            <v>72.599999999999994</v>
          </cell>
          <cell r="F22">
            <v>100</v>
          </cell>
          <cell r="G22">
            <v>56</v>
          </cell>
          <cell r="H22">
            <v>13.68</v>
          </cell>
          <cell r="I22" t="str">
            <v>N</v>
          </cell>
          <cell r="J22">
            <v>26.28</v>
          </cell>
          <cell r="K22">
            <v>0</v>
          </cell>
        </row>
        <row r="23">
          <cell r="B23">
            <v>27.137500000000006</v>
          </cell>
          <cell r="C23">
            <v>33.6</v>
          </cell>
          <cell r="D23">
            <v>21.7</v>
          </cell>
          <cell r="E23">
            <v>67.583333333333329</v>
          </cell>
          <cell r="F23">
            <v>95</v>
          </cell>
          <cell r="G23">
            <v>38</v>
          </cell>
          <cell r="H23">
            <v>19.8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23.656521739130437</v>
          </cell>
          <cell r="C24">
            <v>28</v>
          </cell>
          <cell r="D24">
            <v>19.899999999999999</v>
          </cell>
          <cell r="E24">
            <v>74.434782608695656</v>
          </cell>
          <cell r="F24">
            <v>83</v>
          </cell>
          <cell r="G24">
            <v>61</v>
          </cell>
          <cell r="H24">
            <v>16.920000000000002</v>
          </cell>
          <cell r="I24" t="str">
            <v>L</v>
          </cell>
          <cell r="J24">
            <v>38.519999999999996</v>
          </cell>
          <cell r="K24">
            <v>0.6</v>
          </cell>
        </row>
        <row r="25">
          <cell r="B25">
            <v>24.245833333333334</v>
          </cell>
          <cell r="C25">
            <v>33.5</v>
          </cell>
          <cell r="D25">
            <v>17</v>
          </cell>
          <cell r="E25">
            <v>62.375</v>
          </cell>
          <cell r="F25">
            <v>100</v>
          </cell>
          <cell r="G25">
            <v>44</v>
          </cell>
          <cell r="H25">
            <v>11.520000000000001</v>
          </cell>
          <cell r="I25" t="str">
            <v>L</v>
          </cell>
          <cell r="J25">
            <v>25.56</v>
          </cell>
          <cell r="K25">
            <v>0</v>
          </cell>
        </row>
        <row r="26">
          <cell r="B26">
            <v>28.724999999999998</v>
          </cell>
          <cell r="C26">
            <v>35.799999999999997</v>
          </cell>
          <cell r="D26">
            <v>22.2</v>
          </cell>
          <cell r="E26">
            <v>61.833333333333336</v>
          </cell>
          <cell r="F26">
            <v>91</v>
          </cell>
          <cell r="G26">
            <v>32</v>
          </cell>
          <cell r="H26">
            <v>14.04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28.637500000000003</v>
          </cell>
          <cell r="C27">
            <v>36.299999999999997</v>
          </cell>
          <cell r="D27">
            <v>21.1</v>
          </cell>
          <cell r="E27">
            <v>61.958333333333336</v>
          </cell>
          <cell r="F27">
            <v>93</v>
          </cell>
          <cell r="G27">
            <v>32</v>
          </cell>
          <cell r="H27">
            <v>12.96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27.4375</v>
          </cell>
          <cell r="C28">
            <v>36.1</v>
          </cell>
          <cell r="D28">
            <v>22.2</v>
          </cell>
          <cell r="E28">
            <v>64.25</v>
          </cell>
          <cell r="F28">
            <v>88</v>
          </cell>
          <cell r="G28">
            <v>33</v>
          </cell>
          <cell r="H28">
            <v>22.68</v>
          </cell>
          <cell r="I28" t="str">
            <v>SE</v>
          </cell>
          <cell r="J28">
            <v>47.88</v>
          </cell>
          <cell r="K28">
            <v>0.8</v>
          </cell>
        </row>
        <row r="29">
          <cell r="B29">
            <v>24.983333333333338</v>
          </cell>
          <cell r="C29">
            <v>30.8</v>
          </cell>
          <cell r="D29">
            <v>20.7</v>
          </cell>
          <cell r="E29">
            <v>65.117647058823536</v>
          </cell>
          <cell r="F29">
            <v>99</v>
          </cell>
          <cell r="G29">
            <v>46</v>
          </cell>
          <cell r="H29">
            <v>18.720000000000002</v>
          </cell>
          <cell r="I29" t="str">
            <v>N</v>
          </cell>
          <cell r="J29">
            <v>37.440000000000005</v>
          </cell>
          <cell r="K29">
            <v>49.6</v>
          </cell>
        </row>
        <row r="30">
          <cell r="B30">
            <v>24.629166666666663</v>
          </cell>
          <cell r="C30">
            <v>32.799999999999997</v>
          </cell>
          <cell r="D30">
            <v>20.7</v>
          </cell>
          <cell r="E30">
            <v>76.652173913043484</v>
          </cell>
          <cell r="F30">
            <v>100</v>
          </cell>
          <cell r="G30">
            <v>48</v>
          </cell>
          <cell r="H30">
            <v>33.119999999999997</v>
          </cell>
          <cell r="I30" t="str">
            <v>NE</v>
          </cell>
          <cell r="J30">
            <v>86.039999999999992</v>
          </cell>
          <cell r="K30">
            <v>46.599999999999994</v>
          </cell>
        </row>
        <row r="31">
          <cell r="B31">
            <v>21.916666666666668</v>
          </cell>
          <cell r="C31">
            <v>27.9</v>
          </cell>
          <cell r="D31">
            <v>19.100000000000001</v>
          </cell>
          <cell r="E31">
            <v>79.25</v>
          </cell>
          <cell r="F31">
            <v>93</v>
          </cell>
          <cell r="G31">
            <v>56</v>
          </cell>
          <cell r="H31">
            <v>12.96</v>
          </cell>
          <cell r="I31" t="str">
            <v>L</v>
          </cell>
          <cell r="J31">
            <v>40.680000000000007</v>
          </cell>
          <cell r="K31">
            <v>25.799999999999997</v>
          </cell>
        </row>
        <row r="32">
          <cell r="B32">
            <v>21.945833333333329</v>
          </cell>
          <cell r="C32">
            <v>28.7</v>
          </cell>
          <cell r="D32">
            <v>17.899999999999999</v>
          </cell>
          <cell r="E32">
            <v>77.357142857142861</v>
          </cell>
          <cell r="F32">
            <v>100</v>
          </cell>
          <cell r="G32">
            <v>62</v>
          </cell>
          <cell r="H32">
            <v>6.12</v>
          </cell>
          <cell r="I32" t="str">
            <v>SE</v>
          </cell>
          <cell r="J32">
            <v>14.04</v>
          </cell>
          <cell r="K32">
            <v>0</v>
          </cell>
        </row>
        <row r="33">
          <cell r="B33">
            <v>24.591666666666665</v>
          </cell>
          <cell r="C33">
            <v>29.1</v>
          </cell>
          <cell r="D33">
            <v>21.8</v>
          </cell>
          <cell r="E33">
            <v>81</v>
          </cell>
          <cell r="F33">
            <v>100</v>
          </cell>
          <cell r="G33">
            <v>60</v>
          </cell>
          <cell r="H33">
            <v>14.04</v>
          </cell>
          <cell r="I33" t="str">
            <v>N</v>
          </cell>
          <cell r="J33">
            <v>27.720000000000002</v>
          </cell>
          <cell r="K33">
            <v>0.4</v>
          </cell>
        </row>
        <row r="34">
          <cell r="B34">
            <v>25.125</v>
          </cell>
          <cell r="C34">
            <v>29.9</v>
          </cell>
          <cell r="D34">
            <v>21.8</v>
          </cell>
          <cell r="E34">
            <v>76.375</v>
          </cell>
          <cell r="F34">
            <v>100</v>
          </cell>
          <cell r="G34">
            <v>58</v>
          </cell>
          <cell r="H34">
            <v>22.32</v>
          </cell>
          <cell r="I34" t="str">
            <v>N</v>
          </cell>
          <cell r="J34">
            <v>40.32</v>
          </cell>
          <cell r="K34">
            <v>0</v>
          </cell>
        </row>
      </sheetData>
      <sheetData sheetId="9">
        <row r="5">
          <cell r="B5">
            <v>26.150000000000006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>
        <row r="5">
          <cell r="B5">
            <v>19.383333333333336</v>
          </cell>
          <cell r="C5">
            <v>28.4</v>
          </cell>
          <cell r="D5">
            <v>15.9</v>
          </cell>
          <cell r="E5">
            <v>88.083333333333329</v>
          </cell>
          <cell r="F5">
            <v>95</v>
          </cell>
          <cell r="G5">
            <v>45</v>
          </cell>
          <cell r="H5">
            <v>15.48</v>
          </cell>
          <cell r="I5" t="str">
            <v>L</v>
          </cell>
          <cell r="J5">
            <v>25.56</v>
          </cell>
          <cell r="K5">
            <v>1.2</v>
          </cell>
        </row>
        <row r="6">
          <cell r="B6">
            <v>11.916666666666666</v>
          </cell>
          <cell r="C6">
            <v>15.9</v>
          </cell>
          <cell r="D6">
            <v>10.3</v>
          </cell>
          <cell r="E6">
            <v>94.958333333333329</v>
          </cell>
          <cell r="F6">
            <v>98</v>
          </cell>
          <cell r="G6">
            <v>91</v>
          </cell>
          <cell r="H6">
            <v>15.120000000000001</v>
          </cell>
          <cell r="I6" t="str">
            <v>L</v>
          </cell>
          <cell r="J6">
            <v>31.319999999999997</v>
          </cell>
          <cell r="K6">
            <v>28.8</v>
          </cell>
        </row>
        <row r="7">
          <cell r="B7">
            <v>12.466666666666667</v>
          </cell>
          <cell r="C7">
            <v>16.8</v>
          </cell>
          <cell r="D7">
            <v>10.3</v>
          </cell>
          <cell r="E7">
            <v>91.208333333333329</v>
          </cell>
          <cell r="F7">
            <v>97</v>
          </cell>
          <cell r="G7">
            <v>73</v>
          </cell>
          <cell r="H7">
            <v>15.48</v>
          </cell>
          <cell r="I7" t="str">
            <v>SE</v>
          </cell>
          <cell r="J7">
            <v>35.64</v>
          </cell>
          <cell r="K7">
            <v>0.60000000000000009</v>
          </cell>
        </row>
        <row r="8">
          <cell r="B8">
            <v>17.383333333333329</v>
          </cell>
          <cell r="C8">
            <v>23.8</v>
          </cell>
          <cell r="D8">
            <v>14.2</v>
          </cell>
          <cell r="E8">
            <v>75.25</v>
          </cell>
          <cell r="F8">
            <v>98</v>
          </cell>
          <cell r="G8">
            <v>33</v>
          </cell>
          <cell r="H8">
            <v>9.7200000000000006</v>
          </cell>
          <cell r="I8" t="str">
            <v>NE</v>
          </cell>
          <cell r="J8">
            <v>28.8</v>
          </cell>
          <cell r="K8">
            <v>0.60000000000000009</v>
          </cell>
        </row>
        <row r="9">
          <cell r="B9">
            <v>16.587499999999999</v>
          </cell>
          <cell r="C9">
            <v>25.4</v>
          </cell>
          <cell r="D9">
            <v>8.1999999999999993</v>
          </cell>
          <cell r="E9">
            <v>63.458333333333336</v>
          </cell>
          <cell r="F9">
            <v>96</v>
          </cell>
          <cell r="G9">
            <v>30</v>
          </cell>
          <cell r="H9">
            <v>13.68</v>
          </cell>
          <cell r="I9" t="str">
            <v>NO</v>
          </cell>
          <cell r="J9">
            <v>33.840000000000003</v>
          </cell>
          <cell r="K9">
            <v>0.2</v>
          </cell>
        </row>
        <row r="10">
          <cell r="B10">
            <v>19.575000000000003</v>
          </cell>
          <cell r="C10">
            <v>27</v>
          </cell>
          <cell r="D10">
            <v>12.6</v>
          </cell>
          <cell r="E10">
            <v>52.625</v>
          </cell>
          <cell r="F10">
            <v>81</v>
          </cell>
          <cell r="G10">
            <v>27</v>
          </cell>
          <cell r="H10">
            <v>17.64</v>
          </cell>
          <cell r="I10" t="str">
            <v>O</v>
          </cell>
          <cell r="J10">
            <v>38.880000000000003</v>
          </cell>
          <cell r="K10">
            <v>0</v>
          </cell>
        </row>
        <row r="11">
          <cell r="B11">
            <v>21.362499999999997</v>
          </cell>
          <cell r="C11">
            <v>31</v>
          </cell>
          <cell r="D11">
            <v>11.9</v>
          </cell>
          <cell r="E11">
            <v>49.541666666666664</v>
          </cell>
          <cell r="F11">
            <v>84</v>
          </cell>
          <cell r="G11">
            <v>19</v>
          </cell>
          <cell r="H11">
            <v>9.3600000000000012</v>
          </cell>
          <cell r="I11" t="str">
            <v>O</v>
          </cell>
          <cell r="J11">
            <v>23.400000000000002</v>
          </cell>
          <cell r="K11">
            <v>0</v>
          </cell>
        </row>
        <row r="12">
          <cell r="B12">
            <v>22.400000000000006</v>
          </cell>
          <cell r="C12">
            <v>32.4</v>
          </cell>
          <cell r="D12">
            <v>12.6</v>
          </cell>
          <cell r="E12">
            <v>46.125</v>
          </cell>
          <cell r="F12">
            <v>83</v>
          </cell>
          <cell r="G12">
            <v>17</v>
          </cell>
          <cell r="H12">
            <v>9.7200000000000006</v>
          </cell>
          <cell r="I12" t="str">
            <v>NO</v>
          </cell>
          <cell r="J12">
            <v>27.720000000000002</v>
          </cell>
          <cell r="K12">
            <v>0</v>
          </cell>
        </row>
        <row r="13">
          <cell r="B13">
            <v>23.008333333333329</v>
          </cell>
          <cell r="C13">
            <v>33.1</v>
          </cell>
          <cell r="D13">
            <v>13.5</v>
          </cell>
          <cell r="E13">
            <v>46.625</v>
          </cell>
          <cell r="F13">
            <v>79</v>
          </cell>
          <cell r="G13">
            <v>18</v>
          </cell>
          <cell r="H13">
            <v>6.48</v>
          </cell>
          <cell r="I13" t="str">
            <v>O</v>
          </cell>
          <cell r="J13">
            <v>20.88</v>
          </cell>
          <cell r="K13">
            <v>0</v>
          </cell>
        </row>
        <row r="14">
          <cell r="B14">
            <v>24.283333333333331</v>
          </cell>
          <cell r="C14">
            <v>34.6</v>
          </cell>
          <cell r="D14">
            <v>15.1</v>
          </cell>
          <cell r="E14">
            <v>48.416666666666664</v>
          </cell>
          <cell r="F14">
            <v>80</v>
          </cell>
          <cell r="G14">
            <v>18</v>
          </cell>
          <cell r="H14">
            <v>12.6</v>
          </cell>
          <cell r="I14" t="str">
            <v>O</v>
          </cell>
          <cell r="J14">
            <v>23.040000000000003</v>
          </cell>
          <cell r="K14">
            <v>0</v>
          </cell>
        </row>
        <row r="15">
          <cell r="B15">
            <v>23.550000000000008</v>
          </cell>
          <cell r="C15">
            <v>32.299999999999997</v>
          </cell>
          <cell r="D15">
            <v>15</v>
          </cell>
          <cell r="E15">
            <v>46.458333333333336</v>
          </cell>
          <cell r="F15">
            <v>78</v>
          </cell>
          <cell r="G15">
            <v>22</v>
          </cell>
          <cell r="H15">
            <v>9.7200000000000006</v>
          </cell>
          <cell r="I15" t="str">
            <v>NE</v>
          </cell>
          <cell r="J15">
            <v>20.88</v>
          </cell>
          <cell r="K15">
            <v>0</v>
          </cell>
        </row>
        <row r="16">
          <cell r="B16">
            <v>22.533333333333335</v>
          </cell>
          <cell r="C16">
            <v>29.3</v>
          </cell>
          <cell r="D16">
            <v>17.100000000000001</v>
          </cell>
          <cell r="E16">
            <v>55.625</v>
          </cell>
          <cell r="F16">
            <v>77</v>
          </cell>
          <cell r="G16">
            <v>37</v>
          </cell>
          <cell r="H16">
            <v>19.079999999999998</v>
          </cell>
          <cell r="I16" t="str">
            <v>NO</v>
          </cell>
          <cell r="J16">
            <v>32.76</v>
          </cell>
          <cell r="K16">
            <v>0</v>
          </cell>
        </row>
        <row r="17">
          <cell r="B17">
            <v>20.637499999999996</v>
          </cell>
          <cell r="C17">
            <v>25</v>
          </cell>
          <cell r="D17">
            <v>17.600000000000001</v>
          </cell>
          <cell r="E17">
            <v>68.75</v>
          </cell>
          <cell r="F17">
            <v>82</v>
          </cell>
          <cell r="G17">
            <v>55</v>
          </cell>
          <cell r="H17">
            <v>18</v>
          </cell>
          <cell r="I17" t="str">
            <v>O</v>
          </cell>
          <cell r="J17">
            <v>37.440000000000005</v>
          </cell>
          <cell r="K17">
            <v>0</v>
          </cell>
        </row>
        <row r="18">
          <cell r="B18">
            <v>18.387499999999999</v>
          </cell>
          <cell r="C18">
            <v>20.9</v>
          </cell>
          <cell r="D18">
            <v>16.600000000000001</v>
          </cell>
          <cell r="E18">
            <v>90.708333333333329</v>
          </cell>
          <cell r="F18">
            <v>97</v>
          </cell>
          <cell r="G18">
            <v>73</v>
          </cell>
          <cell r="H18">
            <v>18.720000000000002</v>
          </cell>
          <cell r="I18" t="str">
            <v>S</v>
          </cell>
          <cell r="J18">
            <v>53.64</v>
          </cell>
          <cell r="K18">
            <v>28.199999999999996</v>
          </cell>
        </row>
        <row r="19">
          <cell r="B19">
            <v>20.758333333333333</v>
          </cell>
          <cell r="C19">
            <v>27.8</v>
          </cell>
          <cell r="D19">
            <v>16.3</v>
          </cell>
          <cell r="E19">
            <v>78.958333333333329</v>
          </cell>
          <cell r="F19">
            <v>97</v>
          </cell>
          <cell r="G19">
            <v>46</v>
          </cell>
          <cell r="H19">
            <v>2.8800000000000003</v>
          </cell>
          <cell r="I19" t="str">
            <v>S</v>
          </cell>
          <cell r="J19">
            <v>13.32</v>
          </cell>
          <cell r="K19">
            <v>0</v>
          </cell>
        </row>
        <row r="20">
          <cell r="B20">
            <v>19.691666666666666</v>
          </cell>
          <cell r="C20">
            <v>22.8</v>
          </cell>
          <cell r="D20">
            <v>17.399999999999999</v>
          </cell>
          <cell r="E20">
            <v>89</v>
          </cell>
          <cell r="F20">
            <v>97</v>
          </cell>
          <cell r="G20">
            <v>67</v>
          </cell>
          <cell r="H20">
            <v>15.120000000000001</v>
          </cell>
          <cell r="I20" t="str">
            <v>O</v>
          </cell>
          <cell r="J20">
            <v>26.28</v>
          </cell>
          <cell r="K20">
            <v>9.2000000000000011</v>
          </cell>
        </row>
        <row r="21">
          <cell r="B21">
            <v>21.258333333333333</v>
          </cell>
          <cell r="C21">
            <v>27.2</v>
          </cell>
          <cell r="D21">
            <v>18.399999999999999</v>
          </cell>
          <cell r="E21">
            <v>85.75</v>
          </cell>
          <cell r="F21">
            <v>97</v>
          </cell>
          <cell r="G21">
            <v>58</v>
          </cell>
          <cell r="H21">
            <v>12.6</v>
          </cell>
          <cell r="I21" t="str">
            <v>O</v>
          </cell>
          <cell r="J21">
            <v>26.28</v>
          </cell>
          <cell r="K21">
            <v>18.000000000000004</v>
          </cell>
        </row>
        <row r="22">
          <cell r="B22">
            <v>21.766666666666669</v>
          </cell>
          <cell r="C22">
            <v>28.9</v>
          </cell>
          <cell r="D22">
            <v>16.100000000000001</v>
          </cell>
          <cell r="E22">
            <v>77.291666666666671</v>
          </cell>
          <cell r="F22">
            <v>97</v>
          </cell>
          <cell r="G22">
            <v>47</v>
          </cell>
          <cell r="H22">
            <v>11.520000000000001</v>
          </cell>
          <cell r="I22" t="str">
            <v>SE</v>
          </cell>
          <cell r="J22">
            <v>28.8</v>
          </cell>
          <cell r="K22">
            <v>0.2</v>
          </cell>
        </row>
        <row r="23">
          <cell r="B23">
            <v>26.674999999999994</v>
          </cell>
          <cell r="C23">
            <v>34.700000000000003</v>
          </cell>
          <cell r="D23">
            <v>20.5</v>
          </cell>
          <cell r="E23">
            <v>66.791666666666671</v>
          </cell>
          <cell r="F23">
            <v>93</v>
          </cell>
          <cell r="G23">
            <v>33</v>
          </cell>
          <cell r="H23">
            <v>16.920000000000002</v>
          </cell>
          <cell r="I23" t="str">
            <v>SO</v>
          </cell>
          <cell r="J23">
            <v>40.32</v>
          </cell>
          <cell r="K23">
            <v>0</v>
          </cell>
        </row>
        <row r="24">
          <cell r="B24">
            <v>18.829166666666669</v>
          </cell>
          <cell r="C24">
            <v>27.9</v>
          </cell>
          <cell r="D24">
            <v>15.4</v>
          </cell>
          <cell r="E24">
            <v>87.958333333333329</v>
          </cell>
          <cell r="F24">
            <v>99</v>
          </cell>
          <cell r="G24">
            <v>61</v>
          </cell>
          <cell r="H24">
            <v>25.56</v>
          </cell>
          <cell r="I24" t="str">
            <v>O</v>
          </cell>
          <cell r="J24">
            <v>66.239999999999995</v>
          </cell>
          <cell r="K24">
            <v>69.999999999999986</v>
          </cell>
        </row>
        <row r="25">
          <cell r="B25">
            <v>21.9375</v>
          </cell>
          <cell r="C25">
            <v>31</v>
          </cell>
          <cell r="D25">
            <v>16.2</v>
          </cell>
          <cell r="E25">
            <v>82</v>
          </cell>
          <cell r="F25">
            <v>99</v>
          </cell>
          <cell r="G25">
            <v>51</v>
          </cell>
          <cell r="H25">
            <v>11.16</v>
          </cell>
          <cell r="I25" t="str">
            <v>O</v>
          </cell>
          <cell r="J25">
            <v>20.52</v>
          </cell>
          <cell r="K25">
            <v>0.2</v>
          </cell>
        </row>
        <row r="26">
          <cell r="B26">
            <v>26.875</v>
          </cell>
          <cell r="C26">
            <v>34.700000000000003</v>
          </cell>
          <cell r="D26">
            <v>19.8</v>
          </cell>
          <cell r="E26">
            <v>66.125</v>
          </cell>
          <cell r="F26">
            <v>92</v>
          </cell>
          <cell r="G26">
            <v>39</v>
          </cell>
          <cell r="H26">
            <v>14.4</v>
          </cell>
          <cell r="I26" t="str">
            <v>O</v>
          </cell>
          <cell r="J26">
            <v>32.4</v>
          </cell>
          <cell r="K26">
            <v>0</v>
          </cell>
        </row>
        <row r="27">
          <cell r="B27">
            <v>28.625000000000011</v>
          </cell>
          <cell r="C27">
            <v>36.200000000000003</v>
          </cell>
          <cell r="D27">
            <v>22.8</v>
          </cell>
          <cell r="E27">
            <v>56.458333333333336</v>
          </cell>
          <cell r="F27">
            <v>78</v>
          </cell>
          <cell r="G27">
            <v>31</v>
          </cell>
          <cell r="H27">
            <v>15.120000000000001</v>
          </cell>
          <cell r="I27" t="str">
            <v>SO</v>
          </cell>
          <cell r="J27">
            <v>52.56</v>
          </cell>
          <cell r="K27">
            <v>0</v>
          </cell>
        </row>
        <row r="28">
          <cell r="B28">
            <v>27.866666666666671</v>
          </cell>
          <cell r="C28">
            <v>36.9</v>
          </cell>
          <cell r="D28">
            <v>22.2</v>
          </cell>
          <cell r="E28">
            <v>56.5</v>
          </cell>
          <cell r="F28">
            <v>83</v>
          </cell>
          <cell r="G28">
            <v>26</v>
          </cell>
          <cell r="H28">
            <v>17.64</v>
          </cell>
          <cell r="I28" t="str">
            <v>SO</v>
          </cell>
          <cell r="J28">
            <v>41.4</v>
          </cell>
          <cell r="K28">
            <v>0.8</v>
          </cell>
        </row>
        <row r="29">
          <cell r="B29">
            <v>23.275000000000002</v>
          </cell>
          <cell r="C29">
            <v>27.5</v>
          </cell>
          <cell r="D29">
            <v>19.8</v>
          </cell>
          <cell r="E29">
            <v>75.291666666666671</v>
          </cell>
          <cell r="F29">
            <v>89</v>
          </cell>
          <cell r="G29">
            <v>55</v>
          </cell>
          <cell r="H29">
            <v>19.8</v>
          </cell>
          <cell r="I29" t="str">
            <v>SE</v>
          </cell>
          <cell r="J29">
            <v>41.4</v>
          </cell>
          <cell r="K29">
            <v>0</v>
          </cell>
        </row>
        <row r="30">
          <cell r="B30">
            <v>23.237500000000011</v>
          </cell>
          <cell r="C30">
            <v>29.3</v>
          </cell>
          <cell r="D30">
            <v>19.899999999999999</v>
          </cell>
          <cell r="E30">
            <v>77.333333333333329</v>
          </cell>
          <cell r="F30">
            <v>91</v>
          </cell>
          <cell r="G30">
            <v>52</v>
          </cell>
          <cell r="H30">
            <v>12.96</v>
          </cell>
          <cell r="I30" t="str">
            <v>SO</v>
          </cell>
          <cell r="J30">
            <v>32.04</v>
          </cell>
          <cell r="K30">
            <v>0</v>
          </cell>
        </row>
        <row r="31">
          <cell r="B31">
            <v>19.616666666666664</v>
          </cell>
          <cell r="C31">
            <v>22</v>
          </cell>
          <cell r="D31">
            <v>18.100000000000001</v>
          </cell>
          <cell r="E31">
            <v>91.708333333333329</v>
          </cell>
          <cell r="F31">
            <v>98</v>
          </cell>
          <cell r="G31">
            <v>81</v>
          </cell>
          <cell r="H31">
            <v>14.4</v>
          </cell>
          <cell r="I31" t="str">
            <v>NO</v>
          </cell>
          <cell r="J31">
            <v>38.159999999999997</v>
          </cell>
          <cell r="K31">
            <v>49.800000000000004</v>
          </cell>
        </row>
        <row r="32">
          <cell r="B32">
            <v>21.799999999999997</v>
          </cell>
          <cell r="C32">
            <v>28</v>
          </cell>
          <cell r="D32">
            <v>16.399999999999999</v>
          </cell>
          <cell r="E32">
            <v>83.125</v>
          </cell>
          <cell r="F32">
            <v>98</v>
          </cell>
          <cell r="G32">
            <v>60</v>
          </cell>
          <cell r="H32">
            <v>11.16</v>
          </cell>
          <cell r="I32" t="str">
            <v>O</v>
          </cell>
          <cell r="J32">
            <v>24.48</v>
          </cell>
          <cell r="K32">
            <v>0</v>
          </cell>
        </row>
        <row r="33">
          <cell r="B33">
            <v>24.933333333333337</v>
          </cell>
          <cell r="C33">
            <v>29.7</v>
          </cell>
          <cell r="D33">
            <v>21.1</v>
          </cell>
          <cell r="E33">
            <v>75.916666666666671</v>
          </cell>
          <cell r="F33">
            <v>91</v>
          </cell>
          <cell r="G33">
            <v>58</v>
          </cell>
          <cell r="H33">
            <v>15.120000000000001</v>
          </cell>
          <cell r="I33" t="str">
            <v>SO</v>
          </cell>
          <cell r="J33">
            <v>32.04</v>
          </cell>
          <cell r="K33">
            <v>0</v>
          </cell>
        </row>
        <row r="34">
          <cell r="B34">
            <v>22.974999999999998</v>
          </cell>
          <cell r="C34">
            <v>25.5</v>
          </cell>
          <cell r="D34">
            <v>20.8</v>
          </cell>
          <cell r="E34">
            <v>82.166666666666671</v>
          </cell>
          <cell r="F34">
            <v>95</v>
          </cell>
          <cell r="G34">
            <v>65</v>
          </cell>
          <cell r="H34">
            <v>16.920000000000002</v>
          </cell>
          <cell r="I34" t="str">
            <v>SO</v>
          </cell>
          <cell r="J34">
            <v>40.32</v>
          </cell>
          <cell r="K34">
            <v>11</v>
          </cell>
        </row>
      </sheetData>
      <sheetData sheetId="9">
        <row r="5">
          <cell r="B5">
            <v>24.86666666666666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>
        <row r="5">
          <cell r="B5">
            <v>22.062500000000004</v>
          </cell>
          <cell r="C5">
            <v>30</v>
          </cell>
          <cell r="D5">
            <v>18.2</v>
          </cell>
          <cell r="E5">
            <v>73.25</v>
          </cell>
          <cell r="F5">
            <v>93</v>
          </cell>
          <cell r="G5">
            <v>48</v>
          </cell>
          <cell r="H5">
            <v>14.4</v>
          </cell>
          <cell r="I5" t="str">
            <v>NE</v>
          </cell>
          <cell r="J5">
            <v>39.24</v>
          </cell>
          <cell r="K5">
            <v>8</v>
          </cell>
        </row>
        <row r="6">
          <cell r="B6">
            <v>12.183333333333332</v>
          </cell>
          <cell r="C6">
            <v>18.3</v>
          </cell>
          <cell r="D6">
            <v>10.1</v>
          </cell>
          <cell r="E6">
            <v>89.916666666666671</v>
          </cell>
          <cell r="F6">
            <v>95</v>
          </cell>
          <cell r="G6">
            <v>83</v>
          </cell>
          <cell r="H6">
            <v>16.920000000000002</v>
          </cell>
          <cell r="I6" t="str">
            <v>N</v>
          </cell>
          <cell r="J6">
            <v>39.96</v>
          </cell>
          <cell r="K6">
            <v>25.8</v>
          </cell>
        </row>
        <row r="7">
          <cell r="B7">
            <v>12.329166666666667</v>
          </cell>
          <cell r="C7">
            <v>17</v>
          </cell>
          <cell r="D7">
            <v>8.1</v>
          </cell>
          <cell r="E7">
            <v>82.291666666666671</v>
          </cell>
          <cell r="F7">
            <v>94</v>
          </cell>
          <cell r="G7">
            <v>66</v>
          </cell>
          <cell r="H7">
            <v>16.2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17.383333333333329</v>
          </cell>
          <cell r="C8">
            <v>24.2</v>
          </cell>
          <cell r="D8">
            <v>11.9</v>
          </cell>
          <cell r="E8">
            <v>70.125</v>
          </cell>
          <cell r="F8">
            <v>94</v>
          </cell>
          <cell r="G8">
            <v>32</v>
          </cell>
          <cell r="H8">
            <v>10.44</v>
          </cell>
          <cell r="I8" t="str">
            <v>NO</v>
          </cell>
          <cell r="J8">
            <v>28.8</v>
          </cell>
          <cell r="K8">
            <v>0</v>
          </cell>
        </row>
        <row r="9">
          <cell r="B9">
            <v>16.591666666666665</v>
          </cell>
          <cell r="C9">
            <v>26.1</v>
          </cell>
          <cell r="D9">
            <v>6.7</v>
          </cell>
          <cell r="E9">
            <v>57.416666666666664</v>
          </cell>
          <cell r="F9">
            <v>91</v>
          </cell>
          <cell r="G9">
            <v>25</v>
          </cell>
          <cell r="H9">
            <v>9.7200000000000006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17.541666666666668</v>
          </cell>
          <cell r="C10">
            <v>28</v>
          </cell>
          <cell r="D10">
            <v>6.8</v>
          </cell>
          <cell r="E10">
            <v>57.833333333333336</v>
          </cell>
          <cell r="F10">
            <v>92</v>
          </cell>
          <cell r="G10">
            <v>24</v>
          </cell>
          <cell r="H10">
            <v>8.2799999999999994</v>
          </cell>
          <cell r="I10" t="str">
            <v>S</v>
          </cell>
          <cell r="J10">
            <v>30.96</v>
          </cell>
          <cell r="K10">
            <v>0</v>
          </cell>
        </row>
        <row r="11">
          <cell r="B11">
            <v>19.75416666666667</v>
          </cell>
          <cell r="C11">
            <v>32.4</v>
          </cell>
          <cell r="D11">
            <v>8.3000000000000007</v>
          </cell>
          <cell r="E11">
            <v>52.333333333333336</v>
          </cell>
          <cell r="F11">
            <v>88</v>
          </cell>
          <cell r="G11">
            <v>13</v>
          </cell>
          <cell r="H11">
            <v>7.2</v>
          </cell>
          <cell r="I11" t="str">
            <v>NE</v>
          </cell>
          <cell r="J11">
            <v>19.440000000000001</v>
          </cell>
          <cell r="K11">
            <v>0</v>
          </cell>
        </row>
        <row r="12">
          <cell r="B12">
            <v>20.691666666666666</v>
          </cell>
          <cell r="C12">
            <v>32.799999999999997</v>
          </cell>
          <cell r="D12">
            <v>10.1</v>
          </cell>
          <cell r="E12">
            <v>50.458333333333336</v>
          </cell>
          <cell r="F12">
            <v>83</v>
          </cell>
          <cell r="G12">
            <v>16</v>
          </cell>
          <cell r="H12">
            <v>9.3600000000000012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22.324999999999999</v>
          </cell>
          <cell r="C13">
            <v>33.4</v>
          </cell>
          <cell r="D13">
            <v>12.7</v>
          </cell>
          <cell r="E13">
            <v>46.958333333333336</v>
          </cell>
          <cell r="F13">
            <v>76</v>
          </cell>
          <cell r="G13">
            <v>19</v>
          </cell>
          <cell r="H13">
            <v>10.08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23.433333333333337</v>
          </cell>
          <cell r="C14">
            <v>34.5</v>
          </cell>
          <cell r="D14">
            <v>13.9</v>
          </cell>
          <cell r="E14">
            <v>48.583333333333336</v>
          </cell>
          <cell r="F14">
            <v>76</v>
          </cell>
          <cell r="G14">
            <v>17</v>
          </cell>
          <cell r="H14">
            <v>7.2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24.158333333333331</v>
          </cell>
          <cell r="C15">
            <v>34.5</v>
          </cell>
          <cell r="D15">
            <v>14.5</v>
          </cell>
          <cell r="E15">
            <v>43.666666666666664</v>
          </cell>
          <cell r="F15">
            <v>75</v>
          </cell>
          <cell r="G15">
            <v>17</v>
          </cell>
          <cell r="H15">
            <v>7.2</v>
          </cell>
          <cell r="I15" t="str">
            <v>NE</v>
          </cell>
          <cell r="J15">
            <v>18.720000000000002</v>
          </cell>
          <cell r="K15">
            <v>0</v>
          </cell>
        </row>
        <row r="16">
          <cell r="B16">
            <v>22.341666666666665</v>
          </cell>
          <cell r="C16">
            <v>30.9</v>
          </cell>
          <cell r="D16">
            <v>15.9</v>
          </cell>
          <cell r="E16">
            <v>58.25</v>
          </cell>
          <cell r="F16">
            <v>79</v>
          </cell>
          <cell r="G16">
            <v>31</v>
          </cell>
          <cell r="H16">
            <v>12.24</v>
          </cell>
          <cell r="I16" t="str">
            <v>SO</v>
          </cell>
          <cell r="J16">
            <v>26.28</v>
          </cell>
          <cell r="K16">
            <v>0</v>
          </cell>
        </row>
        <row r="17">
          <cell r="B17">
            <v>22.954166666666666</v>
          </cell>
          <cell r="C17">
            <v>32</v>
          </cell>
          <cell r="D17">
            <v>16.7</v>
          </cell>
          <cell r="E17">
            <v>59.958333333333336</v>
          </cell>
          <cell r="F17">
            <v>82</v>
          </cell>
          <cell r="G17">
            <v>32</v>
          </cell>
          <cell r="H17">
            <v>12.96</v>
          </cell>
          <cell r="I17" t="str">
            <v>SO</v>
          </cell>
          <cell r="J17">
            <v>37.800000000000004</v>
          </cell>
          <cell r="K17">
            <v>0</v>
          </cell>
        </row>
        <row r="18">
          <cell r="B18">
            <v>18.008333333333333</v>
          </cell>
          <cell r="C18">
            <v>20.8</v>
          </cell>
          <cell r="D18">
            <v>16.8</v>
          </cell>
          <cell r="E18">
            <v>87.833333333333329</v>
          </cell>
          <cell r="F18">
            <v>95</v>
          </cell>
          <cell r="G18">
            <v>64</v>
          </cell>
          <cell r="H18">
            <v>11.16</v>
          </cell>
          <cell r="I18" t="str">
            <v>SO</v>
          </cell>
          <cell r="J18">
            <v>34.200000000000003</v>
          </cell>
          <cell r="K18">
            <v>23.399999999999995</v>
          </cell>
        </row>
        <row r="19">
          <cell r="B19">
            <v>18.895833333333332</v>
          </cell>
          <cell r="C19">
            <v>25.7</v>
          </cell>
          <cell r="D19">
            <v>14.7</v>
          </cell>
          <cell r="E19">
            <v>83.958333333333329</v>
          </cell>
          <cell r="F19">
            <v>96</v>
          </cell>
          <cell r="G19">
            <v>53</v>
          </cell>
          <cell r="H19">
            <v>5.7600000000000007</v>
          </cell>
          <cell r="I19" t="str">
            <v>SO</v>
          </cell>
          <cell r="J19">
            <v>18</v>
          </cell>
          <cell r="K19">
            <v>0.2</v>
          </cell>
        </row>
        <row r="20">
          <cell r="B20">
            <v>18.666666666666668</v>
          </cell>
          <cell r="C20">
            <v>21.3</v>
          </cell>
          <cell r="D20">
            <v>16</v>
          </cell>
          <cell r="E20">
            <v>92.041666666666671</v>
          </cell>
          <cell r="F20">
            <v>95</v>
          </cell>
          <cell r="G20">
            <v>78</v>
          </cell>
          <cell r="H20">
            <v>6.84</v>
          </cell>
          <cell r="I20" t="str">
            <v>SO</v>
          </cell>
          <cell r="J20">
            <v>33.840000000000003</v>
          </cell>
          <cell r="K20">
            <v>14</v>
          </cell>
        </row>
        <row r="21">
          <cell r="B21">
            <v>20.958333333333332</v>
          </cell>
          <cell r="C21">
            <v>25.7</v>
          </cell>
          <cell r="D21">
            <v>18</v>
          </cell>
          <cell r="E21">
            <v>90</v>
          </cell>
          <cell r="F21">
            <v>96</v>
          </cell>
          <cell r="G21">
            <v>74</v>
          </cell>
          <cell r="H21">
            <v>5.7600000000000007</v>
          </cell>
          <cell r="I21" t="str">
            <v>L</v>
          </cell>
          <cell r="J21">
            <v>22.32</v>
          </cell>
          <cell r="K21">
            <v>8.3999999999999986</v>
          </cell>
        </row>
        <row r="22">
          <cell r="B22">
            <v>22.041666666666661</v>
          </cell>
          <cell r="C22">
            <v>29.3</v>
          </cell>
          <cell r="D22">
            <v>17.3</v>
          </cell>
          <cell r="E22">
            <v>80.5</v>
          </cell>
          <cell r="F22">
            <v>95</v>
          </cell>
          <cell r="G22">
            <v>52</v>
          </cell>
          <cell r="H22">
            <v>12.24</v>
          </cell>
          <cell r="I22" t="str">
            <v>NE</v>
          </cell>
          <cell r="J22">
            <v>31.319999999999997</v>
          </cell>
          <cell r="K22">
            <v>0</v>
          </cell>
        </row>
        <row r="23">
          <cell r="B23">
            <v>25.241666666666671</v>
          </cell>
          <cell r="C23">
            <v>34.5</v>
          </cell>
          <cell r="D23">
            <v>18.2</v>
          </cell>
          <cell r="E23">
            <v>71.708333333333329</v>
          </cell>
          <cell r="F23">
            <v>95</v>
          </cell>
          <cell r="G23">
            <v>38</v>
          </cell>
          <cell r="H23">
            <v>7.5600000000000005</v>
          </cell>
          <cell r="I23" t="str">
            <v>L</v>
          </cell>
          <cell r="J23">
            <v>41.76</v>
          </cell>
          <cell r="K23">
            <v>0</v>
          </cell>
        </row>
        <row r="24">
          <cell r="B24">
            <v>19.30833333333333</v>
          </cell>
          <cell r="C24">
            <v>25.2</v>
          </cell>
          <cell r="D24">
            <v>16.100000000000001</v>
          </cell>
          <cell r="E24">
            <v>88</v>
          </cell>
          <cell r="F24">
            <v>96</v>
          </cell>
          <cell r="G24">
            <v>69</v>
          </cell>
          <cell r="H24">
            <v>21.96</v>
          </cell>
          <cell r="I24" t="str">
            <v>SO</v>
          </cell>
          <cell r="J24">
            <v>58.32</v>
          </cell>
          <cell r="K24">
            <v>41.400000000000006</v>
          </cell>
        </row>
        <row r="25">
          <cell r="B25">
            <v>21.704166666666666</v>
          </cell>
          <cell r="C25">
            <v>31.5</v>
          </cell>
          <cell r="D25">
            <v>16.399999999999999</v>
          </cell>
          <cell r="E25">
            <v>80.125</v>
          </cell>
          <cell r="F25">
            <v>96</v>
          </cell>
          <cell r="G25">
            <v>48</v>
          </cell>
          <cell r="H25">
            <v>6.84</v>
          </cell>
          <cell r="I25" t="str">
            <v>SO</v>
          </cell>
          <cell r="J25">
            <v>15.840000000000002</v>
          </cell>
          <cell r="K25">
            <v>0.2</v>
          </cell>
        </row>
        <row r="26">
          <cell r="B26">
            <v>26.733333333333334</v>
          </cell>
          <cell r="C26">
            <v>36.5</v>
          </cell>
          <cell r="D26">
            <v>18.600000000000001</v>
          </cell>
          <cell r="E26">
            <v>67.5</v>
          </cell>
          <cell r="F26">
            <v>95</v>
          </cell>
          <cell r="G26">
            <v>30</v>
          </cell>
          <cell r="H26">
            <v>7.5600000000000005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27.233333333333331</v>
          </cell>
          <cell r="C27">
            <v>37.299999999999997</v>
          </cell>
          <cell r="D27">
            <v>18.5</v>
          </cell>
          <cell r="E27">
            <v>62.541666666666664</v>
          </cell>
          <cell r="F27">
            <v>92</v>
          </cell>
          <cell r="G27">
            <v>27</v>
          </cell>
          <cell r="H27">
            <v>7.5600000000000005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27.216666666666669</v>
          </cell>
          <cell r="C28">
            <v>38</v>
          </cell>
          <cell r="D28">
            <v>18.899999999999999</v>
          </cell>
          <cell r="E28">
            <v>59.25</v>
          </cell>
          <cell r="F28">
            <v>89</v>
          </cell>
          <cell r="G28">
            <v>23</v>
          </cell>
          <cell r="H28">
            <v>13.32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23.437500000000004</v>
          </cell>
          <cell r="C29">
            <v>30.3</v>
          </cell>
          <cell r="D29">
            <v>20.7</v>
          </cell>
          <cell r="E29">
            <v>74.125</v>
          </cell>
          <cell r="F29">
            <v>87</v>
          </cell>
          <cell r="G29">
            <v>44</v>
          </cell>
          <cell r="H29">
            <v>22.32</v>
          </cell>
          <cell r="I29" t="str">
            <v>NE</v>
          </cell>
          <cell r="J29">
            <v>51.12</v>
          </cell>
          <cell r="K29">
            <v>0.8</v>
          </cell>
        </row>
        <row r="30">
          <cell r="B30">
            <v>23.841666666666665</v>
          </cell>
          <cell r="C30">
            <v>35</v>
          </cell>
          <cell r="D30">
            <v>16.600000000000001</v>
          </cell>
          <cell r="E30">
            <v>72.708333333333329</v>
          </cell>
          <cell r="F30">
            <v>95</v>
          </cell>
          <cell r="G30">
            <v>31</v>
          </cell>
          <cell r="H30">
            <v>8.2799999999999994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20.316666666666666</v>
          </cell>
          <cell r="C31">
            <v>24.3</v>
          </cell>
          <cell r="D31">
            <v>17.8</v>
          </cell>
          <cell r="E31">
            <v>84.708333333333329</v>
          </cell>
          <cell r="F31">
            <v>94</v>
          </cell>
          <cell r="G31">
            <v>66</v>
          </cell>
          <cell r="H31">
            <v>12.6</v>
          </cell>
          <cell r="I31" t="str">
            <v>SO</v>
          </cell>
          <cell r="J31">
            <v>36.36</v>
          </cell>
          <cell r="K31">
            <v>25.799999999999997</v>
          </cell>
        </row>
        <row r="32">
          <cell r="B32">
            <v>21.379166666666674</v>
          </cell>
          <cell r="C32">
            <v>28.8</v>
          </cell>
          <cell r="D32">
            <v>17.600000000000001</v>
          </cell>
          <cell r="E32">
            <v>84.291666666666671</v>
          </cell>
          <cell r="F32">
            <v>96</v>
          </cell>
          <cell r="G32">
            <v>60</v>
          </cell>
          <cell r="H32">
            <v>8.2799999999999994</v>
          </cell>
          <cell r="I32" t="str">
            <v>SO</v>
          </cell>
          <cell r="J32">
            <v>18.36</v>
          </cell>
          <cell r="K32">
            <v>0.2</v>
          </cell>
        </row>
        <row r="33">
          <cell r="B33">
            <v>23.833333333333329</v>
          </cell>
          <cell r="C33">
            <v>29.2</v>
          </cell>
          <cell r="D33">
            <v>19.8</v>
          </cell>
          <cell r="E33">
            <v>79.166666666666671</v>
          </cell>
          <cell r="F33">
            <v>94</v>
          </cell>
          <cell r="G33">
            <v>55</v>
          </cell>
          <cell r="H33">
            <v>15.120000000000001</v>
          </cell>
          <cell r="I33" t="str">
            <v>S</v>
          </cell>
          <cell r="J33">
            <v>38.159999999999997</v>
          </cell>
          <cell r="K33">
            <v>0</v>
          </cell>
        </row>
        <row r="34">
          <cell r="B34">
            <v>22.670833333333334</v>
          </cell>
          <cell r="C34">
            <v>26.6</v>
          </cell>
          <cell r="D34">
            <v>20.7</v>
          </cell>
          <cell r="E34">
            <v>82.625</v>
          </cell>
          <cell r="F34">
            <v>94</v>
          </cell>
          <cell r="G34">
            <v>63</v>
          </cell>
          <cell r="H34">
            <v>10.08</v>
          </cell>
          <cell r="I34" t="str">
            <v>S</v>
          </cell>
          <cell r="J34">
            <v>28.44</v>
          </cell>
          <cell r="K34">
            <v>9.7999999999999989</v>
          </cell>
        </row>
      </sheetData>
      <sheetData sheetId="9">
        <row r="5">
          <cell r="B5">
            <v>24.604166666666668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>
        <row r="5">
          <cell r="B5">
            <v>26.35</v>
          </cell>
          <cell r="C5">
            <v>30.6</v>
          </cell>
          <cell r="D5">
            <v>19.8</v>
          </cell>
          <cell r="E5">
            <v>61</v>
          </cell>
          <cell r="F5">
            <v>81</v>
          </cell>
          <cell r="G5">
            <v>49</v>
          </cell>
          <cell r="H5">
            <v>11.16</v>
          </cell>
          <cell r="I5" t="str">
            <v>S</v>
          </cell>
          <cell r="J5">
            <v>26.28</v>
          </cell>
          <cell r="K5">
            <v>0.2</v>
          </cell>
        </row>
        <row r="6">
          <cell r="B6">
            <v>11.15</v>
          </cell>
          <cell r="C6">
            <v>11.4</v>
          </cell>
          <cell r="D6">
            <v>10.8</v>
          </cell>
          <cell r="E6">
            <v>92.5</v>
          </cell>
          <cell r="F6">
            <v>93</v>
          </cell>
          <cell r="G6">
            <v>92</v>
          </cell>
          <cell r="H6">
            <v>3.9600000000000004</v>
          </cell>
          <cell r="I6" t="str">
            <v>SO</v>
          </cell>
          <cell r="J6">
            <v>16.920000000000002</v>
          </cell>
          <cell r="K6">
            <v>7.6000000000000005</v>
          </cell>
        </row>
        <row r="7">
          <cell r="B7">
            <v>17.500000000000004</v>
          </cell>
          <cell r="C7">
            <v>21</v>
          </cell>
          <cell r="D7">
            <v>11.5</v>
          </cell>
          <cell r="E7">
            <v>63.333333333333336</v>
          </cell>
          <cell r="F7">
            <v>91</v>
          </cell>
          <cell r="G7">
            <v>51</v>
          </cell>
          <cell r="H7">
            <v>7.9200000000000008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22.419999999999998</v>
          </cell>
          <cell r="C8">
            <v>25.8</v>
          </cell>
          <cell r="D8">
            <v>14.5</v>
          </cell>
          <cell r="E8">
            <v>55.5</v>
          </cell>
          <cell r="F8">
            <v>90</v>
          </cell>
          <cell r="G8">
            <v>35</v>
          </cell>
          <cell r="H8">
            <v>7.5600000000000005</v>
          </cell>
          <cell r="I8" t="str">
            <v>S</v>
          </cell>
          <cell r="J8">
            <v>22.68</v>
          </cell>
          <cell r="K8">
            <v>0</v>
          </cell>
        </row>
        <row r="9">
          <cell r="B9">
            <v>23.836363636363636</v>
          </cell>
          <cell r="C9">
            <v>27.3</v>
          </cell>
          <cell r="D9">
            <v>13.8</v>
          </cell>
          <cell r="E9">
            <v>36.363636363636367</v>
          </cell>
          <cell r="F9">
            <v>78</v>
          </cell>
          <cell r="G9">
            <v>24</v>
          </cell>
          <cell r="H9">
            <v>6.48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26.790909090909089</v>
          </cell>
          <cell r="C10">
            <v>31.3</v>
          </cell>
          <cell r="D10">
            <v>16.100000000000001</v>
          </cell>
          <cell r="E10">
            <v>32</v>
          </cell>
          <cell r="F10">
            <v>65</v>
          </cell>
          <cell r="G10">
            <v>16</v>
          </cell>
          <cell r="H10">
            <v>7.2</v>
          </cell>
          <cell r="I10" t="str">
            <v>S</v>
          </cell>
          <cell r="J10">
            <v>19.079999999999998</v>
          </cell>
          <cell r="K10">
            <v>0</v>
          </cell>
        </row>
        <row r="11">
          <cell r="B11">
            <v>29.4</v>
          </cell>
          <cell r="C11">
            <v>33.799999999999997</v>
          </cell>
          <cell r="D11">
            <v>19</v>
          </cell>
          <cell r="E11">
            <v>28.181818181818183</v>
          </cell>
          <cell r="F11">
            <v>55</v>
          </cell>
          <cell r="G11">
            <v>16</v>
          </cell>
          <cell r="H11">
            <v>7.5600000000000005</v>
          </cell>
          <cell r="I11" t="str">
            <v>L</v>
          </cell>
          <cell r="J11">
            <v>17.28</v>
          </cell>
          <cell r="K11">
            <v>0</v>
          </cell>
        </row>
        <row r="12">
          <cell r="B12">
            <v>30.200000000000006</v>
          </cell>
          <cell r="C12">
            <v>34.9</v>
          </cell>
          <cell r="D12">
            <v>16.399999999999999</v>
          </cell>
          <cell r="E12">
            <v>29.5</v>
          </cell>
          <cell r="F12">
            <v>72</v>
          </cell>
          <cell r="G12">
            <v>14</v>
          </cell>
          <cell r="H12">
            <v>3.6</v>
          </cell>
          <cell r="I12" t="str">
            <v>S</v>
          </cell>
          <cell r="J12">
            <v>17.28</v>
          </cell>
          <cell r="K12">
            <v>0</v>
          </cell>
        </row>
        <row r="13">
          <cell r="B13">
            <v>31.119999999999997</v>
          </cell>
          <cell r="C13">
            <v>34.799999999999997</v>
          </cell>
          <cell r="D13">
            <v>18.399999999999999</v>
          </cell>
          <cell r="E13">
            <v>27.8</v>
          </cell>
          <cell r="F13">
            <v>62</v>
          </cell>
          <cell r="G13">
            <v>15</v>
          </cell>
          <cell r="H13">
            <v>7.5600000000000005</v>
          </cell>
          <cell r="I13" t="str">
            <v>S</v>
          </cell>
          <cell r="J13">
            <v>18</v>
          </cell>
          <cell r="K13">
            <v>0</v>
          </cell>
        </row>
        <row r="14">
          <cell r="B14">
            <v>32.459999999999994</v>
          </cell>
          <cell r="C14">
            <v>36.4</v>
          </cell>
          <cell r="D14">
            <v>19.5</v>
          </cell>
          <cell r="E14">
            <v>27.3</v>
          </cell>
          <cell r="F14">
            <v>60</v>
          </cell>
          <cell r="G14">
            <v>15</v>
          </cell>
          <cell r="H14">
            <v>7.9200000000000008</v>
          </cell>
          <cell r="I14" t="str">
            <v>SE</v>
          </cell>
          <cell r="J14">
            <v>21.240000000000002</v>
          </cell>
          <cell r="K14">
            <v>0</v>
          </cell>
        </row>
        <row r="15">
          <cell r="B15">
            <v>29.166666666666661</v>
          </cell>
          <cell r="C15">
            <v>34.6</v>
          </cell>
          <cell r="D15">
            <v>20.100000000000001</v>
          </cell>
          <cell r="E15">
            <v>36.166666666666664</v>
          </cell>
          <cell r="F15">
            <v>58</v>
          </cell>
          <cell r="G15">
            <v>24</v>
          </cell>
          <cell r="H15">
            <v>5.04</v>
          </cell>
          <cell r="I15" t="str">
            <v>SE</v>
          </cell>
          <cell r="J15">
            <v>14.76</v>
          </cell>
          <cell r="K15">
            <v>0</v>
          </cell>
        </row>
        <row r="16">
          <cell r="B16">
            <v>30.7</v>
          </cell>
          <cell r="C16">
            <v>36.299999999999997</v>
          </cell>
          <cell r="D16">
            <v>25.7</v>
          </cell>
          <cell r="E16">
            <v>36.5</v>
          </cell>
          <cell r="F16">
            <v>52</v>
          </cell>
          <cell r="G16">
            <v>20</v>
          </cell>
          <cell r="H16">
            <v>7.2</v>
          </cell>
          <cell r="I16" t="str">
            <v>N</v>
          </cell>
          <cell r="J16">
            <v>18.36</v>
          </cell>
          <cell r="K16">
            <v>0</v>
          </cell>
        </row>
        <row r="17">
          <cell r="B17">
            <v>31.416666666666668</v>
          </cell>
          <cell r="C17">
            <v>36.1</v>
          </cell>
          <cell r="D17">
            <v>24.8</v>
          </cell>
          <cell r="E17">
            <v>35.5</v>
          </cell>
          <cell r="F17">
            <v>58</v>
          </cell>
          <cell r="G17">
            <v>24</v>
          </cell>
          <cell r="H17">
            <v>2.8800000000000003</v>
          </cell>
          <cell r="I17" t="str">
            <v>S</v>
          </cell>
          <cell r="J17">
            <v>12.96</v>
          </cell>
          <cell r="K17">
            <v>0</v>
          </cell>
        </row>
        <row r="18">
          <cell r="B18">
            <v>22.024999999999999</v>
          </cell>
          <cell r="C18">
            <v>23</v>
          </cell>
          <cell r="D18">
            <v>19.8</v>
          </cell>
          <cell r="E18">
            <v>76</v>
          </cell>
          <cell r="F18">
            <v>85</v>
          </cell>
          <cell r="G18">
            <v>72</v>
          </cell>
          <cell r="H18">
            <v>7.5600000000000005</v>
          </cell>
          <cell r="I18" t="str">
            <v>S</v>
          </cell>
          <cell r="J18">
            <v>21.6</v>
          </cell>
          <cell r="K18">
            <v>0</v>
          </cell>
        </row>
        <row r="19">
          <cell r="B19">
            <v>25.05</v>
          </cell>
          <cell r="C19">
            <v>27.6</v>
          </cell>
          <cell r="D19">
            <v>20.100000000000001</v>
          </cell>
          <cell r="E19">
            <v>64.125</v>
          </cell>
          <cell r="F19">
            <v>87</v>
          </cell>
          <cell r="G19">
            <v>52</v>
          </cell>
          <cell r="H19">
            <v>3.9600000000000004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24.333333333333332</v>
          </cell>
          <cell r="C20">
            <v>26.4</v>
          </cell>
          <cell r="D20">
            <v>21.1</v>
          </cell>
          <cell r="E20">
            <v>79.666666666666671</v>
          </cell>
          <cell r="F20">
            <v>94</v>
          </cell>
          <cell r="G20">
            <v>68</v>
          </cell>
          <cell r="H20">
            <v>6.48</v>
          </cell>
          <cell r="I20" t="str">
            <v>S</v>
          </cell>
          <cell r="J20">
            <v>18.36</v>
          </cell>
          <cell r="K20">
            <v>0.4</v>
          </cell>
        </row>
        <row r="21">
          <cell r="B21">
            <v>23.100000000000005</v>
          </cell>
          <cell r="C21">
            <v>23.6</v>
          </cell>
          <cell r="D21">
            <v>22.8</v>
          </cell>
          <cell r="E21">
            <v>90.666666666666671</v>
          </cell>
          <cell r="F21">
            <v>93</v>
          </cell>
          <cell r="G21">
            <v>88</v>
          </cell>
          <cell r="H21">
            <v>9</v>
          </cell>
          <cell r="I21" t="str">
            <v>NO</v>
          </cell>
          <cell r="J21">
            <v>21.6</v>
          </cell>
          <cell r="K21">
            <v>0.8</v>
          </cell>
        </row>
        <row r="22">
          <cell r="B22">
            <v>27.609090909090909</v>
          </cell>
          <cell r="C22">
            <v>31.1</v>
          </cell>
          <cell r="D22">
            <v>21.6</v>
          </cell>
          <cell r="E22">
            <v>66.454545454545453</v>
          </cell>
          <cell r="F22">
            <v>94</v>
          </cell>
          <cell r="G22">
            <v>52</v>
          </cell>
          <cell r="H22">
            <v>9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30.65384615384615</v>
          </cell>
          <cell r="C23">
            <v>34.299999999999997</v>
          </cell>
          <cell r="D23">
            <v>23.3</v>
          </cell>
          <cell r="E23">
            <v>53.230769230769234</v>
          </cell>
          <cell r="F23">
            <v>90</v>
          </cell>
          <cell r="G23">
            <v>35</v>
          </cell>
          <cell r="H23">
            <v>14.4</v>
          </cell>
          <cell r="I23" t="str">
            <v>N</v>
          </cell>
          <cell r="J23">
            <v>37.800000000000004</v>
          </cell>
          <cell r="K23">
            <v>0</v>
          </cell>
        </row>
        <row r="24">
          <cell r="B24">
            <v>25.515384615384619</v>
          </cell>
          <cell r="C24">
            <v>32.200000000000003</v>
          </cell>
          <cell r="D24">
            <v>20.5</v>
          </cell>
          <cell r="E24">
            <v>73.615384615384613</v>
          </cell>
          <cell r="F24">
            <v>90</v>
          </cell>
          <cell r="G24">
            <v>52</v>
          </cell>
          <cell r="H24">
            <v>11.520000000000001</v>
          </cell>
          <cell r="I24" t="str">
            <v>SE</v>
          </cell>
          <cell r="J24">
            <v>31.680000000000003</v>
          </cell>
          <cell r="K24">
            <v>13</v>
          </cell>
        </row>
        <row r="25">
          <cell r="B25">
            <v>29.07692307692308</v>
          </cell>
          <cell r="C25">
            <v>33.5</v>
          </cell>
          <cell r="D25">
            <v>19.3</v>
          </cell>
          <cell r="E25">
            <v>61.07692307692308</v>
          </cell>
          <cell r="F25">
            <v>93</v>
          </cell>
          <cell r="G25">
            <v>47</v>
          </cell>
          <cell r="H25">
            <v>8.64</v>
          </cell>
          <cell r="I25" t="str">
            <v>NE</v>
          </cell>
          <cell r="J25">
            <v>28.08</v>
          </cell>
          <cell r="K25">
            <v>0</v>
          </cell>
        </row>
        <row r="26">
          <cell r="B26">
            <v>32.361538461538466</v>
          </cell>
          <cell r="C26">
            <v>36.200000000000003</v>
          </cell>
          <cell r="D26">
            <v>24.3</v>
          </cell>
          <cell r="E26">
            <v>51.769230769230766</v>
          </cell>
          <cell r="F26">
            <v>85</v>
          </cell>
          <cell r="G26">
            <v>34</v>
          </cell>
          <cell r="H26">
            <v>9.7200000000000006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32.969230769230769</v>
          </cell>
          <cell r="C27">
            <v>36.700000000000003</v>
          </cell>
          <cell r="D27">
            <v>24.5</v>
          </cell>
          <cell r="E27">
            <v>49.153846153846153</v>
          </cell>
          <cell r="F27">
            <v>84</v>
          </cell>
          <cell r="G27">
            <v>34</v>
          </cell>
          <cell r="H27">
            <v>12.24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33.4</v>
          </cell>
          <cell r="C28">
            <v>37.200000000000003</v>
          </cell>
          <cell r="D28">
            <v>25.1</v>
          </cell>
          <cell r="E28">
            <v>48</v>
          </cell>
          <cell r="F28">
            <v>83</v>
          </cell>
          <cell r="G28">
            <v>31</v>
          </cell>
          <cell r="H28">
            <v>12.6</v>
          </cell>
          <cell r="I28" t="str">
            <v>S</v>
          </cell>
          <cell r="J28">
            <v>23.400000000000002</v>
          </cell>
          <cell r="K28">
            <v>0</v>
          </cell>
        </row>
        <row r="29">
          <cell r="B29">
            <v>27.889999999999997</v>
          </cell>
          <cell r="C29">
            <v>31.5</v>
          </cell>
          <cell r="D29">
            <v>21.6</v>
          </cell>
          <cell r="E29">
            <v>63.5</v>
          </cell>
          <cell r="F29">
            <v>92</v>
          </cell>
          <cell r="G29">
            <v>47</v>
          </cell>
          <cell r="H29">
            <v>16.559999999999999</v>
          </cell>
          <cell r="I29" t="str">
            <v>NE</v>
          </cell>
          <cell r="J29">
            <v>32.4</v>
          </cell>
          <cell r="K29">
            <v>0.2</v>
          </cell>
        </row>
        <row r="30">
          <cell r="B30">
            <v>30.307692307692303</v>
          </cell>
          <cell r="C30">
            <v>34.4</v>
          </cell>
          <cell r="D30">
            <v>22</v>
          </cell>
          <cell r="E30">
            <v>60.615384615384613</v>
          </cell>
          <cell r="F30">
            <v>92</v>
          </cell>
          <cell r="G30">
            <v>45</v>
          </cell>
          <cell r="H30">
            <v>10.08</v>
          </cell>
          <cell r="I30" t="str">
            <v>N</v>
          </cell>
          <cell r="J30">
            <v>27.36</v>
          </cell>
          <cell r="K30">
            <v>0</v>
          </cell>
        </row>
        <row r="31">
          <cell r="B31">
            <v>25.618181818181814</v>
          </cell>
          <cell r="C31">
            <v>32.700000000000003</v>
          </cell>
          <cell r="D31">
            <v>20.2</v>
          </cell>
          <cell r="E31">
            <v>71</v>
          </cell>
          <cell r="F31">
            <v>87</v>
          </cell>
          <cell r="G31">
            <v>51</v>
          </cell>
          <cell r="H31">
            <v>24.48</v>
          </cell>
          <cell r="I31" t="str">
            <v>S</v>
          </cell>
          <cell r="J31">
            <v>51.84</v>
          </cell>
          <cell r="K31">
            <v>0</v>
          </cell>
        </row>
        <row r="32">
          <cell r="B32">
            <v>27.883333333333336</v>
          </cell>
          <cell r="C32">
            <v>31.2</v>
          </cell>
          <cell r="D32">
            <v>21.2</v>
          </cell>
          <cell r="E32">
            <v>65.333333333333329</v>
          </cell>
          <cell r="F32">
            <v>91</v>
          </cell>
          <cell r="G32">
            <v>51</v>
          </cell>
          <cell r="H32">
            <v>7.2</v>
          </cell>
          <cell r="I32" t="str">
            <v>SE</v>
          </cell>
          <cell r="J32">
            <v>21.6</v>
          </cell>
          <cell r="K32">
            <v>0.2</v>
          </cell>
        </row>
        <row r="33">
          <cell r="B33">
            <v>26.488888888888891</v>
          </cell>
          <cell r="C33">
            <v>27.6</v>
          </cell>
          <cell r="D33">
            <v>24.1</v>
          </cell>
          <cell r="E33">
            <v>77.222222222222229</v>
          </cell>
          <cell r="F33">
            <v>88</v>
          </cell>
          <cell r="G33">
            <v>69</v>
          </cell>
          <cell r="H33">
            <v>0.36000000000000004</v>
          </cell>
          <cell r="I33" t="str">
            <v>SE</v>
          </cell>
          <cell r="J33">
            <v>10.08</v>
          </cell>
          <cell r="K33">
            <v>0.2</v>
          </cell>
        </row>
        <row r="34">
          <cell r="B34">
            <v>25.483333333333334</v>
          </cell>
          <cell r="C34">
            <v>27.4</v>
          </cell>
          <cell r="D34">
            <v>22.8</v>
          </cell>
          <cell r="E34">
            <v>74.333333333333329</v>
          </cell>
          <cell r="F34">
            <v>88</v>
          </cell>
          <cell r="G34">
            <v>66</v>
          </cell>
          <cell r="H34">
            <v>16.559999999999999</v>
          </cell>
          <cell r="I34" t="str">
            <v>NE</v>
          </cell>
          <cell r="J34">
            <v>36</v>
          </cell>
          <cell r="K34">
            <v>0.2</v>
          </cell>
        </row>
      </sheetData>
      <sheetData sheetId="9">
        <row r="5">
          <cell r="B5">
            <v>29.186666666666664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>
        <row r="5">
          <cell r="B5">
            <v>23.916666666666668</v>
          </cell>
          <cell r="C5">
            <v>28.6</v>
          </cell>
          <cell r="D5">
            <v>19.3</v>
          </cell>
          <cell r="E5">
            <v>66.958333333333329</v>
          </cell>
          <cell r="F5">
            <v>82</v>
          </cell>
          <cell r="G5">
            <v>52</v>
          </cell>
          <cell r="H5">
            <v>21.240000000000002</v>
          </cell>
          <cell r="I5" t="str">
            <v>SO</v>
          </cell>
          <cell r="J5">
            <v>34.200000000000003</v>
          </cell>
          <cell r="K5">
            <v>0</v>
          </cell>
        </row>
        <row r="6">
          <cell r="B6">
            <v>13.183333333333335</v>
          </cell>
          <cell r="C6">
            <v>19.5</v>
          </cell>
          <cell r="D6">
            <v>10.8</v>
          </cell>
          <cell r="E6">
            <v>87.916666666666671</v>
          </cell>
          <cell r="F6">
            <v>94</v>
          </cell>
          <cell r="G6">
            <v>70</v>
          </cell>
          <cell r="H6">
            <v>30.240000000000002</v>
          </cell>
          <cell r="I6" t="str">
            <v>S</v>
          </cell>
          <cell r="J6">
            <v>56.88</v>
          </cell>
          <cell r="K6">
            <v>38.400000000000006</v>
          </cell>
        </row>
        <row r="7">
          <cell r="B7">
            <v>14.666666666666666</v>
          </cell>
          <cell r="C7">
            <v>22</v>
          </cell>
          <cell r="D7">
            <v>7.3</v>
          </cell>
          <cell r="E7">
            <v>77.125</v>
          </cell>
          <cell r="F7">
            <v>98</v>
          </cell>
          <cell r="G7">
            <v>50</v>
          </cell>
          <cell r="H7">
            <v>22.32</v>
          </cell>
          <cell r="I7" t="str">
            <v>S</v>
          </cell>
          <cell r="J7">
            <v>39.6</v>
          </cell>
          <cell r="K7">
            <v>0.2</v>
          </cell>
        </row>
        <row r="8">
          <cell r="B8">
            <v>17.383333333333333</v>
          </cell>
          <cell r="C8">
            <v>26.1</v>
          </cell>
          <cell r="D8">
            <v>9.9</v>
          </cell>
          <cell r="E8">
            <v>75.833333333333329</v>
          </cell>
          <cell r="F8">
            <v>97</v>
          </cell>
          <cell r="G8">
            <v>45</v>
          </cell>
          <cell r="H8">
            <v>19.8</v>
          </cell>
          <cell r="I8" t="str">
            <v>S</v>
          </cell>
          <cell r="J8">
            <v>34.200000000000003</v>
          </cell>
          <cell r="K8">
            <v>0</v>
          </cell>
        </row>
        <row r="9">
          <cell r="B9">
            <v>18.616666666666671</v>
          </cell>
          <cell r="C9">
            <v>28.6</v>
          </cell>
          <cell r="D9">
            <v>10</v>
          </cell>
          <cell r="E9">
            <v>68.875</v>
          </cell>
          <cell r="F9">
            <v>98</v>
          </cell>
          <cell r="G9">
            <v>27</v>
          </cell>
          <cell r="H9">
            <v>11.520000000000001</v>
          </cell>
          <cell r="I9" t="str">
            <v>SE</v>
          </cell>
          <cell r="J9">
            <v>24.840000000000003</v>
          </cell>
          <cell r="K9">
            <v>0.2</v>
          </cell>
        </row>
        <row r="10">
          <cell r="B10">
            <v>20.30833333333333</v>
          </cell>
          <cell r="C10">
            <v>32.700000000000003</v>
          </cell>
          <cell r="D10">
            <v>10</v>
          </cell>
          <cell r="E10">
            <v>63.25</v>
          </cell>
          <cell r="F10">
            <v>97</v>
          </cell>
          <cell r="G10">
            <v>16</v>
          </cell>
          <cell r="H10">
            <v>18.720000000000002</v>
          </cell>
          <cell r="I10" t="str">
            <v>SO</v>
          </cell>
          <cell r="J10">
            <v>32.4</v>
          </cell>
          <cell r="K10">
            <v>0.2</v>
          </cell>
        </row>
        <row r="11">
          <cell r="B11">
            <v>22.204166666666666</v>
          </cell>
          <cell r="C11">
            <v>35.1</v>
          </cell>
          <cell r="D11">
            <v>11.5</v>
          </cell>
          <cell r="E11">
            <v>62.833333333333336</v>
          </cell>
          <cell r="F11">
            <v>97</v>
          </cell>
          <cell r="G11">
            <v>18</v>
          </cell>
          <cell r="H11">
            <v>10.8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24.170833333333334</v>
          </cell>
          <cell r="C12">
            <v>35.700000000000003</v>
          </cell>
          <cell r="D12">
            <v>14.2</v>
          </cell>
          <cell r="E12">
            <v>59.666666666666664</v>
          </cell>
          <cell r="F12">
            <v>94</v>
          </cell>
          <cell r="G12">
            <v>16</v>
          </cell>
          <cell r="H12">
            <v>10.44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24.787499999999998</v>
          </cell>
          <cell r="C13">
            <v>35.700000000000003</v>
          </cell>
          <cell r="D13">
            <v>16.399999999999999</v>
          </cell>
          <cell r="E13">
            <v>58.25</v>
          </cell>
          <cell r="F13">
            <v>92</v>
          </cell>
          <cell r="G13">
            <v>19</v>
          </cell>
          <cell r="H13">
            <v>12.24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25.349999999999998</v>
          </cell>
          <cell r="C14">
            <v>36.799999999999997</v>
          </cell>
          <cell r="D14">
            <v>16.600000000000001</v>
          </cell>
          <cell r="E14">
            <v>60.416666666666664</v>
          </cell>
          <cell r="F14">
            <v>94</v>
          </cell>
          <cell r="G14">
            <v>19</v>
          </cell>
          <cell r="H14">
            <v>11.879999999999999</v>
          </cell>
          <cell r="I14" t="str">
            <v>SE</v>
          </cell>
          <cell r="J14">
            <v>27</v>
          </cell>
          <cell r="K14">
            <v>0</v>
          </cell>
        </row>
        <row r="15">
          <cell r="B15">
            <v>25.387500000000003</v>
          </cell>
          <cell r="C15">
            <v>37.299999999999997</v>
          </cell>
          <cell r="D15">
            <v>16.8</v>
          </cell>
          <cell r="E15">
            <v>61.833333333333336</v>
          </cell>
          <cell r="F15">
            <v>96</v>
          </cell>
          <cell r="G15">
            <v>19</v>
          </cell>
          <cell r="H15">
            <v>11.520000000000001</v>
          </cell>
          <cell r="I15" t="str">
            <v>S</v>
          </cell>
          <cell r="J15">
            <v>19.8</v>
          </cell>
          <cell r="K15">
            <v>0</v>
          </cell>
        </row>
        <row r="16">
          <cell r="B16">
            <v>25.908333333333335</v>
          </cell>
          <cell r="C16">
            <v>38.1</v>
          </cell>
          <cell r="D16">
            <v>16.100000000000001</v>
          </cell>
          <cell r="E16">
            <v>64.583333333333329</v>
          </cell>
          <cell r="F16">
            <v>96</v>
          </cell>
          <cell r="G16">
            <v>18</v>
          </cell>
          <cell r="H16">
            <v>12.6</v>
          </cell>
          <cell r="I16" t="str">
            <v>SO</v>
          </cell>
          <cell r="J16">
            <v>24.12</v>
          </cell>
          <cell r="K16">
            <v>0</v>
          </cell>
        </row>
        <row r="17">
          <cell r="B17">
            <v>26.254166666666666</v>
          </cell>
          <cell r="C17">
            <v>37.1</v>
          </cell>
          <cell r="D17">
            <v>17</v>
          </cell>
          <cell r="E17">
            <v>65.375</v>
          </cell>
          <cell r="F17">
            <v>96</v>
          </cell>
          <cell r="G17">
            <v>22</v>
          </cell>
          <cell r="H17">
            <v>17.28</v>
          </cell>
          <cell r="I17" t="str">
            <v>O</v>
          </cell>
          <cell r="J17">
            <v>28.8</v>
          </cell>
          <cell r="K17">
            <v>0</v>
          </cell>
        </row>
        <row r="18">
          <cell r="B18">
            <v>23.095833333333331</v>
          </cell>
          <cell r="C18">
            <v>27.4</v>
          </cell>
          <cell r="D18">
            <v>19.899999999999999</v>
          </cell>
          <cell r="E18">
            <v>80.083333333333329</v>
          </cell>
          <cell r="F18">
            <v>91</v>
          </cell>
          <cell r="G18">
            <v>62</v>
          </cell>
          <cell r="H18">
            <v>19.079999999999998</v>
          </cell>
          <cell r="I18" t="str">
            <v>SE</v>
          </cell>
          <cell r="J18">
            <v>51.84</v>
          </cell>
          <cell r="K18">
            <v>6.8000000000000007</v>
          </cell>
        </row>
        <row r="19">
          <cell r="B19">
            <v>24.358333333333331</v>
          </cell>
          <cell r="C19">
            <v>31.2</v>
          </cell>
          <cell r="D19">
            <v>20.5</v>
          </cell>
          <cell r="E19">
            <v>77.583333333333329</v>
          </cell>
          <cell r="F19">
            <v>94</v>
          </cell>
          <cell r="G19">
            <v>52</v>
          </cell>
          <cell r="H19">
            <v>13.68</v>
          </cell>
          <cell r="I19" t="str">
            <v>SE</v>
          </cell>
          <cell r="J19">
            <v>19.8</v>
          </cell>
          <cell r="K19">
            <v>0</v>
          </cell>
        </row>
        <row r="20">
          <cell r="B20">
            <v>25.020833333333332</v>
          </cell>
          <cell r="C20">
            <v>31.4</v>
          </cell>
          <cell r="D20">
            <v>20.399999999999999</v>
          </cell>
          <cell r="E20">
            <v>80.333333333333329</v>
          </cell>
          <cell r="F20">
            <v>95</v>
          </cell>
          <cell r="G20">
            <v>58</v>
          </cell>
          <cell r="H20">
            <v>13.68</v>
          </cell>
          <cell r="I20" t="str">
            <v>L</v>
          </cell>
          <cell r="J20">
            <v>61.92</v>
          </cell>
          <cell r="K20">
            <v>10.600000000000001</v>
          </cell>
        </row>
        <row r="21">
          <cell r="B21">
            <v>23.545833333333334</v>
          </cell>
          <cell r="C21">
            <v>26.2</v>
          </cell>
          <cell r="D21">
            <v>21.7</v>
          </cell>
          <cell r="E21">
            <v>91.166666666666671</v>
          </cell>
          <cell r="F21">
            <v>96</v>
          </cell>
          <cell r="G21">
            <v>77</v>
          </cell>
          <cell r="H21">
            <v>14.04</v>
          </cell>
          <cell r="I21" t="str">
            <v>NE</v>
          </cell>
          <cell r="J21">
            <v>33.480000000000004</v>
          </cell>
          <cell r="K21">
            <v>28.2</v>
          </cell>
        </row>
        <row r="22">
          <cell r="B22">
            <v>25.470833333333335</v>
          </cell>
          <cell r="C22">
            <v>32.6</v>
          </cell>
          <cell r="D22">
            <v>21.2</v>
          </cell>
          <cell r="E22">
            <v>81.833333333333329</v>
          </cell>
          <cell r="F22">
            <v>97</v>
          </cell>
          <cell r="G22">
            <v>50</v>
          </cell>
          <cell r="H22">
            <v>18.36</v>
          </cell>
          <cell r="I22" t="str">
            <v>N</v>
          </cell>
          <cell r="J22">
            <v>30.6</v>
          </cell>
          <cell r="K22">
            <v>0.2</v>
          </cell>
        </row>
        <row r="23">
          <cell r="B23">
            <v>28.225000000000005</v>
          </cell>
          <cell r="C23">
            <v>34.200000000000003</v>
          </cell>
          <cell r="D23">
            <v>23.2</v>
          </cell>
          <cell r="E23">
            <v>67</v>
          </cell>
          <cell r="F23">
            <v>90</v>
          </cell>
          <cell r="G23">
            <v>43</v>
          </cell>
          <cell r="H23">
            <v>18</v>
          </cell>
          <cell r="I23" t="str">
            <v>N</v>
          </cell>
          <cell r="J23">
            <v>37.080000000000005</v>
          </cell>
          <cell r="K23">
            <v>0.2</v>
          </cell>
        </row>
        <row r="24">
          <cell r="B24">
            <v>28.708333333333332</v>
          </cell>
          <cell r="C24">
            <v>35.4</v>
          </cell>
          <cell r="D24">
            <v>23.5</v>
          </cell>
          <cell r="E24">
            <v>63.875</v>
          </cell>
          <cell r="F24">
            <v>83</v>
          </cell>
          <cell r="G24">
            <v>40</v>
          </cell>
          <cell r="H24">
            <v>27</v>
          </cell>
          <cell r="I24" t="str">
            <v>N</v>
          </cell>
          <cell r="J24">
            <v>55.080000000000005</v>
          </cell>
          <cell r="K24">
            <v>0</v>
          </cell>
        </row>
        <row r="25">
          <cell r="B25">
            <v>27.295833333333334</v>
          </cell>
          <cell r="C25">
            <v>35.299999999999997</v>
          </cell>
          <cell r="D25">
            <v>20.5</v>
          </cell>
          <cell r="E25">
            <v>68</v>
          </cell>
          <cell r="F25">
            <v>92</v>
          </cell>
          <cell r="G25">
            <v>43</v>
          </cell>
          <cell r="H25">
            <v>18.720000000000002</v>
          </cell>
          <cell r="I25" t="str">
            <v>NO</v>
          </cell>
          <cell r="J25">
            <v>34.92</v>
          </cell>
          <cell r="K25">
            <v>0</v>
          </cell>
        </row>
        <row r="26">
          <cell r="B26">
            <v>29.537499999999998</v>
          </cell>
          <cell r="C26">
            <v>37.5</v>
          </cell>
          <cell r="D26">
            <v>22.1</v>
          </cell>
          <cell r="E26">
            <v>61.625</v>
          </cell>
          <cell r="F26">
            <v>90</v>
          </cell>
          <cell r="G26">
            <v>32</v>
          </cell>
          <cell r="H26">
            <v>18.720000000000002</v>
          </cell>
          <cell r="I26" t="str">
            <v>NE</v>
          </cell>
          <cell r="J26">
            <v>41.4</v>
          </cell>
          <cell r="K26">
            <v>0</v>
          </cell>
        </row>
        <row r="27">
          <cell r="B27">
            <v>29.575000000000003</v>
          </cell>
          <cell r="C27">
            <v>37.700000000000003</v>
          </cell>
          <cell r="D27">
            <v>22.7</v>
          </cell>
          <cell r="E27">
            <v>67.208333333333329</v>
          </cell>
          <cell r="F27">
            <v>94</v>
          </cell>
          <cell r="G27">
            <v>31</v>
          </cell>
          <cell r="H27">
            <v>19.440000000000001</v>
          </cell>
          <cell r="I27" t="str">
            <v>NO</v>
          </cell>
          <cell r="J27">
            <v>30.6</v>
          </cell>
          <cell r="K27">
            <v>0.2</v>
          </cell>
        </row>
        <row r="28">
          <cell r="B28">
            <v>29.8125</v>
          </cell>
          <cell r="C28">
            <v>37.6</v>
          </cell>
          <cell r="D28">
            <v>23.1</v>
          </cell>
          <cell r="E28">
            <v>65.333333333333329</v>
          </cell>
          <cell r="F28">
            <v>91</v>
          </cell>
          <cell r="G28">
            <v>33</v>
          </cell>
          <cell r="H28">
            <v>12.96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27.091666666666658</v>
          </cell>
          <cell r="C29">
            <v>31</v>
          </cell>
          <cell r="D29">
            <v>23.2</v>
          </cell>
          <cell r="E29">
            <v>70.625</v>
          </cell>
          <cell r="F29">
            <v>91</v>
          </cell>
          <cell r="G29">
            <v>54</v>
          </cell>
          <cell r="H29">
            <v>26.28</v>
          </cell>
          <cell r="I29" t="str">
            <v>NE</v>
          </cell>
          <cell r="J29">
            <v>47.16</v>
          </cell>
          <cell r="K29">
            <v>1.5999999999999999</v>
          </cell>
        </row>
        <row r="30">
          <cell r="B30">
            <v>27.775000000000002</v>
          </cell>
          <cell r="C30">
            <v>36.6</v>
          </cell>
          <cell r="D30">
            <v>20.7</v>
          </cell>
          <cell r="E30">
            <v>69.625</v>
          </cell>
          <cell r="F30">
            <v>95</v>
          </cell>
          <cell r="G30">
            <v>35</v>
          </cell>
          <cell r="H30">
            <v>14.4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27.508333333333336</v>
          </cell>
          <cell r="C31">
            <v>36.6</v>
          </cell>
          <cell r="D31">
            <v>22.5</v>
          </cell>
          <cell r="E31">
            <v>71.541666666666671</v>
          </cell>
          <cell r="F31">
            <v>93</v>
          </cell>
          <cell r="G31">
            <v>38</v>
          </cell>
          <cell r="H31">
            <v>30.240000000000002</v>
          </cell>
          <cell r="I31" t="str">
            <v>O</v>
          </cell>
          <cell r="J31">
            <v>56.16</v>
          </cell>
          <cell r="K31">
            <v>0</v>
          </cell>
        </row>
        <row r="32">
          <cell r="B32">
            <v>26.087499999999995</v>
          </cell>
          <cell r="C32">
            <v>31.6</v>
          </cell>
          <cell r="D32">
            <v>22.6</v>
          </cell>
          <cell r="E32">
            <v>71.375</v>
          </cell>
          <cell r="F32">
            <v>86</v>
          </cell>
          <cell r="G32">
            <v>52</v>
          </cell>
          <cell r="H32">
            <v>19.079999999999998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26.579166666666666</v>
          </cell>
          <cell r="C33">
            <v>29.7</v>
          </cell>
          <cell r="D33">
            <v>24.6</v>
          </cell>
          <cell r="E33">
            <v>75.916666666666671</v>
          </cell>
          <cell r="F33">
            <v>86</v>
          </cell>
          <cell r="G33">
            <v>62</v>
          </cell>
          <cell r="H33">
            <v>12.96</v>
          </cell>
          <cell r="I33" t="str">
            <v>N</v>
          </cell>
          <cell r="J33">
            <v>24.12</v>
          </cell>
          <cell r="K33">
            <v>0</v>
          </cell>
        </row>
        <row r="34">
          <cell r="B34">
            <v>24.816666666666663</v>
          </cell>
          <cell r="C34">
            <v>28.3</v>
          </cell>
          <cell r="D34">
            <v>22.2</v>
          </cell>
          <cell r="E34">
            <v>81.5</v>
          </cell>
          <cell r="F34">
            <v>93</v>
          </cell>
          <cell r="G34">
            <v>67</v>
          </cell>
          <cell r="H34">
            <v>31.319999999999997</v>
          </cell>
          <cell r="I34" t="str">
            <v>NE</v>
          </cell>
          <cell r="J34">
            <v>48.96</v>
          </cell>
          <cell r="K34">
            <v>1.8</v>
          </cell>
        </row>
      </sheetData>
      <sheetData sheetId="9">
        <row r="5">
          <cell r="B5">
            <v>27.937500000000004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>
        <row r="5">
          <cell r="B5">
            <v>16.820833333333336</v>
          </cell>
          <cell r="C5">
            <v>27</v>
          </cell>
          <cell r="D5">
            <v>13.5</v>
          </cell>
          <cell r="E5">
            <v>92.666666666666671</v>
          </cell>
          <cell r="F5">
            <v>99</v>
          </cell>
          <cell r="G5">
            <v>49</v>
          </cell>
          <cell r="H5">
            <v>11.879999999999999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10.659090909090908</v>
          </cell>
          <cell r="C6">
            <v>13.5</v>
          </cell>
          <cell r="D6">
            <v>9</v>
          </cell>
          <cell r="E6">
            <v>93.409090909090907</v>
          </cell>
          <cell r="F6">
            <v>98</v>
          </cell>
          <cell r="G6">
            <v>87</v>
          </cell>
          <cell r="H6">
            <v>12.6</v>
          </cell>
          <cell r="I6" t="str">
            <v>SO</v>
          </cell>
          <cell r="J6">
            <v>32.04</v>
          </cell>
          <cell r="K6">
            <v>0.2</v>
          </cell>
        </row>
        <row r="7">
          <cell r="B7">
            <v>14.48</v>
          </cell>
          <cell r="C7">
            <v>15.2</v>
          </cell>
          <cell r="D7">
            <v>11.7</v>
          </cell>
          <cell r="E7">
            <v>84.7</v>
          </cell>
          <cell r="F7">
            <v>92</v>
          </cell>
          <cell r="G7">
            <v>77</v>
          </cell>
          <cell r="H7">
            <v>14.76</v>
          </cell>
          <cell r="I7" t="str">
            <v>SO</v>
          </cell>
          <cell r="J7">
            <v>33.119999999999997</v>
          </cell>
          <cell r="K7">
            <v>0.2</v>
          </cell>
        </row>
        <row r="8">
          <cell r="B8">
            <v>17.957894736842107</v>
          </cell>
          <cell r="C8">
            <v>23.8</v>
          </cell>
          <cell r="D8">
            <v>14.3</v>
          </cell>
          <cell r="E8">
            <v>64.736842105263165</v>
          </cell>
          <cell r="F8">
            <v>98</v>
          </cell>
          <cell r="G8">
            <v>24</v>
          </cell>
          <cell r="H8">
            <v>7.2</v>
          </cell>
          <cell r="I8" t="str">
            <v>SO</v>
          </cell>
          <cell r="J8">
            <v>25.56</v>
          </cell>
          <cell r="K8">
            <v>0.4</v>
          </cell>
        </row>
        <row r="9">
          <cell r="B9">
            <v>15.162500000000001</v>
          </cell>
          <cell r="C9">
            <v>25.7</v>
          </cell>
          <cell r="D9">
            <v>6.3</v>
          </cell>
          <cell r="E9">
            <v>60.5</v>
          </cell>
          <cell r="F9">
            <v>90</v>
          </cell>
          <cell r="G9">
            <v>22</v>
          </cell>
          <cell r="H9">
            <v>14.4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16.974999999999998</v>
          </cell>
          <cell r="C10">
            <v>27.1</v>
          </cell>
          <cell r="D10">
            <v>8.9</v>
          </cell>
          <cell r="E10">
            <v>57.666666666666664</v>
          </cell>
          <cell r="F10">
            <v>87</v>
          </cell>
          <cell r="G10">
            <v>21</v>
          </cell>
          <cell r="H10">
            <v>19.079999999999998</v>
          </cell>
          <cell r="I10" t="str">
            <v>SO</v>
          </cell>
          <cell r="J10">
            <v>37.800000000000004</v>
          </cell>
          <cell r="K10">
            <v>0</v>
          </cell>
        </row>
        <row r="11">
          <cell r="B11">
            <v>19.1875</v>
          </cell>
          <cell r="C11">
            <v>32.299999999999997</v>
          </cell>
          <cell r="D11">
            <v>7.4</v>
          </cell>
          <cell r="E11">
            <v>51.208333333333336</v>
          </cell>
          <cell r="F11">
            <v>92</v>
          </cell>
          <cell r="G11">
            <v>11</v>
          </cell>
          <cell r="H11">
            <v>9</v>
          </cell>
          <cell r="I11" t="str">
            <v>SO</v>
          </cell>
          <cell r="J11">
            <v>25.56</v>
          </cell>
          <cell r="K11">
            <v>0.2</v>
          </cell>
        </row>
        <row r="12">
          <cell r="B12">
            <v>20.583333333333332</v>
          </cell>
          <cell r="C12">
            <v>32.5</v>
          </cell>
          <cell r="D12">
            <v>7.9</v>
          </cell>
          <cell r="E12">
            <v>45.958333333333336</v>
          </cell>
          <cell r="F12">
            <v>91</v>
          </cell>
          <cell r="G12">
            <v>12</v>
          </cell>
          <cell r="H12">
            <v>4.32</v>
          </cell>
          <cell r="I12" t="str">
            <v>SO</v>
          </cell>
          <cell r="J12">
            <v>17.64</v>
          </cell>
          <cell r="K12">
            <v>0</v>
          </cell>
        </row>
        <row r="13">
          <cell r="B13">
            <v>21.575000000000003</v>
          </cell>
          <cell r="C13">
            <v>34.200000000000003</v>
          </cell>
          <cell r="D13">
            <v>10.5</v>
          </cell>
          <cell r="E13">
            <v>43.666666666666664</v>
          </cell>
          <cell r="F13">
            <v>84</v>
          </cell>
          <cell r="G13">
            <v>10</v>
          </cell>
          <cell r="H13">
            <v>9.3600000000000012</v>
          </cell>
          <cell r="I13" t="str">
            <v>SO</v>
          </cell>
          <cell r="J13">
            <v>34.56</v>
          </cell>
          <cell r="K13">
            <v>0</v>
          </cell>
        </row>
        <row r="14">
          <cell r="B14">
            <v>21.779166666666665</v>
          </cell>
          <cell r="C14">
            <v>35</v>
          </cell>
          <cell r="D14">
            <v>10</v>
          </cell>
          <cell r="E14">
            <v>43.125</v>
          </cell>
          <cell r="F14">
            <v>86</v>
          </cell>
          <cell r="G14">
            <v>11</v>
          </cell>
          <cell r="H14">
            <v>12.24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22.120833333333337</v>
          </cell>
          <cell r="C15">
            <v>32</v>
          </cell>
          <cell r="D15">
            <v>13</v>
          </cell>
          <cell r="E15">
            <v>48.958333333333336</v>
          </cell>
          <cell r="F15">
            <v>87</v>
          </cell>
          <cell r="G15">
            <v>15</v>
          </cell>
          <cell r="H15">
            <v>8.2799999999999994</v>
          </cell>
          <cell r="I15" t="str">
            <v>SO</v>
          </cell>
          <cell r="J15">
            <v>24.48</v>
          </cell>
          <cell r="K15">
            <v>0</v>
          </cell>
        </row>
        <row r="16">
          <cell r="B16">
            <v>20.741666666666671</v>
          </cell>
          <cell r="C16">
            <v>29.6</v>
          </cell>
          <cell r="D16">
            <v>13.1</v>
          </cell>
          <cell r="E16">
            <v>56.791666666666664</v>
          </cell>
          <cell r="F16">
            <v>86</v>
          </cell>
          <cell r="G16">
            <v>31</v>
          </cell>
          <cell r="H16">
            <v>16.559999999999999</v>
          </cell>
          <cell r="I16" t="str">
            <v>SO</v>
          </cell>
          <cell r="J16">
            <v>33.119999999999997</v>
          </cell>
          <cell r="K16">
            <v>0</v>
          </cell>
        </row>
        <row r="17">
          <cell r="B17">
            <v>18.487500000000001</v>
          </cell>
          <cell r="C17">
            <v>23.1</v>
          </cell>
          <cell r="D17">
            <v>14.6</v>
          </cell>
          <cell r="E17">
            <v>71.958333333333329</v>
          </cell>
          <cell r="F17">
            <v>89</v>
          </cell>
          <cell r="G17">
            <v>53</v>
          </cell>
          <cell r="H17">
            <v>9.7200000000000006</v>
          </cell>
          <cell r="I17" t="str">
            <v>SO</v>
          </cell>
          <cell r="J17">
            <v>34.200000000000003</v>
          </cell>
          <cell r="K17">
            <v>0</v>
          </cell>
        </row>
        <row r="18">
          <cell r="B18">
            <v>18.154166666666665</v>
          </cell>
          <cell r="C18">
            <v>22.7</v>
          </cell>
          <cell r="D18">
            <v>16.3</v>
          </cell>
          <cell r="E18">
            <v>88</v>
          </cell>
          <cell r="F18">
            <v>99</v>
          </cell>
          <cell r="G18">
            <v>65</v>
          </cell>
          <cell r="H18">
            <v>18.36</v>
          </cell>
          <cell r="I18" t="str">
            <v>SO</v>
          </cell>
          <cell r="J18">
            <v>44.64</v>
          </cell>
          <cell r="K18">
            <v>0</v>
          </cell>
        </row>
        <row r="19">
          <cell r="B19">
            <v>19.608333333333331</v>
          </cell>
          <cell r="C19">
            <v>27.5</v>
          </cell>
          <cell r="D19">
            <v>13.7</v>
          </cell>
          <cell r="E19">
            <v>78.125</v>
          </cell>
          <cell r="F19">
            <v>99</v>
          </cell>
          <cell r="G19">
            <v>37</v>
          </cell>
          <cell r="H19">
            <v>6.84</v>
          </cell>
          <cell r="I19" t="str">
            <v>SO</v>
          </cell>
          <cell r="J19">
            <v>18.36</v>
          </cell>
          <cell r="K19">
            <v>0</v>
          </cell>
        </row>
        <row r="20">
          <cell r="B20">
            <v>18.208333333333339</v>
          </cell>
          <cell r="C20">
            <v>21.6</v>
          </cell>
          <cell r="D20">
            <v>15.6</v>
          </cell>
          <cell r="E20">
            <v>90.833333333333329</v>
          </cell>
          <cell r="F20">
            <v>98</v>
          </cell>
          <cell r="G20">
            <v>63</v>
          </cell>
          <cell r="H20">
            <v>15.120000000000001</v>
          </cell>
          <cell r="I20" t="str">
            <v>SO</v>
          </cell>
          <cell r="J20">
            <v>29.880000000000003</v>
          </cell>
          <cell r="K20">
            <v>0.4</v>
          </cell>
        </row>
        <row r="21">
          <cell r="B21">
            <v>20.9</v>
          </cell>
          <cell r="C21">
            <v>25.5</v>
          </cell>
          <cell r="D21">
            <v>18</v>
          </cell>
          <cell r="E21">
            <v>84.722222222222229</v>
          </cell>
          <cell r="F21">
            <v>99</v>
          </cell>
          <cell r="G21">
            <v>63</v>
          </cell>
          <cell r="H21">
            <v>11.879999999999999</v>
          </cell>
          <cell r="I21" t="str">
            <v>SO</v>
          </cell>
          <cell r="J21">
            <v>30.240000000000002</v>
          </cell>
          <cell r="K21">
            <v>0.4</v>
          </cell>
        </row>
        <row r="22">
          <cell r="B22">
            <v>20.054166666666667</v>
          </cell>
          <cell r="C22">
            <v>30.4</v>
          </cell>
          <cell r="D22">
            <v>11.1</v>
          </cell>
          <cell r="E22">
            <v>74.958333333333329</v>
          </cell>
          <cell r="F22">
            <v>99</v>
          </cell>
          <cell r="G22">
            <v>33</v>
          </cell>
          <cell r="H22">
            <v>9</v>
          </cell>
          <cell r="I22" t="str">
            <v>SO</v>
          </cell>
          <cell r="J22">
            <v>25.2</v>
          </cell>
          <cell r="K22">
            <v>0.60000000000000009</v>
          </cell>
        </row>
        <row r="23">
          <cell r="B23">
            <v>25.924999999999997</v>
          </cell>
          <cell r="C23">
            <v>34.700000000000003</v>
          </cell>
          <cell r="D23">
            <v>19.399999999999999</v>
          </cell>
          <cell r="E23">
            <v>63.625</v>
          </cell>
          <cell r="F23">
            <v>92</v>
          </cell>
          <cell r="G23">
            <v>28</v>
          </cell>
          <cell r="H23">
            <v>18.720000000000002</v>
          </cell>
          <cell r="I23" t="str">
            <v>SO</v>
          </cell>
          <cell r="J23">
            <v>44.64</v>
          </cell>
          <cell r="K23">
            <v>0.4</v>
          </cell>
        </row>
        <row r="24">
          <cell r="B24">
            <v>18.608333333333331</v>
          </cell>
          <cell r="C24">
            <v>27.5</v>
          </cell>
          <cell r="D24">
            <v>15.1</v>
          </cell>
          <cell r="E24">
            <v>85.625</v>
          </cell>
          <cell r="F24">
            <v>99</v>
          </cell>
          <cell r="G24">
            <v>50</v>
          </cell>
          <cell r="H24">
            <v>20.52</v>
          </cell>
          <cell r="I24" t="str">
            <v>SO</v>
          </cell>
          <cell r="J24">
            <v>69.12</v>
          </cell>
          <cell r="K24">
            <v>0.2</v>
          </cell>
        </row>
        <row r="25">
          <cell r="B25">
            <v>21.241666666666667</v>
          </cell>
          <cell r="C25">
            <v>31.4</v>
          </cell>
          <cell r="D25">
            <v>15.9</v>
          </cell>
          <cell r="E25">
            <v>82.541666666666671</v>
          </cell>
          <cell r="F25">
            <v>99</v>
          </cell>
          <cell r="G25">
            <v>45</v>
          </cell>
          <cell r="H25">
            <v>13.68</v>
          </cell>
          <cell r="I25" t="str">
            <v>SO</v>
          </cell>
          <cell r="J25">
            <v>25.2</v>
          </cell>
          <cell r="K25">
            <v>0.4</v>
          </cell>
        </row>
        <row r="26">
          <cell r="B26">
            <v>25.745833333333323</v>
          </cell>
          <cell r="C26">
            <v>35.299999999999997</v>
          </cell>
          <cell r="D26">
            <v>18.8</v>
          </cell>
          <cell r="E26">
            <v>68.416666666666671</v>
          </cell>
          <cell r="F26">
            <v>98</v>
          </cell>
          <cell r="G26">
            <v>30</v>
          </cell>
          <cell r="H26">
            <v>16.920000000000002</v>
          </cell>
          <cell r="I26" t="str">
            <v>SO</v>
          </cell>
          <cell r="J26">
            <v>39.6</v>
          </cell>
          <cell r="K26">
            <v>1.5999999999999999</v>
          </cell>
        </row>
        <row r="27">
          <cell r="B27">
            <v>26.808333333333337</v>
          </cell>
          <cell r="C27">
            <v>36.799999999999997</v>
          </cell>
          <cell r="D27">
            <v>19.5</v>
          </cell>
          <cell r="E27">
            <v>62.75</v>
          </cell>
          <cell r="F27">
            <v>90</v>
          </cell>
          <cell r="G27">
            <v>25</v>
          </cell>
          <cell r="H27">
            <v>14.04</v>
          </cell>
          <cell r="I27" t="str">
            <v>SO</v>
          </cell>
          <cell r="J27">
            <v>65.88000000000001</v>
          </cell>
          <cell r="K27">
            <v>0.2</v>
          </cell>
        </row>
        <row r="28">
          <cell r="B28">
            <v>24.720833333333335</v>
          </cell>
          <cell r="C28">
            <v>36.299999999999997</v>
          </cell>
          <cell r="D28">
            <v>18.3</v>
          </cell>
          <cell r="E28">
            <v>63.75</v>
          </cell>
          <cell r="F28">
            <v>89</v>
          </cell>
          <cell r="G28">
            <v>23</v>
          </cell>
          <cell r="H28">
            <v>33.119999999999997</v>
          </cell>
          <cell r="I28" t="str">
            <v>SO</v>
          </cell>
          <cell r="J28">
            <v>67.319999999999993</v>
          </cell>
          <cell r="K28">
            <v>0.4</v>
          </cell>
        </row>
        <row r="29">
          <cell r="B29">
            <v>22.495833333333326</v>
          </cell>
          <cell r="C29">
            <v>27.3</v>
          </cell>
          <cell r="D29">
            <v>18.2</v>
          </cell>
          <cell r="E29">
            <v>73.541666666666671</v>
          </cell>
          <cell r="F29">
            <v>97</v>
          </cell>
          <cell r="G29">
            <v>48</v>
          </cell>
          <cell r="H29">
            <v>14.76</v>
          </cell>
          <cell r="I29" t="str">
            <v>SO</v>
          </cell>
          <cell r="J29">
            <v>42.12</v>
          </cell>
          <cell r="K29">
            <v>0.4</v>
          </cell>
        </row>
        <row r="30">
          <cell r="B30">
            <v>20.566666666666666</v>
          </cell>
          <cell r="C30">
            <v>23.7</v>
          </cell>
          <cell r="D30">
            <v>18.899999999999999</v>
          </cell>
          <cell r="E30">
            <v>88</v>
          </cell>
          <cell r="F30">
            <v>97</v>
          </cell>
          <cell r="G30">
            <v>80</v>
          </cell>
          <cell r="H30">
            <v>11.16</v>
          </cell>
          <cell r="I30" t="str">
            <v>SO</v>
          </cell>
          <cell r="J30">
            <v>30.6</v>
          </cell>
          <cell r="K30">
            <v>0.4</v>
          </cell>
        </row>
        <row r="31">
          <cell r="B31">
            <v>18.71</v>
          </cell>
          <cell r="C31">
            <v>20</v>
          </cell>
          <cell r="D31">
            <v>17.8</v>
          </cell>
          <cell r="E31">
            <v>95.8</v>
          </cell>
          <cell r="F31">
            <v>98</v>
          </cell>
          <cell r="G31">
            <v>89</v>
          </cell>
          <cell r="H31">
            <v>14.04</v>
          </cell>
          <cell r="I31" t="str">
            <v>SO</v>
          </cell>
          <cell r="J31">
            <v>40.32</v>
          </cell>
          <cell r="K31">
            <v>0.2</v>
          </cell>
        </row>
        <row r="32">
          <cell r="B32">
            <v>22.161538461538459</v>
          </cell>
          <cell r="C32">
            <v>24.2</v>
          </cell>
          <cell r="D32">
            <v>15.7</v>
          </cell>
          <cell r="E32">
            <v>81.307692307692307</v>
          </cell>
          <cell r="F32">
            <v>99</v>
          </cell>
          <cell r="G32">
            <v>71</v>
          </cell>
          <cell r="H32">
            <v>0</v>
          </cell>
          <cell r="I32" t="str">
            <v>SO</v>
          </cell>
          <cell r="J32">
            <v>11.879999999999999</v>
          </cell>
          <cell r="K32">
            <v>0.2</v>
          </cell>
        </row>
        <row r="33">
          <cell r="B33">
            <v>24.15789473684211</v>
          </cell>
          <cell r="C33">
            <v>29.8</v>
          </cell>
          <cell r="D33">
            <v>19.100000000000001</v>
          </cell>
          <cell r="E33">
            <v>74.89473684210526</v>
          </cell>
          <cell r="F33">
            <v>96</v>
          </cell>
          <cell r="G33">
            <v>50</v>
          </cell>
          <cell r="H33">
            <v>14.76</v>
          </cell>
          <cell r="I33" t="str">
            <v>SO</v>
          </cell>
          <cell r="J33">
            <v>32.76</v>
          </cell>
          <cell r="K33">
            <v>0.4</v>
          </cell>
        </row>
        <row r="34">
          <cell r="B34">
            <v>22.845833333333331</v>
          </cell>
          <cell r="C34">
            <v>27.8</v>
          </cell>
          <cell r="D34">
            <v>19.8</v>
          </cell>
          <cell r="E34">
            <v>76.166666666666671</v>
          </cell>
          <cell r="F34">
            <v>89</v>
          </cell>
          <cell r="G34">
            <v>57</v>
          </cell>
          <cell r="H34">
            <v>16.2</v>
          </cell>
          <cell r="I34" t="str">
            <v>SO</v>
          </cell>
          <cell r="J34">
            <v>40.680000000000007</v>
          </cell>
          <cell r="K34">
            <v>0.60000000000000009</v>
          </cell>
        </row>
      </sheetData>
      <sheetData sheetId="9">
        <row r="5">
          <cell r="B5">
            <v>25.495833333333334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29.083333333333339</v>
          </cell>
          <cell r="C5">
            <v>37.6</v>
          </cell>
          <cell r="D5">
            <v>22.1</v>
          </cell>
          <cell r="E5">
            <v>34.041666666666664</v>
          </cell>
          <cell r="F5">
            <v>60</v>
          </cell>
          <cell r="G5">
            <v>16</v>
          </cell>
          <cell r="H5">
            <v>19.440000000000001</v>
          </cell>
          <cell r="I5" t="str">
            <v>NE</v>
          </cell>
          <cell r="J5">
            <v>37.080000000000005</v>
          </cell>
          <cell r="K5">
            <v>0</v>
          </cell>
        </row>
        <row r="6">
          <cell r="B6">
            <v>25.666666666666671</v>
          </cell>
          <cell r="C6">
            <v>33.4</v>
          </cell>
          <cell r="D6">
            <v>20.100000000000001</v>
          </cell>
          <cell r="E6">
            <v>54.833333333333336</v>
          </cell>
          <cell r="F6">
            <v>82</v>
          </cell>
          <cell r="G6">
            <v>26</v>
          </cell>
          <cell r="H6">
            <v>30.96</v>
          </cell>
          <cell r="I6" t="str">
            <v>SO</v>
          </cell>
          <cell r="J6">
            <v>48.96</v>
          </cell>
          <cell r="K6">
            <v>0</v>
          </cell>
        </row>
        <row r="7">
          <cell r="B7">
            <v>18.379166666666666</v>
          </cell>
          <cell r="C7">
            <v>23.9</v>
          </cell>
          <cell r="D7">
            <v>13.3</v>
          </cell>
          <cell r="E7">
            <v>63.708333333333336</v>
          </cell>
          <cell r="F7">
            <v>89</v>
          </cell>
          <cell r="G7">
            <v>28</v>
          </cell>
          <cell r="H7">
            <v>22.32</v>
          </cell>
          <cell r="I7" t="str">
            <v>SO</v>
          </cell>
          <cell r="J7">
            <v>32.4</v>
          </cell>
          <cell r="K7">
            <v>0</v>
          </cell>
        </row>
        <row r="8">
          <cell r="B8">
            <v>17.787499999999998</v>
          </cell>
          <cell r="C8">
            <v>25.7</v>
          </cell>
          <cell r="D8">
            <v>10.5</v>
          </cell>
          <cell r="E8">
            <v>62.083333333333336</v>
          </cell>
          <cell r="F8">
            <v>91</v>
          </cell>
          <cell r="G8">
            <v>34</v>
          </cell>
          <cell r="H8">
            <v>21.240000000000002</v>
          </cell>
          <cell r="I8" t="str">
            <v>SO</v>
          </cell>
          <cell r="J8">
            <v>43.2</v>
          </cell>
          <cell r="K8">
            <v>0</v>
          </cell>
        </row>
        <row r="9">
          <cell r="B9">
            <v>19.462500000000002</v>
          </cell>
          <cell r="C9">
            <v>27.3</v>
          </cell>
          <cell r="D9">
            <v>10.8</v>
          </cell>
          <cell r="E9">
            <v>50.125</v>
          </cell>
          <cell r="F9">
            <v>86</v>
          </cell>
          <cell r="G9">
            <v>23</v>
          </cell>
          <cell r="H9">
            <v>14.76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21.466666666666669</v>
          </cell>
          <cell r="C10">
            <v>30.1</v>
          </cell>
          <cell r="D10">
            <v>13.8</v>
          </cell>
          <cell r="E10">
            <v>43.5</v>
          </cell>
          <cell r="F10">
            <v>76</v>
          </cell>
          <cell r="G10">
            <v>18</v>
          </cell>
          <cell r="H10">
            <v>16.2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24.608333333333334</v>
          </cell>
          <cell r="C11">
            <v>36</v>
          </cell>
          <cell r="D11">
            <v>12.2</v>
          </cell>
          <cell r="E11">
            <v>32.666666666666664</v>
          </cell>
          <cell r="F11">
            <v>72</v>
          </cell>
          <cell r="G11">
            <v>10</v>
          </cell>
          <cell r="H11">
            <v>13.32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26.308333333333326</v>
          </cell>
          <cell r="C12">
            <v>36.5</v>
          </cell>
          <cell r="D12">
            <v>14.8</v>
          </cell>
          <cell r="E12">
            <v>27.75</v>
          </cell>
          <cell r="F12">
            <v>61</v>
          </cell>
          <cell r="G12">
            <v>11</v>
          </cell>
          <cell r="H12">
            <v>13.68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26.950000000000003</v>
          </cell>
          <cell r="C13">
            <v>36</v>
          </cell>
          <cell r="D13">
            <v>16.3</v>
          </cell>
          <cell r="E13">
            <v>27.333333333333332</v>
          </cell>
          <cell r="F13">
            <v>59</v>
          </cell>
          <cell r="G13">
            <v>11</v>
          </cell>
          <cell r="H13">
            <v>15.120000000000001</v>
          </cell>
          <cell r="I13" t="str">
            <v>SE</v>
          </cell>
          <cell r="J13">
            <v>28.8</v>
          </cell>
          <cell r="K13">
            <v>0</v>
          </cell>
        </row>
        <row r="14">
          <cell r="B14">
            <v>26.579166666666666</v>
          </cell>
          <cell r="C14">
            <v>36.5</v>
          </cell>
          <cell r="D14">
            <v>15.2</v>
          </cell>
          <cell r="E14">
            <v>31.208333333333332</v>
          </cell>
          <cell r="F14">
            <v>68</v>
          </cell>
          <cell r="G14">
            <v>10</v>
          </cell>
          <cell r="H14">
            <v>10.44</v>
          </cell>
          <cell r="I14" t="str">
            <v>SE</v>
          </cell>
          <cell r="J14">
            <v>23.759999999999998</v>
          </cell>
          <cell r="K14">
            <v>0</v>
          </cell>
        </row>
        <row r="15">
          <cell r="B15">
            <v>26.820833333333329</v>
          </cell>
          <cell r="C15">
            <v>36.799999999999997</v>
          </cell>
          <cell r="D15">
            <v>16.3</v>
          </cell>
          <cell r="E15">
            <v>32.416666666666664</v>
          </cell>
          <cell r="F15">
            <v>70</v>
          </cell>
          <cell r="G15">
            <v>11</v>
          </cell>
          <cell r="H15">
            <v>16.559999999999999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27.341666666666669</v>
          </cell>
          <cell r="C16">
            <v>36.6</v>
          </cell>
          <cell r="D16">
            <v>17.8</v>
          </cell>
          <cell r="E16">
            <v>33.166666666666664</v>
          </cell>
          <cell r="F16">
            <v>66</v>
          </cell>
          <cell r="G16">
            <v>13</v>
          </cell>
          <cell r="H16">
            <v>15.840000000000002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28.604166666666668</v>
          </cell>
          <cell r="C17">
            <v>38.299999999999997</v>
          </cell>
          <cell r="D17">
            <v>18.2</v>
          </cell>
          <cell r="E17">
            <v>36.375</v>
          </cell>
          <cell r="F17">
            <v>75</v>
          </cell>
          <cell r="G17">
            <v>11</v>
          </cell>
          <cell r="H17">
            <v>15.840000000000002</v>
          </cell>
          <cell r="I17" t="str">
            <v>S</v>
          </cell>
          <cell r="J17">
            <v>32.04</v>
          </cell>
          <cell r="K17">
            <v>0</v>
          </cell>
        </row>
        <row r="18">
          <cell r="B18">
            <v>23.133333333333336</v>
          </cell>
          <cell r="C18">
            <v>29.5</v>
          </cell>
          <cell r="D18">
            <v>19</v>
          </cell>
          <cell r="E18">
            <v>61.416666666666664</v>
          </cell>
          <cell r="F18">
            <v>94</v>
          </cell>
          <cell r="G18">
            <v>25</v>
          </cell>
          <cell r="H18">
            <v>20.16</v>
          </cell>
          <cell r="I18" t="str">
            <v>SO</v>
          </cell>
          <cell r="J18">
            <v>44.64</v>
          </cell>
          <cell r="K18">
            <v>14.800000000000002</v>
          </cell>
        </row>
        <row r="19">
          <cell r="B19">
            <v>22.125000000000004</v>
          </cell>
          <cell r="C19">
            <v>28.3</v>
          </cell>
          <cell r="D19">
            <v>19.2</v>
          </cell>
          <cell r="E19">
            <v>82.083333333333329</v>
          </cell>
          <cell r="F19">
            <v>94</v>
          </cell>
          <cell r="G19">
            <v>54</v>
          </cell>
          <cell r="H19">
            <v>14.76</v>
          </cell>
          <cell r="I19" t="str">
            <v>N</v>
          </cell>
          <cell r="J19">
            <v>25.2</v>
          </cell>
          <cell r="K19">
            <v>0.2</v>
          </cell>
        </row>
        <row r="20">
          <cell r="B20">
            <v>24.425000000000001</v>
          </cell>
          <cell r="C20">
            <v>31.1</v>
          </cell>
          <cell r="D20">
            <v>19.8</v>
          </cell>
          <cell r="E20">
            <v>72.666666666666671</v>
          </cell>
          <cell r="F20">
            <v>93</v>
          </cell>
          <cell r="G20">
            <v>45</v>
          </cell>
          <cell r="H20">
            <v>17.28</v>
          </cell>
          <cell r="I20" t="str">
            <v>SE</v>
          </cell>
          <cell r="J20">
            <v>48.24</v>
          </cell>
          <cell r="K20">
            <v>1</v>
          </cell>
        </row>
        <row r="21">
          <cell r="B21">
            <v>20.883333333333333</v>
          </cell>
          <cell r="C21">
            <v>22</v>
          </cell>
          <cell r="D21">
            <v>19.8</v>
          </cell>
          <cell r="E21">
            <v>89.541666666666671</v>
          </cell>
          <cell r="F21">
            <v>95</v>
          </cell>
          <cell r="G21">
            <v>79</v>
          </cell>
          <cell r="H21">
            <v>11.16</v>
          </cell>
          <cell r="I21" t="str">
            <v>NE</v>
          </cell>
          <cell r="J21">
            <v>28.08</v>
          </cell>
          <cell r="K21">
            <v>37.40000000000002</v>
          </cell>
        </row>
        <row r="22">
          <cell r="B22">
            <v>23.049999999999997</v>
          </cell>
          <cell r="C22">
            <v>28.2</v>
          </cell>
          <cell r="D22">
            <v>20</v>
          </cell>
          <cell r="E22">
            <v>80.958333333333329</v>
          </cell>
          <cell r="F22">
            <v>94</v>
          </cell>
          <cell r="G22">
            <v>51</v>
          </cell>
          <cell r="H22">
            <v>16.2</v>
          </cell>
          <cell r="I22" t="str">
            <v>N</v>
          </cell>
          <cell r="J22">
            <v>36</v>
          </cell>
          <cell r="K22">
            <v>1.5999999999999999</v>
          </cell>
        </row>
        <row r="23">
          <cell r="B23">
            <v>25.837500000000002</v>
          </cell>
          <cell r="C23">
            <v>35</v>
          </cell>
          <cell r="D23">
            <v>20.399999999999999</v>
          </cell>
          <cell r="E23">
            <v>68.958333333333329</v>
          </cell>
          <cell r="F23">
            <v>93</v>
          </cell>
          <cell r="G23">
            <v>28</v>
          </cell>
          <cell r="H23">
            <v>11.16</v>
          </cell>
          <cell r="I23" t="str">
            <v>N</v>
          </cell>
          <cell r="J23">
            <v>33.840000000000003</v>
          </cell>
          <cell r="K23">
            <v>0.2</v>
          </cell>
        </row>
        <row r="24">
          <cell r="B24">
            <v>24.020833333333332</v>
          </cell>
          <cell r="C24">
            <v>32.9</v>
          </cell>
          <cell r="D24">
            <v>18.399999999999999</v>
          </cell>
          <cell r="E24">
            <v>70.958333333333329</v>
          </cell>
          <cell r="F24">
            <v>93</v>
          </cell>
          <cell r="G24">
            <v>37</v>
          </cell>
          <cell r="H24">
            <v>46.800000000000004</v>
          </cell>
          <cell r="I24" t="str">
            <v>NE</v>
          </cell>
          <cell r="J24">
            <v>74.88000000000001</v>
          </cell>
          <cell r="K24">
            <v>11.200000000000001</v>
          </cell>
        </row>
        <row r="25">
          <cell r="B25">
            <v>23.866666666666664</v>
          </cell>
          <cell r="C25">
            <v>33</v>
          </cell>
          <cell r="D25">
            <v>18.399999999999999</v>
          </cell>
          <cell r="E25">
            <v>71.541666666666671</v>
          </cell>
          <cell r="F25">
            <v>94</v>
          </cell>
          <cell r="G25">
            <v>34</v>
          </cell>
          <cell r="H25">
            <v>13.32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28.216666666666665</v>
          </cell>
          <cell r="C26">
            <v>36.1</v>
          </cell>
          <cell r="D26">
            <v>20.6</v>
          </cell>
          <cell r="E26">
            <v>52.875</v>
          </cell>
          <cell r="F26">
            <v>87</v>
          </cell>
          <cell r="G26">
            <v>25</v>
          </cell>
          <cell r="H26">
            <v>9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>
            <v>29.091666666666665</v>
          </cell>
          <cell r="C27">
            <v>37.299999999999997</v>
          </cell>
          <cell r="D27">
            <v>19.7</v>
          </cell>
          <cell r="E27">
            <v>45.708333333333336</v>
          </cell>
          <cell r="F27">
            <v>90</v>
          </cell>
          <cell r="G27">
            <v>16</v>
          </cell>
          <cell r="H27">
            <v>11.520000000000001</v>
          </cell>
          <cell r="I27" t="str">
            <v>SE</v>
          </cell>
          <cell r="J27">
            <v>28.44</v>
          </cell>
          <cell r="K27">
            <v>0</v>
          </cell>
        </row>
        <row r="28">
          <cell r="B28">
            <v>29.058333333333334</v>
          </cell>
          <cell r="C28">
            <v>38.700000000000003</v>
          </cell>
          <cell r="D28">
            <v>19.399999999999999</v>
          </cell>
          <cell r="E28">
            <v>41</v>
          </cell>
          <cell r="F28">
            <v>79</v>
          </cell>
          <cell r="G28">
            <v>16</v>
          </cell>
          <cell r="H28">
            <v>11.879999999999999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30.058333333333334</v>
          </cell>
          <cell r="C29">
            <v>36.5</v>
          </cell>
          <cell r="D29">
            <v>24.4</v>
          </cell>
          <cell r="E29">
            <v>39.791666666666664</v>
          </cell>
          <cell r="F29">
            <v>60</v>
          </cell>
          <cell r="G29">
            <v>26</v>
          </cell>
          <cell r="H29">
            <v>29.880000000000003</v>
          </cell>
          <cell r="I29" t="str">
            <v>SO</v>
          </cell>
          <cell r="J29">
            <v>55.080000000000005</v>
          </cell>
          <cell r="K29">
            <v>0</v>
          </cell>
        </row>
        <row r="30">
          <cell r="B30">
            <v>27.704166666666666</v>
          </cell>
          <cell r="C30">
            <v>37.4</v>
          </cell>
          <cell r="D30">
            <v>21.1</v>
          </cell>
          <cell r="E30">
            <v>57.625</v>
          </cell>
          <cell r="F30">
            <v>87</v>
          </cell>
          <cell r="G30">
            <v>24</v>
          </cell>
          <cell r="H30">
            <v>13.32</v>
          </cell>
          <cell r="I30" t="str">
            <v>NE</v>
          </cell>
          <cell r="J30">
            <v>55.080000000000005</v>
          </cell>
          <cell r="K30">
            <v>0.4</v>
          </cell>
        </row>
        <row r="31">
          <cell r="B31">
            <v>26.129166666666666</v>
          </cell>
          <cell r="C31">
            <v>30.9</v>
          </cell>
          <cell r="D31">
            <v>21.7</v>
          </cell>
          <cell r="E31">
            <v>68.875</v>
          </cell>
          <cell r="F31">
            <v>89</v>
          </cell>
          <cell r="G31">
            <v>49</v>
          </cell>
          <cell r="H31">
            <v>30.240000000000002</v>
          </cell>
          <cell r="I31" t="str">
            <v>S</v>
          </cell>
          <cell r="J31">
            <v>46.440000000000005</v>
          </cell>
          <cell r="K31">
            <v>12.8</v>
          </cell>
        </row>
        <row r="32">
          <cell r="B32">
            <v>25.575000000000003</v>
          </cell>
          <cell r="C32">
            <v>33.6</v>
          </cell>
          <cell r="D32">
            <v>20.2</v>
          </cell>
          <cell r="E32">
            <v>72.541666666666671</v>
          </cell>
          <cell r="F32">
            <v>94</v>
          </cell>
          <cell r="G32">
            <v>37</v>
          </cell>
          <cell r="H32">
            <v>22.32</v>
          </cell>
          <cell r="I32" t="str">
            <v>SO</v>
          </cell>
          <cell r="J32">
            <v>31.319999999999997</v>
          </cell>
          <cell r="K32">
            <v>8.1999999999999993</v>
          </cell>
        </row>
        <row r="33">
          <cell r="B33">
            <v>26.445833333333329</v>
          </cell>
          <cell r="C33">
            <v>31.6</v>
          </cell>
          <cell r="D33">
            <v>22.6</v>
          </cell>
          <cell r="E33">
            <v>67.333333333333329</v>
          </cell>
          <cell r="F33">
            <v>89</v>
          </cell>
          <cell r="G33">
            <v>38</v>
          </cell>
          <cell r="H33">
            <v>12.6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24.000000000000004</v>
          </cell>
          <cell r="C34">
            <v>27.3</v>
          </cell>
          <cell r="D34">
            <v>22.2</v>
          </cell>
          <cell r="E34">
            <v>84.083333333333329</v>
          </cell>
          <cell r="F34">
            <v>92</v>
          </cell>
          <cell r="G34">
            <v>69</v>
          </cell>
          <cell r="H34">
            <v>18.720000000000002</v>
          </cell>
          <cell r="I34" t="str">
            <v>NO</v>
          </cell>
          <cell r="J34">
            <v>35.28</v>
          </cell>
          <cell r="K34">
            <v>2.2000000000000002</v>
          </cell>
        </row>
      </sheetData>
      <sheetData sheetId="9">
        <row r="5">
          <cell r="B5">
            <v>25.058333333333334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16.120833333333337</v>
          </cell>
          <cell r="C5">
            <v>25.9</v>
          </cell>
          <cell r="D5">
            <v>11.9</v>
          </cell>
          <cell r="E5">
            <v>92</v>
          </cell>
          <cell r="F5">
            <v>97</v>
          </cell>
          <cell r="G5">
            <v>53</v>
          </cell>
          <cell r="H5">
            <v>17.64</v>
          </cell>
          <cell r="I5" t="str">
            <v>SO</v>
          </cell>
          <cell r="J5">
            <v>32.04</v>
          </cell>
          <cell r="K5">
            <v>22.2</v>
          </cell>
        </row>
        <row r="6">
          <cell r="B6">
            <v>8.7083333333333321</v>
          </cell>
          <cell r="C6">
            <v>11.9</v>
          </cell>
          <cell r="D6">
            <v>7.5</v>
          </cell>
          <cell r="E6">
            <v>97</v>
          </cell>
          <cell r="F6">
            <v>97</v>
          </cell>
          <cell r="G6">
            <v>97</v>
          </cell>
          <cell r="H6">
            <v>21.240000000000002</v>
          </cell>
          <cell r="I6" t="str">
            <v>SO</v>
          </cell>
          <cell r="J6">
            <v>41.76</v>
          </cell>
          <cell r="K6">
            <v>25.199999999999996</v>
          </cell>
        </row>
        <row r="7">
          <cell r="B7">
            <v>9.9708333333333314</v>
          </cell>
          <cell r="C7">
            <v>13</v>
          </cell>
          <cell r="D7">
            <v>7.9</v>
          </cell>
          <cell r="E7">
            <v>95.416666666666671</v>
          </cell>
          <cell r="F7">
            <v>97</v>
          </cell>
          <cell r="G7">
            <v>86</v>
          </cell>
          <cell r="H7">
            <v>19.8</v>
          </cell>
          <cell r="I7" t="str">
            <v>O</v>
          </cell>
          <cell r="J7">
            <v>34.92</v>
          </cell>
          <cell r="K7">
            <v>1.4</v>
          </cell>
        </row>
        <row r="8">
          <cell r="B8">
            <v>15.575000000000001</v>
          </cell>
          <cell r="C8">
            <v>21.3</v>
          </cell>
          <cell r="D8">
            <v>12.2</v>
          </cell>
          <cell r="E8">
            <v>76</v>
          </cell>
          <cell r="F8">
            <v>97</v>
          </cell>
          <cell r="G8">
            <v>36</v>
          </cell>
          <cell r="H8">
            <v>14.4</v>
          </cell>
          <cell r="I8" t="str">
            <v>S</v>
          </cell>
          <cell r="J8">
            <v>31.680000000000003</v>
          </cell>
          <cell r="K8">
            <v>2.5999999999999996</v>
          </cell>
        </row>
        <row r="9">
          <cell r="B9">
            <v>16.554166666666667</v>
          </cell>
          <cell r="C9">
            <v>23.8</v>
          </cell>
          <cell r="D9">
            <v>10.199999999999999</v>
          </cell>
          <cell r="E9">
            <v>53.125</v>
          </cell>
          <cell r="F9">
            <v>80</v>
          </cell>
          <cell r="G9">
            <v>27</v>
          </cell>
          <cell r="H9">
            <v>18.36</v>
          </cell>
          <cell r="I9" t="str">
            <v>SO</v>
          </cell>
          <cell r="J9">
            <v>39.6</v>
          </cell>
          <cell r="K9">
            <v>0</v>
          </cell>
        </row>
        <row r="10">
          <cell r="B10">
            <v>17.1875</v>
          </cell>
          <cell r="C10">
            <v>25.8</v>
          </cell>
          <cell r="D10">
            <v>10.5</v>
          </cell>
          <cell r="E10">
            <v>56.416666666666664</v>
          </cell>
          <cell r="F10">
            <v>80</v>
          </cell>
          <cell r="G10">
            <v>27</v>
          </cell>
          <cell r="H10">
            <v>25.2</v>
          </cell>
          <cell r="I10" t="str">
            <v>NO</v>
          </cell>
          <cell r="J10">
            <v>48.6</v>
          </cell>
          <cell r="K10">
            <v>0</v>
          </cell>
        </row>
        <row r="11">
          <cell r="B11">
            <v>20.404166666666669</v>
          </cell>
          <cell r="C11">
            <v>30.6</v>
          </cell>
          <cell r="D11">
            <v>11.8</v>
          </cell>
          <cell r="E11">
            <v>44.541666666666664</v>
          </cell>
          <cell r="F11">
            <v>71</v>
          </cell>
          <cell r="G11">
            <v>14</v>
          </cell>
          <cell r="H11">
            <v>15.120000000000001</v>
          </cell>
          <cell r="I11" t="str">
            <v>NO</v>
          </cell>
          <cell r="J11">
            <v>25.56</v>
          </cell>
          <cell r="K11">
            <v>0</v>
          </cell>
        </row>
        <row r="12">
          <cell r="B12">
            <v>23.137500000000003</v>
          </cell>
          <cell r="C12">
            <v>30.7</v>
          </cell>
          <cell r="D12">
            <v>16.100000000000001</v>
          </cell>
          <cell r="E12">
            <v>32.833333333333336</v>
          </cell>
          <cell r="F12">
            <v>56</v>
          </cell>
          <cell r="G12">
            <v>16</v>
          </cell>
          <cell r="H12">
            <v>7.9200000000000008</v>
          </cell>
          <cell r="I12" t="str">
            <v>NO</v>
          </cell>
          <cell r="J12">
            <v>22.68</v>
          </cell>
          <cell r="K12">
            <v>0</v>
          </cell>
        </row>
        <row r="13">
          <cell r="B13">
            <v>25.491666666666664</v>
          </cell>
          <cell r="C13">
            <v>31.9</v>
          </cell>
          <cell r="D13">
            <v>19.899999999999999</v>
          </cell>
          <cell r="E13">
            <v>24.75</v>
          </cell>
          <cell r="F13">
            <v>37</v>
          </cell>
          <cell r="G13">
            <v>12</v>
          </cell>
          <cell r="H13">
            <v>6.12</v>
          </cell>
          <cell r="I13" t="str">
            <v>SO</v>
          </cell>
          <cell r="J13">
            <v>27.36</v>
          </cell>
          <cell r="K13">
            <v>0</v>
          </cell>
        </row>
        <row r="14">
          <cell r="B14">
            <v>25.6875</v>
          </cell>
          <cell r="C14">
            <v>32.799999999999997</v>
          </cell>
          <cell r="D14">
            <v>18.3</v>
          </cell>
          <cell r="E14">
            <v>27.166666666666668</v>
          </cell>
          <cell r="F14">
            <v>49</v>
          </cell>
          <cell r="G14">
            <v>14</v>
          </cell>
          <cell r="H14">
            <v>11.16</v>
          </cell>
          <cell r="I14" t="str">
            <v>NO</v>
          </cell>
          <cell r="J14">
            <v>27</v>
          </cell>
          <cell r="K14">
            <v>0</v>
          </cell>
        </row>
        <row r="15">
          <cell r="B15">
            <v>24.333333333333329</v>
          </cell>
          <cell r="C15">
            <v>31.5</v>
          </cell>
          <cell r="D15">
            <v>17.7</v>
          </cell>
          <cell r="E15">
            <v>37.791666666666664</v>
          </cell>
          <cell r="F15">
            <v>66</v>
          </cell>
          <cell r="G15">
            <v>15</v>
          </cell>
          <cell r="H15">
            <v>16.559999999999999</v>
          </cell>
          <cell r="I15" t="str">
            <v>SO</v>
          </cell>
          <cell r="J15">
            <v>30.96</v>
          </cell>
          <cell r="K15">
            <v>0</v>
          </cell>
        </row>
        <row r="16">
          <cell r="B16">
            <v>22.120833333333334</v>
          </cell>
          <cell r="C16">
            <v>29.2</v>
          </cell>
          <cell r="D16">
            <v>15.6</v>
          </cell>
          <cell r="E16">
            <v>51.458333333333336</v>
          </cell>
          <cell r="F16">
            <v>77</v>
          </cell>
          <cell r="G16">
            <v>31</v>
          </cell>
          <cell r="H16">
            <v>19.079999999999998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18.929166666666667</v>
          </cell>
          <cell r="C17">
            <v>23.4</v>
          </cell>
          <cell r="D17">
            <v>16.3</v>
          </cell>
          <cell r="E17">
            <v>70.75</v>
          </cell>
          <cell r="F17">
            <v>81</v>
          </cell>
          <cell r="G17">
            <v>52</v>
          </cell>
          <cell r="H17">
            <v>18.36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16.791666666666668</v>
          </cell>
          <cell r="C18">
            <v>19.100000000000001</v>
          </cell>
          <cell r="D18">
            <v>15.4</v>
          </cell>
          <cell r="E18">
            <v>90.791666666666671</v>
          </cell>
          <cell r="F18">
            <v>96</v>
          </cell>
          <cell r="G18">
            <v>72</v>
          </cell>
          <cell r="H18">
            <v>22.32</v>
          </cell>
          <cell r="I18" t="str">
            <v>SO</v>
          </cell>
          <cell r="J18">
            <v>45.72</v>
          </cell>
          <cell r="K18">
            <v>39.600000000000016</v>
          </cell>
        </row>
        <row r="19">
          <cell r="B19">
            <v>19.583333333333329</v>
          </cell>
          <cell r="C19">
            <v>26.2</v>
          </cell>
          <cell r="D19">
            <v>15.3</v>
          </cell>
          <cell r="E19">
            <v>78.166666666666671</v>
          </cell>
          <cell r="F19">
            <v>97</v>
          </cell>
          <cell r="G19">
            <v>48</v>
          </cell>
          <cell r="H19">
            <v>7.9200000000000008</v>
          </cell>
          <cell r="I19" t="str">
            <v>O</v>
          </cell>
          <cell r="J19">
            <v>18.36</v>
          </cell>
          <cell r="K19">
            <v>0.2</v>
          </cell>
        </row>
        <row r="20">
          <cell r="B20">
            <v>18.091666666666665</v>
          </cell>
          <cell r="C20">
            <v>21.1</v>
          </cell>
          <cell r="D20">
            <v>16.8</v>
          </cell>
          <cell r="E20">
            <v>90</v>
          </cell>
          <cell r="F20">
            <v>95</v>
          </cell>
          <cell r="G20">
            <v>72</v>
          </cell>
          <cell r="H20">
            <v>19.440000000000001</v>
          </cell>
          <cell r="I20" t="str">
            <v>NO</v>
          </cell>
          <cell r="J20">
            <v>44.64</v>
          </cell>
          <cell r="K20">
            <v>13.2</v>
          </cell>
        </row>
        <row r="21">
          <cell r="B21">
            <v>19.595833333333328</v>
          </cell>
          <cell r="C21">
            <v>24.1</v>
          </cell>
          <cell r="D21">
            <v>17.3</v>
          </cell>
          <cell r="E21">
            <v>87.583333333333329</v>
          </cell>
          <cell r="F21">
            <v>96</v>
          </cell>
          <cell r="G21">
            <v>67</v>
          </cell>
          <cell r="H21">
            <v>16.2</v>
          </cell>
          <cell r="I21" t="str">
            <v>NO</v>
          </cell>
          <cell r="J21">
            <v>35.64</v>
          </cell>
          <cell r="K21">
            <v>4.8</v>
          </cell>
        </row>
        <row r="22">
          <cell r="B22">
            <v>20.333333333333339</v>
          </cell>
          <cell r="C22">
            <v>27.9</v>
          </cell>
          <cell r="D22">
            <v>14.5</v>
          </cell>
          <cell r="E22">
            <v>77.916666666666671</v>
          </cell>
          <cell r="F22">
            <v>96</v>
          </cell>
          <cell r="G22">
            <v>51</v>
          </cell>
          <cell r="H22">
            <v>11.879999999999999</v>
          </cell>
          <cell r="I22" t="str">
            <v>O</v>
          </cell>
          <cell r="J22">
            <v>29.52</v>
          </cell>
          <cell r="K22">
            <v>0.2</v>
          </cell>
        </row>
        <row r="23">
          <cell r="B23">
            <v>25.041666666666668</v>
          </cell>
          <cell r="C23">
            <v>32.1</v>
          </cell>
          <cell r="D23">
            <v>19.7</v>
          </cell>
          <cell r="E23">
            <v>67.666666666666671</v>
          </cell>
          <cell r="F23">
            <v>92</v>
          </cell>
          <cell r="G23">
            <v>36</v>
          </cell>
          <cell r="H23">
            <v>18.36</v>
          </cell>
          <cell r="I23" t="str">
            <v>O</v>
          </cell>
          <cell r="J23">
            <v>46.440000000000005</v>
          </cell>
          <cell r="K23">
            <v>0</v>
          </cell>
        </row>
        <row r="24">
          <cell r="B24">
            <v>18.129166666666666</v>
          </cell>
          <cell r="C24">
            <v>26.5</v>
          </cell>
          <cell r="D24">
            <v>14.9</v>
          </cell>
          <cell r="E24">
            <v>88.375</v>
          </cell>
          <cell r="F24">
            <v>96</v>
          </cell>
          <cell r="G24">
            <v>59</v>
          </cell>
          <cell r="H24">
            <v>23.400000000000002</v>
          </cell>
          <cell r="I24" t="str">
            <v>NO</v>
          </cell>
          <cell r="J24">
            <v>49.32</v>
          </cell>
          <cell r="K24">
            <v>35.4</v>
          </cell>
        </row>
        <row r="25">
          <cell r="B25">
            <v>21.770833333333332</v>
          </cell>
          <cell r="C25">
            <v>31.2</v>
          </cell>
          <cell r="D25">
            <v>15.3</v>
          </cell>
          <cell r="E25">
            <v>76.5</v>
          </cell>
          <cell r="F25">
            <v>97</v>
          </cell>
          <cell r="G25">
            <v>45</v>
          </cell>
          <cell r="H25">
            <v>13.68</v>
          </cell>
          <cell r="I25" t="str">
            <v>NO</v>
          </cell>
          <cell r="J25">
            <v>24.48</v>
          </cell>
          <cell r="K25">
            <v>0</v>
          </cell>
        </row>
        <row r="26">
          <cell r="B26">
            <v>25.820833333333336</v>
          </cell>
          <cell r="C26">
            <v>33.799999999999997</v>
          </cell>
          <cell r="D26">
            <v>19.7</v>
          </cell>
          <cell r="E26">
            <v>67.25</v>
          </cell>
          <cell r="F26">
            <v>92</v>
          </cell>
          <cell r="G26">
            <v>33</v>
          </cell>
          <cell r="H26">
            <v>19.079999999999998</v>
          </cell>
          <cell r="I26" t="str">
            <v>NO</v>
          </cell>
          <cell r="J26">
            <v>37.800000000000004</v>
          </cell>
          <cell r="K26">
            <v>0</v>
          </cell>
        </row>
        <row r="27">
          <cell r="B27">
            <v>27.512499999999999</v>
          </cell>
          <cell r="C27">
            <v>34.700000000000003</v>
          </cell>
          <cell r="D27">
            <v>20.6</v>
          </cell>
          <cell r="E27">
            <v>55.5</v>
          </cell>
          <cell r="F27">
            <v>83</v>
          </cell>
          <cell r="G27">
            <v>29</v>
          </cell>
          <cell r="H27">
            <v>15.120000000000001</v>
          </cell>
          <cell r="I27" t="str">
            <v>NO</v>
          </cell>
          <cell r="J27">
            <v>41.76</v>
          </cell>
          <cell r="K27">
            <v>0</v>
          </cell>
        </row>
        <row r="28">
          <cell r="B28">
            <v>26.391666666666669</v>
          </cell>
          <cell r="C28">
            <v>34.799999999999997</v>
          </cell>
          <cell r="D28">
            <v>21.5</v>
          </cell>
          <cell r="E28">
            <v>55</v>
          </cell>
          <cell r="F28">
            <v>71</v>
          </cell>
          <cell r="G28">
            <v>31</v>
          </cell>
          <cell r="H28">
            <v>16.920000000000002</v>
          </cell>
          <cell r="I28" t="str">
            <v>NO</v>
          </cell>
          <cell r="J28">
            <v>36</v>
          </cell>
          <cell r="K28">
            <v>0</v>
          </cell>
        </row>
        <row r="29">
          <cell r="B29">
            <v>22.150000000000002</v>
          </cell>
          <cell r="C29">
            <v>27.9</v>
          </cell>
          <cell r="D29">
            <v>18.600000000000001</v>
          </cell>
          <cell r="E29">
            <v>72.125</v>
          </cell>
          <cell r="F29">
            <v>91</v>
          </cell>
          <cell r="G29">
            <v>49</v>
          </cell>
          <cell r="H29">
            <v>21.240000000000002</v>
          </cell>
          <cell r="I29" t="str">
            <v>NO</v>
          </cell>
          <cell r="J29">
            <v>51.84</v>
          </cell>
          <cell r="K29">
            <v>1.2</v>
          </cell>
        </row>
        <row r="30">
          <cell r="B30">
            <v>20.808333333333337</v>
          </cell>
          <cell r="C30">
            <v>25.9</v>
          </cell>
          <cell r="D30">
            <v>18.3</v>
          </cell>
          <cell r="E30">
            <v>83.166666666666671</v>
          </cell>
          <cell r="F30">
            <v>95</v>
          </cell>
          <cell r="G30">
            <v>61</v>
          </cell>
          <cell r="H30">
            <v>15.120000000000001</v>
          </cell>
          <cell r="I30" t="str">
            <v>NO</v>
          </cell>
          <cell r="J30">
            <v>27.720000000000002</v>
          </cell>
          <cell r="K30">
            <v>6.2</v>
          </cell>
        </row>
        <row r="31">
          <cell r="B31">
            <v>17.541666666666668</v>
          </cell>
          <cell r="C31">
            <v>20.3</v>
          </cell>
          <cell r="D31">
            <v>15.9</v>
          </cell>
          <cell r="E31">
            <v>91.5</v>
          </cell>
          <cell r="F31">
            <v>96</v>
          </cell>
          <cell r="G31">
            <v>77</v>
          </cell>
          <cell r="H31">
            <v>17.28</v>
          </cell>
          <cell r="I31" t="str">
            <v>NO</v>
          </cell>
          <cell r="J31">
            <v>40.32</v>
          </cell>
          <cell r="K31">
            <v>48.800000000000004</v>
          </cell>
        </row>
        <row r="32">
          <cell r="B32">
            <v>18</v>
          </cell>
          <cell r="C32">
            <v>22.4</v>
          </cell>
          <cell r="D32">
            <v>15.2</v>
          </cell>
          <cell r="E32">
            <v>92.125</v>
          </cell>
          <cell r="F32">
            <v>97</v>
          </cell>
          <cell r="G32">
            <v>66</v>
          </cell>
          <cell r="H32">
            <v>14.4</v>
          </cell>
          <cell r="I32" t="str">
            <v>NO</v>
          </cell>
          <cell r="J32">
            <v>30.96</v>
          </cell>
          <cell r="K32">
            <v>1.2</v>
          </cell>
        </row>
        <row r="33">
          <cell r="B33">
            <v>22.558333333333337</v>
          </cell>
          <cell r="C33">
            <v>28.1</v>
          </cell>
          <cell r="D33">
            <v>18.600000000000001</v>
          </cell>
          <cell r="E33">
            <v>79.541666666666671</v>
          </cell>
          <cell r="F33">
            <v>95</v>
          </cell>
          <cell r="G33">
            <v>59</v>
          </cell>
          <cell r="H33">
            <v>16.920000000000002</v>
          </cell>
          <cell r="I33" t="str">
            <v>NO</v>
          </cell>
          <cell r="J33">
            <v>37.440000000000005</v>
          </cell>
          <cell r="K33">
            <v>0</v>
          </cell>
        </row>
        <row r="34">
          <cell r="B34">
            <v>22.345833333333342</v>
          </cell>
          <cell r="C34">
            <v>26.9</v>
          </cell>
          <cell r="D34">
            <v>19.5</v>
          </cell>
          <cell r="E34">
            <v>78.5</v>
          </cell>
          <cell r="F34">
            <v>90</v>
          </cell>
          <cell r="G34">
            <v>66</v>
          </cell>
          <cell r="H34">
            <v>20.16</v>
          </cell>
          <cell r="I34" t="str">
            <v>NO</v>
          </cell>
          <cell r="J34">
            <v>43.56</v>
          </cell>
          <cell r="K34">
            <v>0.2</v>
          </cell>
        </row>
      </sheetData>
      <sheetData sheetId="9">
        <row r="5">
          <cell r="B5">
            <v>24.295833333333334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16.116666666666664</v>
          </cell>
          <cell r="C5">
            <v>26.5</v>
          </cell>
          <cell r="D5">
            <v>14.1</v>
          </cell>
          <cell r="E5">
            <v>71</v>
          </cell>
          <cell r="F5">
            <v>85</v>
          </cell>
          <cell r="G5">
            <v>46</v>
          </cell>
          <cell r="H5">
            <v>18</v>
          </cell>
          <cell r="I5" t="str">
            <v>S</v>
          </cell>
          <cell r="J5">
            <v>43.92</v>
          </cell>
          <cell r="K5">
            <v>0</v>
          </cell>
        </row>
        <row r="6">
          <cell r="B6">
            <v>11.370833333333332</v>
          </cell>
          <cell r="C6">
            <v>14.7</v>
          </cell>
          <cell r="D6">
            <v>9.3000000000000007</v>
          </cell>
          <cell r="E6">
            <v>84.291666666666671</v>
          </cell>
          <cell r="F6">
            <v>93</v>
          </cell>
          <cell r="G6">
            <v>71</v>
          </cell>
          <cell r="H6">
            <v>16.2</v>
          </cell>
          <cell r="I6" t="str">
            <v>SO</v>
          </cell>
          <cell r="J6">
            <v>33.119999999999997</v>
          </cell>
          <cell r="K6">
            <v>9</v>
          </cell>
        </row>
        <row r="7">
          <cell r="B7">
            <v>14.733333333333333</v>
          </cell>
          <cell r="C7">
            <v>22.9</v>
          </cell>
          <cell r="D7">
            <v>8.1</v>
          </cell>
          <cell r="E7">
            <v>76.083333333333329</v>
          </cell>
          <cell r="F7">
            <v>96</v>
          </cell>
          <cell r="G7">
            <v>48</v>
          </cell>
          <cell r="H7">
            <v>12.24</v>
          </cell>
          <cell r="I7" t="str">
            <v>O</v>
          </cell>
          <cell r="J7">
            <v>24.48</v>
          </cell>
          <cell r="K7">
            <v>0</v>
          </cell>
        </row>
        <row r="8">
          <cell r="B8">
            <v>18.404166666666665</v>
          </cell>
          <cell r="C8">
            <v>25.7</v>
          </cell>
          <cell r="D8">
            <v>11.3</v>
          </cell>
          <cell r="E8">
            <v>70.125</v>
          </cell>
          <cell r="F8">
            <v>94</v>
          </cell>
          <cell r="G8">
            <v>37</v>
          </cell>
          <cell r="H8">
            <v>12.6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18.333333333333332</v>
          </cell>
          <cell r="C9">
            <v>28.4</v>
          </cell>
          <cell r="D9">
            <v>8.5</v>
          </cell>
          <cell r="E9">
            <v>57.125</v>
          </cell>
          <cell r="F9">
            <v>89</v>
          </cell>
          <cell r="G9">
            <v>26</v>
          </cell>
          <cell r="H9">
            <v>6.84</v>
          </cell>
          <cell r="I9" t="str">
            <v>SE</v>
          </cell>
          <cell r="J9">
            <v>15.840000000000002</v>
          </cell>
          <cell r="K9">
            <v>0</v>
          </cell>
        </row>
        <row r="10">
          <cell r="B10">
            <v>20.629166666666666</v>
          </cell>
          <cell r="C10">
            <v>31.9</v>
          </cell>
          <cell r="D10">
            <v>8.5</v>
          </cell>
          <cell r="E10">
            <v>51.333333333333336</v>
          </cell>
          <cell r="F10">
            <v>88</v>
          </cell>
          <cell r="G10">
            <v>14</v>
          </cell>
          <cell r="H10">
            <v>15.48</v>
          </cell>
          <cell r="I10" t="str">
            <v>N</v>
          </cell>
          <cell r="J10">
            <v>32.4</v>
          </cell>
          <cell r="K10">
            <v>0</v>
          </cell>
        </row>
        <row r="11">
          <cell r="B11">
            <v>23</v>
          </cell>
          <cell r="C11">
            <v>35.799999999999997</v>
          </cell>
          <cell r="D11">
            <v>10.4</v>
          </cell>
          <cell r="E11">
            <v>45.75</v>
          </cell>
          <cell r="F11">
            <v>83</v>
          </cell>
          <cell r="G11">
            <v>12</v>
          </cell>
          <cell r="H11">
            <v>10.44</v>
          </cell>
          <cell r="I11" t="str">
            <v>N</v>
          </cell>
          <cell r="J11">
            <v>21.240000000000002</v>
          </cell>
          <cell r="K11">
            <v>0</v>
          </cell>
        </row>
        <row r="12">
          <cell r="B12">
            <v>23.729166666666668</v>
          </cell>
          <cell r="C12">
            <v>36.200000000000003</v>
          </cell>
          <cell r="D12">
            <v>12.7</v>
          </cell>
          <cell r="E12">
            <v>44.375</v>
          </cell>
          <cell r="F12">
            <v>78</v>
          </cell>
          <cell r="G12">
            <v>11</v>
          </cell>
          <cell r="H12">
            <v>9.3600000000000012</v>
          </cell>
          <cell r="I12" t="str">
            <v>L</v>
          </cell>
          <cell r="J12">
            <v>23.040000000000003</v>
          </cell>
          <cell r="K12">
            <v>0</v>
          </cell>
        </row>
        <row r="13">
          <cell r="B13">
            <v>26.300000000000008</v>
          </cell>
          <cell r="C13">
            <v>37.299999999999997</v>
          </cell>
          <cell r="D13">
            <v>15.7</v>
          </cell>
          <cell r="E13">
            <v>33</v>
          </cell>
          <cell r="F13">
            <v>64</v>
          </cell>
          <cell r="G13">
            <v>12</v>
          </cell>
          <cell r="H13">
            <v>16.559999999999999</v>
          </cell>
          <cell r="I13" t="str">
            <v>SE</v>
          </cell>
          <cell r="J13">
            <v>34.92</v>
          </cell>
          <cell r="K13">
            <v>0</v>
          </cell>
        </row>
        <row r="14">
          <cell r="B14">
            <v>26.387500000000006</v>
          </cell>
          <cell r="C14">
            <v>38.299999999999997</v>
          </cell>
          <cell r="D14">
            <v>15.6</v>
          </cell>
          <cell r="E14">
            <v>37.958333333333336</v>
          </cell>
          <cell r="F14">
            <v>72</v>
          </cell>
          <cell r="G14">
            <v>10</v>
          </cell>
          <cell r="H14">
            <v>14.4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26.583333333333329</v>
          </cell>
          <cell r="C15">
            <v>36.6</v>
          </cell>
          <cell r="D15">
            <v>17.7</v>
          </cell>
          <cell r="E15">
            <v>40.375</v>
          </cell>
          <cell r="F15">
            <v>71</v>
          </cell>
          <cell r="G15">
            <v>16</v>
          </cell>
          <cell r="H15">
            <v>10.44</v>
          </cell>
          <cell r="I15" t="str">
            <v>S</v>
          </cell>
          <cell r="J15">
            <v>24.840000000000003</v>
          </cell>
          <cell r="K15">
            <v>0</v>
          </cell>
        </row>
        <row r="16">
          <cell r="B16">
            <v>27.162500000000005</v>
          </cell>
          <cell r="C16">
            <v>37.700000000000003</v>
          </cell>
          <cell r="D16">
            <v>17.3</v>
          </cell>
          <cell r="E16">
            <v>39.416666666666664</v>
          </cell>
          <cell r="F16">
            <v>70</v>
          </cell>
          <cell r="G16">
            <v>17</v>
          </cell>
          <cell r="H16">
            <v>9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24.933333333333334</v>
          </cell>
          <cell r="C17">
            <v>28.2</v>
          </cell>
          <cell r="D17">
            <v>21.7</v>
          </cell>
          <cell r="E17">
            <v>56.291666666666664</v>
          </cell>
          <cell r="F17">
            <v>81</v>
          </cell>
          <cell r="G17">
            <v>40</v>
          </cell>
          <cell r="H17">
            <v>22.68</v>
          </cell>
          <cell r="I17" t="str">
            <v>SE</v>
          </cell>
          <cell r="J17">
            <v>48.24</v>
          </cell>
          <cell r="K17">
            <v>1</v>
          </cell>
        </row>
        <row r="18">
          <cell r="B18">
            <v>20.141666666666669</v>
          </cell>
          <cell r="C18">
            <v>23.5</v>
          </cell>
          <cell r="D18">
            <v>18</v>
          </cell>
          <cell r="E18">
            <v>83.583333333333329</v>
          </cell>
          <cell r="F18">
            <v>94</v>
          </cell>
          <cell r="G18">
            <v>62</v>
          </cell>
          <cell r="H18">
            <v>19.079999999999998</v>
          </cell>
          <cell r="I18" t="str">
            <v>SE</v>
          </cell>
          <cell r="J18">
            <v>46.440000000000005</v>
          </cell>
          <cell r="K18">
            <v>15.799999999999997</v>
          </cell>
        </row>
        <row r="19">
          <cell r="B19">
            <v>22.504166666666666</v>
          </cell>
          <cell r="C19">
            <v>29.7</v>
          </cell>
          <cell r="D19">
            <v>17.5</v>
          </cell>
          <cell r="E19">
            <v>75.125</v>
          </cell>
          <cell r="F19">
            <v>95</v>
          </cell>
          <cell r="G19">
            <v>38</v>
          </cell>
          <cell r="H19">
            <v>6.48</v>
          </cell>
          <cell r="I19" t="str">
            <v>SE</v>
          </cell>
          <cell r="J19">
            <v>16.559999999999999</v>
          </cell>
          <cell r="K19">
            <v>0</v>
          </cell>
        </row>
        <row r="20">
          <cell r="B20">
            <v>23.724999999999994</v>
          </cell>
          <cell r="C20">
            <v>29.3</v>
          </cell>
          <cell r="D20">
            <v>20.3</v>
          </cell>
          <cell r="E20">
            <v>78.041666666666671</v>
          </cell>
          <cell r="F20">
            <v>94</v>
          </cell>
          <cell r="G20">
            <v>58</v>
          </cell>
          <cell r="H20">
            <v>16.559999999999999</v>
          </cell>
          <cell r="I20" t="str">
            <v>N</v>
          </cell>
          <cell r="J20">
            <v>36.72</v>
          </cell>
          <cell r="K20">
            <v>22.6</v>
          </cell>
        </row>
        <row r="21">
          <cell r="B21">
            <v>21.224999999999998</v>
          </cell>
          <cell r="C21">
            <v>25.5</v>
          </cell>
          <cell r="D21">
            <v>18.5</v>
          </cell>
          <cell r="E21">
            <v>84.625</v>
          </cell>
          <cell r="F21">
            <v>95</v>
          </cell>
          <cell r="G21">
            <v>58</v>
          </cell>
          <cell r="H21">
            <v>11.520000000000001</v>
          </cell>
          <cell r="I21" t="str">
            <v>S</v>
          </cell>
          <cell r="J21">
            <v>26.28</v>
          </cell>
          <cell r="K21">
            <v>37.800000000000004</v>
          </cell>
        </row>
        <row r="22">
          <cell r="B22">
            <v>22.116666666666664</v>
          </cell>
          <cell r="C22">
            <v>30.9</v>
          </cell>
          <cell r="D22">
            <v>16.600000000000001</v>
          </cell>
          <cell r="E22">
            <v>81.375</v>
          </cell>
          <cell r="F22">
            <v>97</v>
          </cell>
          <cell r="G22">
            <v>51</v>
          </cell>
          <cell r="H22">
            <v>11.520000000000001</v>
          </cell>
          <cell r="I22" t="str">
            <v>N</v>
          </cell>
          <cell r="J22">
            <v>26.64</v>
          </cell>
          <cell r="K22">
            <v>0.2</v>
          </cell>
        </row>
        <row r="23">
          <cell r="B23">
            <v>28.729166666666671</v>
          </cell>
          <cell r="C23">
            <v>35.5</v>
          </cell>
          <cell r="D23">
            <v>23.6</v>
          </cell>
          <cell r="E23">
            <v>61.875</v>
          </cell>
          <cell r="F23">
            <v>87</v>
          </cell>
          <cell r="G23">
            <v>33</v>
          </cell>
          <cell r="H23">
            <v>18.720000000000002</v>
          </cell>
          <cell r="I23" t="str">
            <v>N</v>
          </cell>
          <cell r="J23">
            <v>43.92</v>
          </cell>
          <cell r="K23">
            <v>0</v>
          </cell>
        </row>
        <row r="24">
          <cell r="B24">
            <v>28.158333333333335</v>
          </cell>
          <cell r="C24">
            <v>34.4</v>
          </cell>
          <cell r="D24">
            <v>23.1</v>
          </cell>
          <cell r="E24">
            <v>62.458333333333336</v>
          </cell>
          <cell r="F24">
            <v>83</v>
          </cell>
          <cell r="G24">
            <v>42</v>
          </cell>
          <cell r="H24">
            <v>18.720000000000002</v>
          </cell>
          <cell r="I24" t="str">
            <v>N</v>
          </cell>
          <cell r="J24">
            <v>42.12</v>
          </cell>
          <cell r="K24">
            <v>2</v>
          </cell>
        </row>
        <row r="25">
          <cell r="B25">
            <v>26.420833333333331</v>
          </cell>
          <cell r="C25">
            <v>35.6</v>
          </cell>
          <cell r="D25">
            <v>19.5</v>
          </cell>
          <cell r="E25">
            <v>69.291666666666671</v>
          </cell>
          <cell r="F25">
            <v>91</v>
          </cell>
          <cell r="G25">
            <v>41</v>
          </cell>
          <cell r="H25">
            <v>11.879999999999999</v>
          </cell>
          <cell r="I25" t="str">
            <v>NE</v>
          </cell>
          <cell r="J25">
            <v>28.8</v>
          </cell>
          <cell r="K25">
            <v>0</v>
          </cell>
        </row>
        <row r="26">
          <cell r="B26">
            <v>30.38333333333334</v>
          </cell>
          <cell r="C26">
            <v>36.4</v>
          </cell>
          <cell r="D26">
            <v>24.9</v>
          </cell>
          <cell r="E26">
            <v>58.708333333333336</v>
          </cell>
          <cell r="F26">
            <v>82</v>
          </cell>
          <cell r="G26">
            <v>33</v>
          </cell>
          <cell r="H26">
            <v>16.920000000000002</v>
          </cell>
          <cell r="I26" t="str">
            <v>N</v>
          </cell>
          <cell r="J26">
            <v>38.519999999999996</v>
          </cell>
          <cell r="K26">
            <v>0.2</v>
          </cell>
        </row>
        <row r="27">
          <cell r="B27">
            <v>31.241666666666664</v>
          </cell>
          <cell r="C27">
            <v>38.299999999999997</v>
          </cell>
          <cell r="D27">
            <v>25.5</v>
          </cell>
          <cell r="E27">
            <v>51.708333333333336</v>
          </cell>
          <cell r="F27">
            <v>72</v>
          </cell>
          <cell r="G27">
            <v>28</v>
          </cell>
          <cell r="H27">
            <v>16.559999999999999</v>
          </cell>
          <cell r="I27" t="str">
            <v>N</v>
          </cell>
          <cell r="J27">
            <v>41.4</v>
          </cell>
          <cell r="K27">
            <v>0</v>
          </cell>
        </row>
        <row r="28">
          <cell r="B28">
            <v>31.849999999999998</v>
          </cell>
          <cell r="C28">
            <v>38.299999999999997</v>
          </cell>
          <cell r="D28">
            <v>26</v>
          </cell>
          <cell r="E28">
            <v>48.75</v>
          </cell>
          <cell r="F28">
            <v>71</v>
          </cell>
          <cell r="G28">
            <v>27</v>
          </cell>
          <cell r="H28">
            <v>11.520000000000001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27.725000000000009</v>
          </cell>
          <cell r="C29">
            <v>33.299999999999997</v>
          </cell>
          <cell r="D29">
            <v>22.3</v>
          </cell>
          <cell r="E29">
            <v>64.166666666666671</v>
          </cell>
          <cell r="F29">
            <v>90</v>
          </cell>
          <cell r="G29">
            <v>38</v>
          </cell>
          <cell r="H29">
            <v>19.8</v>
          </cell>
          <cell r="I29" t="str">
            <v>N</v>
          </cell>
          <cell r="J29">
            <v>57.24</v>
          </cell>
          <cell r="K29">
            <v>12.6</v>
          </cell>
        </row>
        <row r="30">
          <cell r="B30">
            <v>28.258333333333329</v>
          </cell>
          <cell r="C30">
            <v>35.1</v>
          </cell>
          <cell r="D30">
            <v>22.9</v>
          </cell>
          <cell r="E30">
            <v>65.666666666666671</v>
          </cell>
          <cell r="F30">
            <v>84</v>
          </cell>
          <cell r="G30">
            <v>43</v>
          </cell>
          <cell r="H30">
            <v>12.24</v>
          </cell>
          <cell r="I30" t="str">
            <v>NE</v>
          </cell>
          <cell r="J30">
            <v>25.56</v>
          </cell>
          <cell r="K30">
            <v>0</v>
          </cell>
        </row>
        <row r="31">
          <cell r="B31">
            <v>24.720833333333335</v>
          </cell>
          <cell r="C31">
            <v>29.4</v>
          </cell>
          <cell r="D31">
            <v>20.7</v>
          </cell>
          <cell r="E31">
            <v>71.5</v>
          </cell>
          <cell r="F31">
            <v>88</v>
          </cell>
          <cell r="G31">
            <v>58</v>
          </cell>
          <cell r="H31">
            <v>27</v>
          </cell>
          <cell r="I31" t="str">
            <v>SE</v>
          </cell>
          <cell r="J31">
            <v>55.800000000000004</v>
          </cell>
          <cell r="K31">
            <v>2.4000000000000004</v>
          </cell>
        </row>
        <row r="32">
          <cell r="B32">
            <v>24.824999999999992</v>
          </cell>
          <cell r="C32">
            <v>31.4</v>
          </cell>
          <cell r="D32">
            <v>19.5</v>
          </cell>
          <cell r="E32">
            <v>71.458333333333329</v>
          </cell>
          <cell r="F32">
            <v>91</v>
          </cell>
          <cell r="G32">
            <v>54</v>
          </cell>
          <cell r="H32">
            <v>15.120000000000001</v>
          </cell>
          <cell r="I32" t="str">
            <v>L</v>
          </cell>
          <cell r="J32">
            <v>25.2</v>
          </cell>
          <cell r="K32">
            <v>0</v>
          </cell>
        </row>
        <row r="33">
          <cell r="B33">
            <v>27.279166666666669</v>
          </cell>
          <cell r="C33">
            <v>32.799999999999997</v>
          </cell>
          <cell r="D33">
            <v>24.2</v>
          </cell>
          <cell r="E33">
            <v>69.333333333333329</v>
          </cell>
          <cell r="F33">
            <v>82</v>
          </cell>
          <cell r="G33">
            <v>50</v>
          </cell>
          <cell r="H33">
            <v>21.240000000000002</v>
          </cell>
          <cell r="I33" t="str">
            <v>N</v>
          </cell>
          <cell r="J33">
            <v>43.92</v>
          </cell>
          <cell r="K33">
            <v>0</v>
          </cell>
        </row>
        <row r="34">
          <cell r="B34">
            <v>28.216666666666669</v>
          </cell>
          <cell r="C34">
            <v>34</v>
          </cell>
          <cell r="D34">
            <v>24.4</v>
          </cell>
          <cell r="E34">
            <v>62.833333333333336</v>
          </cell>
          <cell r="F34">
            <v>80</v>
          </cell>
          <cell r="G34">
            <v>41</v>
          </cell>
          <cell r="H34">
            <v>16.559999999999999</v>
          </cell>
          <cell r="I34" t="str">
            <v>N</v>
          </cell>
          <cell r="J34">
            <v>42.480000000000004</v>
          </cell>
          <cell r="K34">
            <v>0</v>
          </cell>
        </row>
      </sheetData>
      <sheetData sheetId="9">
        <row r="5">
          <cell r="B5">
            <v>29.125000000000004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22.683333333333334</v>
          </cell>
          <cell r="C5">
            <v>28.6</v>
          </cell>
          <cell r="D5">
            <v>18.600000000000001</v>
          </cell>
          <cell r="E5">
            <v>68.083333333333329</v>
          </cell>
          <cell r="F5">
            <v>95</v>
          </cell>
          <cell r="G5">
            <v>36</v>
          </cell>
          <cell r="H5">
            <v>18</v>
          </cell>
          <cell r="I5" t="str">
            <v>S</v>
          </cell>
          <cell r="J5">
            <v>33.840000000000003</v>
          </cell>
          <cell r="K5">
            <v>6.3999999999999995</v>
          </cell>
        </row>
        <row r="6">
          <cell r="B6">
            <v>13.454166666666666</v>
          </cell>
          <cell r="C6">
            <v>21.9</v>
          </cell>
          <cell r="D6">
            <v>10.9</v>
          </cell>
          <cell r="E6">
            <v>87.875</v>
          </cell>
          <cell r="F6">
            <v>98</v>
          </cell>
          <cell r="G6">
            <v>65</v>
          </cell>
          <cell r="H6">
            <v>28.44</v>
          </cell>
          <cell r="I6" t="str">
            <v>S</v>
          </cell>
          <cell r="J6">
            <v>47.519999999999996</v>
          </cell>
          <cell r="K6">
            <v>28.200000000000003</v>
          </cell>
        </row>
        <row r="7">
          <cell r="B7">
            <v>13.091666666666669</v>
          </cell>
          <cell r="C7">
            <v>18.600000000000001</v>
          </cell>
          <cell r="D7">
            <v>9.1</v>
          </cell>
          <cell r="E7">
            <v>83.833333333333329</v>
          </cell>
          <cell r="F7">
            <v>98</v>
          </cell>
          <cell r="G7">
            <v>63</v>
          </cell>
          <cell r="H7">
            <v>16.920000000000002</v>
          </cell>
          <cell r="I7" t="str">
            <v>SO</v>
          </cell>
          <cell r="J7">
            <v>29.52</v>
          </cell>
          <cell r="K7">
            <v>0</v>
          </cell>
        </row>
        <row r="8">
          <cell r="B8">
            <v>17.483333333333331</v>
          </cell>
          <cell r="C8">
            <v>24.4</v>
          </cell>
          <cell r="D8">
            <v>13.8</v>
          </cell>
          <cell r="E8">
            <v>72.583333333333329</v>
          </cell>
          <cell r="F8">
            <v>98</v>
          </cell>
          <cell r="G8">
            <v>18</v>
          </cell>
          <cell r="H8">
            <v>12.6</v>
          </cell>
          <cell r="I8" t="str">
            <v>SE</v>
          </cell>
          <cell r="J8">
            <v>29.52</v>
          </cell>
          <cell r="K8">
            <v>0.2</v>
          </cell>
        </row>
        <row r="9">
          <cell r="B9">
            <v>15.933333333333335</v>
          </cell>
          <cell r="C9">
            <v>26.4</v>
          </cell>
          <cell r="D9">
            <v>5.3</v>
          </cell>
          <cell r="E9">
            <v>58.083333333333336</v>
          </cell>
          <cell r="F9">
            <v>99</v>
          </cell>
          <cell r="G9">
            <v>10</v>
          </cell>
          <cell r="H9">
            <v>14.76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19.195833333333329</v>
          </cell>
          <cell r="C10">
            <v>27.8</v>
          </cell>
          <cell r="D10">
            <v>12.1</v>
          </cell>
          <cell r="E10">
            <v>49.666666666666664</v>
          </cell>
          <cell r="F10">
            <v>81</v>
          </cell>
          <cell r="G10">
            <v>13</v>
          </cell>
          <cell r="H10">
            <v>20.16</v>
          </cell>
          <cell r="I10" t="str">
            <v>N</v>
          </cell>
          <cell r="J10">
            <v>37.800000000000004</v>
          </cell>
          <cell r="K10">
            <v>0</v>
          </cell>
        </row>
        <row r="11">
          <cell r="B11">
            <v>19.654166666666665</v>
          </cell>
          <cell r="C11">
            <v>32.6</v>
          </cell>
          <cell r="D11">
            <v>7.3</v>
          </cell>
          <cell r="E11">
            <v>52.833333333333336</v>
          </cell>
          <cell r="F11">
            <v>97</v>
          </cell>
          <cell r="G11">
            <v>13</v>
          </cell>
          <cell r="H11">
            <v>10.44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21.387499999999999</v>
          </cell>
          <cell r="C12">
            <v>32.9</v>
          </cell>
          <cell r="D12">
            <v>8.4</v>
          </cell>
          <cell r="E12">
            <v>49.916666666666664</v>
          </cell>
          <cell r="F12">
            <v>95</v>
          </cell>
          <cell r="G12">
            <v>12</v>
          </cell>
          <cell r="H12">
            <v>7.9200000000000008</v>
          </cell>
          <cell r="I12" t="str">
            <v>L</v>
          </cell>
          <cell r="J12">
            <v>20.16</v>
          </cell>
          <cell r="K12">
            <v>0</v>
          </cell>
        </row>
        <row r="13">
          <cell r="B13">
            <v>22.233333333333334</v>
          </cell>
          <cell r="C13">
            <v>33.799999999999997</v>
          </cell>
          <cell r="D13">
            <v>10.3</v>
          </cell>
          <cell r="E13">
            <v>49.916666666666664</v>
          </cell>
          <cell r="F13">
            <v>93</v>
          </cell>
          <cell r="G13">
            <v>13</v>
          </cell>
          <cell r="H13">
            <v>12.6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23.058333333333337</v>
          </cell>
          <cell r="C14">
            <v>34.6</v>
          </cell>
          <cell r="D14">
            <v>13</v>
          </cell>
          <cell r="E14">
            <v>53.333333333333336</v>
          </cell>
          <cell r="F14">
            <v>90</v>
          </cell>
          <cell r="G14">
            <v>15</v>
          </cell>
          <cell r="H14">
            <v>8.2799999999999994</v>
          </cell>
          <cell r="I14" t="str">
            <v>NE</v>
          </cell>
          <cell r="J14">
            <v>23.400000000000002</v>
          </cell>
          <cell r="K14">
            <v>0</v>
          </cell>
        </row>
        <row r="15">
          <cell r="B15">
            <v>24.399999999999995</v>
          </cell>
          <cell r="C15">
            <v>34.6</v>
          </cell>
          <cell r="D15">
            <v>13.8</v>
          </cell>
          <cell r="E15">
            <v>46.875</v>
          </cell>
          <cell r="F15">
            <v>81</v>
          </cell>
          <cell r="G15">
            <v>20</v>
          </cell>
          <cell r="H15">
            <v>10.44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22.645833333333332</v>
          </cell>
          <cell r="C16">
            <v>31.1</v>
          </cell>
          <cell r="D16">
            <v>14.8</v>
          </cell>
          <cell r="E16">
            <v>61.208333333333336</v>
          </cell>
          <cell r="F16">
            <v>93</v>
          </cell>
          <cell r="G16">
            <v>32</v>
          </cell>
          <cell r="H16">
            <v>13.32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22.454166666666666</v>
          </cell>
          <cell r="C17">
            <v>31.8</v>
          </cell>
          <cell r="D17">
            <v>15.7</v>
          </cell>
          <cell r="E17">
            <v>64.666666666666671</v>
          </cell>
          <cell r="F17">
            <v>89</v>
          </cell>
          <cell r="G17">
            <v>36</v>
          </cell>
          <cell r="H17">
            <v>20.16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18.541666666666668</v>
          </cell>
          <cell r="C18">
            <v>21.2</v>
          </cell>
          <cell r="D18">
            <v>17.100000000000001</v>
          </cell>
          <cell r="E18">
            <v>90.208333333333329</v>
          </cell>
          <cell r="F18">
            <v>99</v>
          </cell>
          <cell r="G18">
            <v>66</v>
          </cell>
          <cell r="H18">
            <v>16.559999999999999</v>
          </cell>
          <cell r="I18" t="str">
            <v>SE</v>
          </cell>
          <cell r="J18">
            <v>37.080000000000005</v>
          </cell>
          <cell r="K18">
            <v>24.2</v>
          </cell>
        </row>
        <row r="19">
          <cell r="B19">
            <v>19.545833333333331</v>
          </cell>
          <cell r="C19">
            <v>26.5</v>
          </cell>
          <cell r="D19">
            <v>15.1</v>
          </cell>
          <cell r="E19">
            <v>86.041666666666671</v>
          </cell>
          <cell r="F19">
            <v>100</v>
          </cell>
          <cell r="G19">
            <v>49</v>
          </cell>
          <cell r="H19">
            <v>6.48</v>
          </cell>
          <cell r="I19" t="str">
            <v>N</v>
          </cell>
          <cell r="J19">
            <v>18.36</v>
          </cell>
          <cell r="K19">
            <v>0.4</v>
          </cell>
        </row>
        <row r="20">
          <cell r="B20">
            <v>19.429166666666667</v>
          </cell>
          <cell r="C20">
            <v>21.7</v>
          </cell>
          <cell r="D20">
            <v>16.5</v>
          </cell>
          <cell r="E20">
            <v>93.541666666666671</v>
          </cell>
          <cell r="F20">
            <v>100</v>
          </cell>
          <cell r="G20">
            <v>79</v>
          </cell>
          <cell r="H20">
            <v>19.8</v>
          </cell>
          <cell r="I20" t="str">
            <v>N</v>
          </cell>
          <cell r="J20">
            <v>39.24</v>
          </cell>
          <cell r="K20">
            <v>24</v>
          </cell>
        </row>
        <row r="21">
          <cell r="B21">
            <v>21.079166666666662</v>
          </cell>
          <cell r="C21">
            <v>25.1</v>
          </cell>
          <cell r="D21">
            <v>18.5</v>
          </cell>
          <cell r="E21">
            <v>91.791666666666671</v>
          </cell>
          <cell r="F21">
            <v>100</v>
          </cell>
          <cell r="G21">
            <v>78</v>
          </cell>
          <cell r="H21">
            <v>17.28</v>
          </cell>
          <cell r="I21" t="str">
            <v>O</v>
          </cell>
          <cell r="J21">
            <v>35.64</v>
          </cell>
          <cell r="K21">
            <v>13.799999999999999</v>
          </cell>
        </row>
        <row r="22">
          <cell r="B22">
            <v>22.3125</v>
          </cell>
          <cell r="C22">
            <v>30.1</v>
          </cell>
          <cell r="D22">
            <v>16.2</v>
          </cell>
          <cell r="E22">
            <v>83.666666666666671</v>
          </cell>
          <cell r="F22">
            <v>100</v>
          </cell>
          <cell r="G22">
            <v>51</v>
          </cell>
          <cell r="H22">
            <v>20.16</v>
          </cell>
          <cell r="I22" t="str">
            <v>O</v>
          </cell>
          <cell r="J22">
            <v>43.56</v>
          </cell>
          <cell r="K22">
            <v>0</v>
          </cell>
        </row>
        <row r="23">
          <cell r="B23">
            <v>26.591666666666665</v>
          </cell>
          <cell r="C23">
            <v>35.200000000000003</v>
          </cell>
          <cell r="D23">
            <v>20.2</v>
          </cell>
          <cell r="E23">
            <v>68.541666666666671</v>
          </cell>
          <cell r="F23">
            <v>95</v>
          </cell>
          <cell r="G23">
            <v>37</v>
          </cell>
          <cell r="H23">
            <v>25.56</v>
          </cell>
          <cell r="I23" t="str">
            <v>O</v>
          </cell>
          <cell r="J23">
            <v>51.12</v>
          </cell>
          <cell r="K23">
            <v>0</v>
          </cell>
        </row>
        <row r="24">
          <cell r="B24">
            <v>20.141666666666662</v>
          </cell>
          <cell r="C24">
            <v>26.5</v>
          </cell>
          <cell r="D24">
            <v>16.399999999999999</v>
          </cell>
          <cell r="E24">
            <v>87.25</v>
          </cell>
          <cell r="F24">
            <v>99</v>
          </cell>
          <cell r="G24">
            <v>65</v>
          </cell>
          <cell r="H24">
            <v>28.08</v>
          </cell>
          <cell r="I24" t="str">
            <v>NE</v>
          </cell>
          <cell r="J24">
            <v>56.519999999999996</v>
          </cell>
          <cell r="K24">
            <v>29</v>
          </cell>
        </row>
        <row r="25">
          <cell r="B25">
            <v>21.491666666666664</v>
          </cell>
          <cell r="C25">
            <v>30.9</v>
          </cell>
          <cell r="D25">
            <v>15.9</v>
          </cell>
          <cell r="E25">
            <v>84.041666666666671</v>
          </cell>
          <cell r="F25">
            <v>100</v>
          </cell>
          <cell r="G25">
            <v>53</v>
          </cell>
          <cell r="H25">
            <v>7.2</v>
          </cell>
          <cell r="I25" t="str">
            <v>L</v>
          </cell>
          <cell r="J25">
            <v>18.36</v>
          </cell>
          <cell r="K25">
            <v>0</v>
          </cell>
        </row>
        <row r="26">
          <cell r="B26">
            <v>27.316666666666663</v>
          </cell>
          <cell r="C26">
            <v>36.700000000000003</v>
          </cell>
          <cell r="D26">
            <v>19.600000000000001</v>
          </cell>
          <cell r="E26">
            <v>65.375</v>
          </cell>
          <cell r="F26">
            <v>97</v>
          </cell>
          <cell r="G26">
            <v>30</v>
          </cell>
          <cell r="H26">
            <v>15.48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28.874999999999996</v>
          </cell>
          <cell r="C27">
            <v>37.200000000000003</v>
          </cell>
          <cell r="D27">
            <v>21.5</v>
          </cell>
          <cell r="E27">
            <v>55.833333333333336</v>
          </cell>
          <cell r="F27">
            <v>90</v>
          </cell>
          <cell r="G27">
            <v>26</v>
          </cell>
          <cell r="H27">
            <v>17.64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28.216666666666669</v>
          </cell>
          <cell r="C28">
            <v>37.799999999999997</v>
          </cell>
          <cell r="D28">
            <v>19.100000000000001</v>
          </cell>
          <cell r="E28">
            <v>55.5</v>
          </cell>
          <cell r="F28">
            <v>92</v>
          </cell>
          <cell r="G28">
            <v>23</v>
          </cell>
          <cell r="H28">
            <v>15.120000000000001</v>
          </cell>
          <cell r="I28" t="str">
            <v>NO</v>
          </cell>
          <cell r="J28">
            <v>37.440000000000005</v>
          </cell>
          <cell r="K28">
            <v>0</v>
          </cell>
        </row>
        <row r="29">
          <cell r="B29">
            <v>23.795833333333334</v>
          </cell>
          <cell r="C29">
            <v>27.3</v>
          </cell>
          <cell r="D29">
            <v>19.399999999999999</v>
          </cell>
          <cell r="E29">
            <v>72.416666666666671</v>
          </cell>
          <cell r="F29">
            <v>87</v>
          </cell>
          <cell r="G29">
            <v>57</v>
          </cell>
          <cell r="H29">
            <v>22.68</v>
          </cell>
          <cell r="I29" t="str">
            <v>O</v>
          </cell>
          <cell r="J29">
            <v>42.12</v>
          </cell>
          <cell r="K29">
            <v>0</v>
          </cell>
        </row>
        <row r="30">
          <cell r="B30">
            <v>24.991666666666664</v>
          </cell>
          <cell r="C30">
            <v>34.799999999999997</v>
          </cell>
          <cell r="D30">
            <v>18.2</v>
          </cell>
          <cell r="E30">
            <v>73.666666666666671</v>
          </cell>
          <cell r="F30">
            <v>100</v>
          </cell>
          <cell r="G30">
            <v>34</v>
          </cell>
          <cell r="H30">
            <v>15.840000000000002</v>
          </cell>
          <cell r="I30" t="str">
            <v>L</v>
          </cell>
          <cell r="J30">
            <v>58.32</v>
          </cell>
          <cell r="K30">
            <v>0.2</v>
          </cell>
        </row>
        <row r="31">
          <cell r="B31">
            <v>20.854166666666668</v>
          </cell>
          <cell r="C31">
            <v>25.9</v>
          </cell>
          <cell r="D31">
            <v>18.5</v>
          </cell>
          <cell r="E31">
            <v>86.541666666666671</v>
          </cell>
          <cell r="F31">
            <v>98</v>
          </cell>
          <cell r="G31">
            <v>59</v>
          </cell>
          <cell r="H31">
            <v>25.2</v>
          </cell>
          <cell r="I31" t="str">
            <v>L</v>
          </cell>
          <cell r="J31">
            <v>48.24</v>
          </cell>
          <cell r="K31">
            <v>25.200000000000003</v>
          </cell>
        </row>
        <row r="32">
          <cell r="B32">
            <v>22.045833333333334</v>
          </cell>
          <cell r="C32">
            <v>29.1</v>
          </cell>
          <cell r="D32">
            <v>16.2</v>
          </cell>
          <cell r="E32">
            <v>84.083333333333329</v>
          </cell>
          <cell r="F32">
            <v>100</v>
          </cell>
          <cell r="G32">
            <v>58</v>
          </cell>
          <cell r="H32">
            <v>8.64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24.770833333333329</v>
          </cell>
          <cell r="C33">
            <v>30.5</v>
          </cell>
          <cell r="D33">
            <v>20.8</v>
          </cell>
          <cell r="E33">
            <v>76.208333333333329</v>
          </cell>
          <cell r="F33">
            <v>95</v>
          </cell>
          <cell r="G33">
            <v>51</v>
          </cell>
          <cell r="H33">
            <v>14.4</v>
          </cell>
          <cell r="I33" t="str">
            <v>N</v>
          </cell>
          <cell r="J33">
            <v>34.92</v>
          </cell>
          <cell r="K33">
            <v>0.4</v>
          </cell>
        </row>
        <row r="34">
          <cell r="B34">
            <v>22.025000000000002</v>
          </cell>
          <cell r="C34">
            <v>24</v>
          </cell>
          <cell r="D34">
            <v>19.600000000000001</v>
          </cell>
          <cell r="E34">
            <v>88.791666666666671</v>
          </cell>
          <cell r="F34">
            <v>98</v>
          </cell>
          <cell r="G34">
            <v>79</v>
          </cell>
          <cell r="H34">
            <v>20.52</v>
          </cell>
          <cell r="I34" t="str">
            <v>N</v>
          </cell>
          <cell r="J34">
            <v>33.119999999999997</v>
          </cell>
          <cell r="K34">
            <v>31.000000000000004</v>
          </cell>
        </row>
      </sheetData>
      <sheetData sheetId="9">
        <row r="5">
          <cell r="B5">
            <v>25.400000000000002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26.045833333333334</v>
          </cell>
          <cell r="C5">
            <v>34.4</v>
          </cell>
          <cell r="D5">
            <v>18.5</v>
          </cell>
          <cell r="E5">
            <v>48.333333333333336</v>
          </cell>
          <cell r="F5">
            <v>76</v>
          </cell>
          <cell r="G5">
            <v>24</v>
          </cell>
          <cell r="H5">
            <v>21.96</v>
          </cell>
          <cell r="I5" t="str">
            <v>NO</v>
          </cell>
          <cell r="J5">
            <v>49.32</v>
          </cell>
          <cell r="K5">
            <v>0</v>
          </cell>
        </row>
        <row r="6">
          <cell r="B6">
            <v>14.950000000000001</v>
          </cell>
          <cell r="C6">
            <v>25.2</v>
          </cell>
          <cell r="D6">
            <v>10</v>
          </cell>
          <cell r="E6">
            <v>90.75</v>
          </cell>
          <cell r="F6">
            <v>98</v>
          </cell>
          <cell r="G6">
            <v>58</v>
          </cell>
          <cell r="H6">
            <v>27</v>
          </cell>
          <cell r="I6" t="str">
            <v>SO</v>
          </cell>
          <cell r="J6">
            <v>40.32</v>
          </cell>
          <cell r="K6">
            <v>0</v>
          </cell>
        </row>
        <row r="7">
          <cell r="B7">
            <v>12.083333333333334</v>
          </cell>
          <cell r="C7">
            <v>20.2</v>
          </cell>
          <cell r="D7">
            <v>7.7</v>
          </cell>
          <cell r="E7">
            <v>80.375</v>
          </cell>
          <cell r="F7">
            <v>98</v>
          </cell>
          <cell r="G7">
            <v>46</v>
          </cell>
          <cell r="H7">
            <v>25.56</v>
          </cell>
          <cell r="I7" t="str">
            <v>SO</v>
          </cell>
          <cell r="J7">
            <v>42.84</v>
          </cell>
          <cell r="K7">
            <v>0</v>
          </cell>
        </row>
        <row r="8">
          <cell r="B8">
            <v>16.000000000000004</v>
          </cell>
          <cell r="C8">
            <v>25.4</v>
          </cell>
          <cell r="D8">
            <v>9.4</v>
          </cell>
          <cell r="E8">
            <v>70.25</v>
          </cell>
          <cell r="F8">
            <v>94</v>
          </cell>
          <cell r="G8">
            <v>32</v>
          </cell>
          <cell r="H8">
            <v>27.720000000000002</v>
          </cell>
          <cell r="I8" t="str">
            <v>S</v>
          </cell>
          <cell r="J8">
            <v>44.64</v>
          </cell>
          <cell r="K8">
            <v>0</v>
          </cell>
        </row>
        <row r="9">
          <cell r="B9">
            <v>18.220833333333331</v>
          </cell>
          <cell r="C9">
            <v>28</v>
          </cell>
          <cell r="D9">
            <v>10.3</v>
          </cell>
          <cell r="E9">
            <v>45.583333333333336</v>
          </cell>
          <cell r="F9">
            <v>74</v>
          </cell>
          <cell r="G9">
            <v>13</v>
          </cell>
          <cell r="H9">
            <v>14.04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20.462499999999999</v>
          </cell>
          <cell r="C10">
            <v>30.9</v>
          </cell>
          <cell r="D10">
            <v>11.6</v>
          </cell>
          <cell r="E10">
            <v>37.083333333333336</v>
          </cell>
          <cell r="F10">
            <v>65</v>
          </cell>
          <cell r="G10">
            <v>13</v>
          </cell>
          <cell r="H10">
            <v>14.4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23.425000000000001</v>
          </cell>
          <cell r="C11">
            <v>33.700000000000003</v>
          </cell>
          <cell r="D11">
            <v>15.1</v>
          </cell>
          <cell r="E11">
            <v>30.416666666666668</v>
          </cell>
          <cell r="F11">
            <v>51</v>
          </cell>
          <cell r="G11">
            <v>12</v>
          </cell>
          <cell r="H11">
            <v>11.879999999999999</v>
          </cell>
          <cell r="I11" t="str">
            <v>SE</v>
          </cell>
          <cell r="J11">
            <v>47.88</v>
          </cell>
          <cell r="K11">
            <v>0</v>
          </cell>
        </row>
        <row r="12">
          <cell r="B12">
            <v>25.370833333333334</v>
          </cell>
          <cell r="C12">
            <v>34.6</v>
          </cell>
          <cell r="D12">
            <v>16.899999999999999</v>
          </cell>
          <cell r="E12">
            <v>28.041666666666668</v>
          </cell>
          <cell r="F12">
            <v>48</v>
          </cell>
          <cell r="G12">
            <v>12</v>
          </cell>
          <cell r="H12">
            <v>1.08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26.362500000000001</v>
          </cell>
          <cell r="C13">
            <v>35.6</v>
          </cell>
          <cell r="D13">
            <v>17.2</v>
          </cell>
          <cell r="E13">
            <v>26.833333333333332</v>
          </cell>
          <cell r="F13">
            <v>51</v>
          </cell>
          <cell r="G13">
            <v>12</v>
          </cell>
          <cell r="H13">
            <v>5.04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26.712500000000002</v>
          </cell>
          <cell r="C14">
            <v>36.4</v>
          </cell>
          <cell r="D14">
            <v>17.899999999999999</v>
          </cell>
          <cell r="E14">
            <v>25.75</v>
          </cell>
          <cell r="F14">
            <v>50</v>
          </cell>
          <cell r="G14">
            <v>10</v>
          </cell>
          <cell r="H14">
            <v>10.8</v>
          </cell>
          <cell r="I14" t="str">
            <v>L</v>
          </cell>
          <cell r="J14">
            <v>34.56</v>
          </cell>
          <cell r="K14">
            <v>0</v>
          </cell>
        </row>
        <row r="15">
          <cell r="B15">
            <v>26.825000000000003</v>
          </cell>
          <cell r="C15">
            <v>35.4</v>
          </cell>
          <cell r="D15">
            <v>18.100000000000001</v>
          </cell>
          <cell r="E15">
            <v>30.5</v>
          </cell>
          <cell r="F15">
            <v>58</v>
          </cell>
          <cell r="G15">
            <v>12</v>
          </cell>
          <cell r="H15">
            <v>5.7600000000000007</v>
          </cell>
          <cell r="I15" t="str">
            <v>SE</v>
          </cell>
          <cell r="J15">
            <v>28.44</v>
          </cell>
          <cell r="K15">
            <v>0</v>
          </cell>
        </row>
        <row r="16">
          <cell r="B16">
            <v>26.337500000000002</v>
          </cell>
          <cell r="C16">
            <v>36.1</v>
          </cell>
          <cell r="D16">
            <v>16.100000000000001</v>
          </cell>
          <cell r="E16">
            <v>32.75</v>
          </cell>
          <cell r="F16">
            <v>62</v>
          </cell>
          <cell r="G16">
            <v>12</v>
          </cell>
          <cell r="H16">
            <v>4.6800000000000006</v>
          </cell>
          <cell r="I16" t="str">
            <v>L</v>
          </cell>
          <cell r="J16">
            <v>29.880000000000003</v>
          </cell>
          <cell r="K16">
            <v>0</v>
          </cell>
        </row>
        <row r="17">
          <cell r="B17">
            <v>27.404166666666665</v>
          </cell>
          <cell r="C17">
            <v>36.799999999999997</v>
          </cell>
          <cell r="D17">
            <v>19.3</v>
          </cell>
          <cell r="E17">
            <v>30.791666666666668</v>
          </cell>
          <cell r="F17">
            <v>56</v>
          </cell>
          <cell r="G17">
            <v>13</v>
          </cell>
          <cell r="H17">
            <v>13.68</v>
          </cell>
          <cell r="I17" t="str">
            <v>SE</v>
          </cell>
          <cell r="J17">
            <v>43.56</v>
          </cell>
          <cell r="K17">
            <v>0</v>
          </cell>
        </row>
        <row r="18">
          <cell r="B18">
            <v>19.479166666666668</v>
          </cell>
          <cell r="C18">
            <v>26.2</v>
          </cell>
          <cell r="D18">
            <v>16.8</v>
          </cell>
          <cell r="E18">
            <v>80.375</v>
          </cell>
          <cell r="F18">
            <v>96</v>
          </cell>
          <cell r="G18">
            <v>29</v>
          </cell>
          <cell r="H18">
            <v>23.040000000000003</v>
          </cell>
          <cell r="I18" t="str">
            <v>L</v>
          </cell>
          <cell r="J18">
            <v>44.64</v>
          </cell>
          <cell r="K18">
            <v>3.8000000000000007</v>
          </cell>
        </row>
        <row r="19">
          <cell r="B19">
            <v>21.208333333333332</v>
          </cell>
          <cell r="C19">
            <v>28.7</v>
          </cell>
          <cell r="D19">
            <v>16.899999999999999</v>
          </cell>
          <cell r="E19">
            <v>82.125</v>
          </cell>
          <cell r="F19">
            <v>98</v>
          </cell>
          <cell r="G19">
            <v>53</v>
          </cell>
          <cell r="H19">
            <v>15.120000000000001</v>
          </cell>
          <cell r="I19" t="str">
            <v>L</v>
          </cell>
          <cell r="J19">
            <v>26.28</v>
          </cell>
          <cell r="K19">
            <v>0.60000000000000009</v>
          </cell>
        </row>
        <row r="20">
          <cell r="B20">
            <v>21.266666666666662</v>
          </cell>
          <cell r="C20">
            <v>25.1</v>
          </cell>
          <cell r="D20">
            <v>18.600000000000001</v>
          </cell>
          <cell r="E20">
            <v>84.791666666666671</v>
          </cell>
          <cell r="F20">
            <v>93</v>
          </cell>
          <cell r="G20">
            <v>69</v>
          </cell>
          <cell r="H20">
            <v>24.12</v>
          </cell>
          <cell r="I20" t="str">
            <v>L</v>
          </cell>
          <cell r="J20">
            <v>45.36</v>
          </cell>
          <cell r="K20">
            <v>0.2</v>
          </cell>
        </row>
        <row r="21">
          <cell r="B21">
            <v>20.150000000000002</v>
          </cell>
          <cell r="C21">
            <v>22.7</v>
          </cell>
          <cell r="D21">
            <v>18.2</v>
          </cell>
          <cell r="E21">
            <v>91.416666666666671</v>
          </cell>
          <cell r="F21">
            <v>97</v>
          </cell>
          <cell r="G21">
            <v>82</v>
          </cell>
          <cell r="H21">
            <v>16.920000000000002</v>
          </cell>
          <cell r="I21" t="str">
            <v>L</v>
          </cell>
          <cell r="J21">
            <v>54</v>
          </cell>
          <cell r="K21">
            <v>0.2</v>
          </cell>
        </row>
        <row r="22">
          <cell r="B22">
            <v>22.770833333333329</v>
          </cell>
          <cell r="C22">
            <v>29.6</v>
          </cell>
          <cell r="D22">
            <v>18.600000000000001</v>
          </cell>
          <cell r="E22">
            <v>80.666666666666671</v>
          </cell>
          <cell r="F22">
            <v>97</v>
          </cell>
          <cell r="G22">
            <v>51</v>
          </cell>
          <cell r="H22">
            <v>22.32</v>
          </cell>
          <cell r="I22" t="str">
            <v>N</v>
          </cell>
          <cell r="J22">
            <v>41.4</v>
          </cell>
          <cell r="K22">
            <v>0.8</v>
          </cell>
        </row>
        <row r="23">
          <cell r="B23">
            <v>25.337500000000002</v>
          </cell>
          <cell r="C23">
            <v>31.6</v>
          </cell>
          <cell r="D23">
            <v>20.5</v>
          </cell>
          <cell r="E23">
            <v>64.791666666666671</v>
          </cell>
          <cell r="F23">
            <v>86</v>
          </cell>
          <cell r="G23">
            <v>39</v>
          </cell>
          <cell r="H23">
            <v>15.48</v>
          </cell>
          <cell r="I23" t="str">
            <v>N</v>
          </cell>
          <cell r="J23">
            <v>38.519999999999996</v>
          </cell>
          <cell r="K23">
            <v>0.4</v>
          </cell>
        </row>
        <row r="24">
          <cell r="B24">
            <v>22.274999999999995</v>
          </cell>
          <cell r="C24">
            <v>31.1</v>
          </cell>
          <cell r="D24">
            <v>17.8</v>
          </cell>
          <cell r="E24">
            <v>73.875</v>
          </cell>
          <cell r="F24">
            <v>94</v>
          </cell>
          <cell r="G24">
            <v>43</v>
          </cell>
          <cell r="H24">
            <v>30.240000000000002</v>
          </cell>
          <cell r="I24" t="str">
            <v>N</v>
          </cell>
          <cell r="J24">
            <v>55.440000000000005</v>
          </cell>
          <cell r="K24">
            <v>0.2</v>
          </cell>
        </row>
        <row r="25">
          <cell r="B25">
            <v>22.666666666666668</v>
          </cell>
          <cell r="C25">
            <v>32.9</v>
          </cell>
          <cell r="D25">
            <v>17.100000000000001</v>
          </cell>
          <cell r="E25">
            <v>73.333333333333329</v>
          </cell>
          <cell r="F25">
            <v>96</v>
          </cell>
          <cell r="G25">
            <v>41</v>
          </cell>
          <cell r="H25">
            <v>24.12</v>
          </cell>
          <cell r="I25" t="str">
            <v>L</v>
          </cell>
          <cell r="J25">
            <v>65.52</v>
          </cell>
          <cell r="K25">
            <v>0.2</v>
          </cell>
        </row>
        <row r="26">
          <cell r="B26">
            <v>25.629166666666666</v>
          </cell>
          <cell r="C26">
            <v>33.6</v>
          </cell>
          <cell r="D26">
            <v>19.399999999999999</v>
          </cell>
          <cell r="E26">
            <v>64.166666666666671</v>
          </cell>
          <cell r="F26">
            <v>92</v>
          </cell>
          <cell r="G26">
            <v>32</v>
          </cell>
          <cell r="H26">
            <v>16.2</v>
          </cell>
          <cell r="I26" t="str">
            <v>L</v>
          </cell>
          <cell r="J26">
            <v>30.96</v>
          </cell>
          <cell r="K26">
            <v>0.2</v>
          </cell>
        </row>
        <row r="27">
          <cell r="B27">
            <v>26.238888888888891</v>
          </cell>
          <cell r="C27">
            <v>35.4</v>
          </cell>
          <cell r="D27">
            <v>20.399999999999999</v>
          </cell>
          <cell r="E27">
            <v>56.166666666666664</v>
          </cell>
          <cell r="F27">
            <v>79</v>
          </cell>
          <cell r="G27">
            <v>25</v>
          </cell>
          <cell r="H27">
            <v>3.24</v>
          </cell>
          <cell r="I27" t="str">
            <v>SE</v>
          </cell>
          <cell r="J27">
            <v>28.44</v>
          </cell>
          <cell r="K27">
            <v>1.2</v>
          </cell>
        </row>
        <row r="28">
          <cell r="B28">
            <v>32.016666666666666</v>
          </cell>
          <cell r="C28">
            <v>35.700000000000003</v>
          </cell>
          <cell r="D28">
            <v>26.6</v>
          </cell>
          <cell r="E28">
            <v>30.833333333333332</v>
          </cell>
          <cell r="F28">
            <v>51</v>
          </cell>
          <cell r="G28">
            <v>19</v>
          </cell>
          <cell r="H28">
            <v>4.32</v>
          </cell>
          <cell r="I28" t="str">
            <v>NE</v>
          </cell>
          <cell r="J28">
            <v>32.4</v>
          </cell>
          <cell r="K28">
            <v>0.2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30.116666666666671</v>
          </cell>
          <cell r="C30">
            <v>33.9</v>
          </cell>
          <cell r="D30">
            <v>21.9</v>
          </cell>
          <cell r="E30">
            <v>44.166666666666664</v>
          </cell>
          <cell r="F30">
            <v>84</v>
          </cell>
          <cell r="G30">
            <v>31</v>
          </cell>
          <cell r="H30">
            <v>7.2</v>
          </cell>
          <cell r="I30" t="str">
            <v>O</v>
          </cell>
          <cell r="J30">
            <v>34.200000000000003</v>
          </cell>
          <cell r="K30">
            <v>0.4</v>
          </cell>
        </row>
        <row r="31">
          <cell r="B31">
            <v>23.637499999999992</v>
          </cell>
          <cell r="C31">
            <v>33.5</v>
          </cell>
          <cell r="D31">
            <v>18.600000000000001</v>
          </cell>
          <cell r="E31">
            <v>72.541666666666671</v>
          </cell>
          <cell r="F31">
            <v>92</v>
          </cell>
          <cell r="G31">
            <v>35</v>
          </cell>
          <cell r="H31">
            <v>21.240000000000002</v>
          </cell>
          <cell r="I31" t="str">
            <v>L</v>
          </cell>
          <cell r="J31">
            <v>61.92</v>
          </cell>
          <cell r="K31">
            <v>14.6</v>
          </cell>
        </row>
        <row r="32">
          <cell r="B32">
            <v>23.304166666666664</v>
          </cell>
          <cell r="C32">
            <v>30.8</v>
          </cell>
          <cell r="D32">
            <v>18.3</v>
          </cell>
          <cell r="E32">
            <v>73.208333333333329</v>
          </cell>
          <cell r="F32">
            <v>92</v>
          </cell>
          <cell r="G32">
            <v>37</v>
          </cell>
          <cell r="H32">
            <v>13.32</v>
          </cell>
          <cell r="I32" t="str">
            <v>L</v>
          </cell>
          <cell r="J32">
            <v>35.28</v>
          </cell>
          <cell r="K32">
            <v>2.1999999999999997</v>
          </cell>
        </row>
        <row r="33">
          <cell r="B33">
            <v>24.3</v>
          </cell>
          <cell r="C33">
            <v>28</v>
          </cell>
          <cell r="D33">
            <v>21.2</v>
          </cell>
          <cell r="E33">
            <v>73.833333333333329</v>
          </cell>
          <cell r="F33">
            <v>87</v>
          </cell>
          <cell r="G33">
            <v>50</v>
          </cell>
          <cell r="H33">
            <v>3.9600000000000004</v>
          </cell>
          <cell r="I33" t="str">
            <v>L</v>
          </cell>
          <cell r="J33">
            <v>21.6</v>
          </cell>
          <cell r="K33">
            <v>0.2</v>
          </cell>
        </row>
        <row r="34">
          <cell r="B34">
            <v>20.908333333333335</v>
          </cell>
          <cell r="C34">
            <v>23.7</v>
          </cell>
          <cell r="D34">
            <v>19.3</v>
          </cell>
          <cell r="E34">
            <v>88.625</v>
          </cell>
          <cell r="F34">
            <v>95</v>
          </cell>
          <cell r="G34">
            <v>75</v>
          </cell>
          <cell r="H34">
            <v>9</v>
          </cell>
          <cell r="I34" t="str">
            <v>L</v>
          </cell>
          <cell r="J34">
            <v>50.04</v>
          </cell>
          <cell r="K34">
            <v>0.8</v>
          </cell>
        </row>
      </sheetData>
      <sheetData sheetId="9">
        <row r="5">
          <cell r="B5">
            <v>24.395833333333332</v>
          </cell>
        </row>
      </sheetData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16.083333333333332</v>
          </cell>
          <cell r="C5">
            <v>20.6</v>
          </cell>
          <cell r="D5">
            <v>13.2</v>
          </cell>
          <cell r="E5">
            <v>94.708333333333329</v>
          </cell>
          <cell r="F5">
            <v>97</v>
          </cell>
          <cell r="G5">
            <v>85</v>
          </cell>
          <cell r="H5">
            <v>11.879999999999999</v>
          </cell>
          <cell r="I5" t="str">
            <v>SO</v>
          </cell>
          <cell r="J5">
            <v>28.08</v>
          </cell>
          <cell r="K5">
            <v>23.6</v>
          </cell>
        </row>
        <row r="6">
          <cell r="B6">
            <v>10.591666666666667</v>
          </cell>
          <cell r="C6">
            <v>13.2</v>
          </cell>
          <cell r="D6">
            <v>9.5</v>
          </cell>
          <cell r="E6">
            <v>95.166666666666671</v>
          </cell>
          <cell r="F6">
            <v>97</v>
          </cell>
          <cell r="G6">
            <v>90</v>
          </cell>
          <cell r="H6">
            <v>14.04</v>
          </cell>
          <cell r="I6" t="str">
            <v>O</v>
          </cell>
          <cell r="J6">
            <v>32.4</v>
          </cell>
          <cell r="K6">
            <v>37.000000000000007</v>
          </cell>
        </row>
        <row r="7">
          <cell r="B7">
            <v>11.987499999999999</v>
          </cell>
          <cell r="C7">
            <v>15.5</v>
          </cell>
          <cell r="D7">
            <v>9.8000000000000007</v>
          </cell>
          <cell r="E7">
            <v>94.708333333333329</v>
          </cell>
          <cell r="F7">
            <v>97</v>
          </cell>
          <cell r="G7">
            <v>86</v>
          </cell>
          <cell r="H7">
            <v>17.28</v>
          </cell>
          <cell r="I7" t="str">
            <v>O</v>
          </cell>
          <cell r="J7">
            <v>38.159999999999997</v>
          </cell>
          <cell r="K7">
            <v>11</v>
          </cell>
        </row>
        <row r="8">
          <cell r="B8">
            <v>16.554166666666664</v>
          </cell>
          <cell r="C8">
            <v>22.1</v>
          </cell>
          <cell r="D8">
            <v>13.5</v>
          </cell>
          <cell r="E8">
            <v>74.958333333333329</v>
          </cell>
          <cell r="F8">
            <v>96</v>
          </cell>
          <cell r="G8">
            <v>35</v>
          </cell>
          <cell r="H8">
            <v>11.520000000000001</v>
          </cell>
          <cell r="I8" t="str">
            <v>S</v>
          </cell>
          <cell r="J8">
            <v>30.6</v>
          </cell>
          <cell r="K8">
            <v>3.4</v>
          </cell>
        </row>
        <row r="9">
          <cell r="B9">
            <v>16.370833333333334</v>
          </cell>
          <cell r="C9">
            <v>24.7</v>
          </cell>
          <cell r="D9">
            <v>10</v>
          </cell>
          <cell r="E9">
            <v>62.5</v>
          </cell>
          <cell r="F9">
            <v>88</v>
          </cell>
          <cell r="G9">
            <v>33</v>
          </cell>
          <cell r="H9">
            <v>18</v>
          </cell>
          <cell r="I9" t="str">
            <v>NE</v>
          </cell>
          <cell r="J9">
            <v>34.92</v>
          </cell>
          <cell r="K9">
            <v>0.2</v>
          </cell>
        </row>
        <row r="10">
          <cell r="B10">
            <v>18.666666666666668</v>
          </cell>
          <cell r="C10">
            <v>26.3</v>
          </cell>
          <cell r="D10">
            <v>11.7</v>
          </cell>
          <cell r="E10">
            <v>53.333333333333336</v>
          </cell>
          <cell r="F10">
            <v>79</v>
          </cell>
          <cell r="G10">
            <v>28</v>
          </cell>
          <cell r="H10">
            <v>19.8</v>
          </cell>
          <cell r="I10" t="str">
            <v>NE</v>
          </cell>
          <cell r="J10">
            <v>42.12</v>
          </cell>
          <cell r="K10">
            <v>0</v>
          </cell>
        </row>
        <row r="11">
          <cell r="B11">
            <v>20.841666666666665</v>
          </cell>
          <cell r="C11">
            <v>30</v>
          </cell>
          <cell r="D11">
            <v>12.3</v>
          </cell>
          <cell r="E11">
            <v>46</v>
          </cell>
          <cell r="F11">
            <v>73</v>
          </cell>
          <cell r="G11">
            <v>21</v>
          </cell>
          <cell r="H11">
            <v>11.16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23.025000000000006</v>
          </cell>
          <cell r="C12">
            <v>31.6</v>
          </cell>
          <cell r="D12">
            <v>13.9</v>
          </cell>
          <cell r="E12">
            <v>38.375</v>
          </cell>
          <cell r="F12">
            <v>67</v>
          </cell>
          <cell r="G12">
            <v>15</v>
          </cell>
          <cell r="H12">
            <v>7.9200000000000008</v>
          </cell>
          <cell r="I12" t="str">
            <v>L</v>
          </cell>
          <cell r="J12">
            <v>18.36</v>
          </cell>
          <cell r="K12">
            <v>0</v>
          </cell>
        </row>
        <row r="13">
          <cell r="B13">
            <v>23.733333333333334</v>
          </cell>
          <cell r="C13">
            <v>32.299999999999997</v>
          </cell>
          <cell r="D13">
            <v>15.7</v>
          </cell>
          <cell r="E13">
            <v>32.416666666666664</v>
          </cell>
          <cell r="F13">
            <v>59</v>
          </cell>
          <cell r="G13">
            <v>13</v>
          </cell>
          <cell r="H13">
            <v>9</v>
          </cell>
          <cell r="I13" t="str">
            <v>SE</v>
          </cell>
          <cell r="J13">
            <v>23.040000000000003</v>
          </cell>
          <cell r="K13">
            <v>0</v>
          </cell>
        </row>
        <row r="14">
          <cell r="B14">
            <v>23.845833333333331</v>
          </cell>
          <cell r="C14">
            <v>33.5</v>
          </cell>
          <cell r="D14">
            <v>13</v>
          </cell>
          <cell r="E14">
            <v>36.166666666666664</v>
          </cell>
          <cell r="F14">
            <v>76</v>
          </cell>
          <cell r="G14">
            <v>15</v>
          </cell>
          <cell r="H14">
            <v>12.96</v>
          </cell>
          <cell r="I14" t="str">
            <v>O</v>
          </cell>
          <cell r="J14">
            <v>28.8</v>
          </cell>
          <cell r="K14">
            <v>0</v>
          </cell>
        </row>
        <row r="15">
          <cell r="B15">
            <v>22.645833333333329</v>
          </cell>
          <cell r="C15">
            <v>30.7</v>
          </cell>
          <cell r="D15">
            <v>16.3</v>
          </cell>
          <cell r="E15">
            <v>52.958333333333336</v>
          </cell>
          <cell r="F15">
            <v>84</v>
          </cell>
          <cell r="G15">
            <v>23</v>
          </cell>
          <cell r="H15">
            <v>11.16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22.041666666666668</v>
          </cell>
          <cell r="C16">
            <v>28.8</v>
          </cell>
          <cell r="D16">
            <v>16.600000000000001</v>
          </cell>
          <cell r="E16">
            <v>56.958333333333336</v>
          </cell>
          <cell r="F16">
            <v>81</v>
          </cell>
          <cell r="G16">
            <v>37</v>
          </cell>
          <cell r="H16">
            <v>20.52</v>
          </cell>
          <cell r="I16" t="str">
            <v>L</v>
          </cell>
          <cell r="J16">
            <v>37.800000000000004</v>
          </cell>
          <cell r="K16">
            <v>0</v>
          </cell>
        </row>
        <row r="17">
          <cell r="B17">
            <v>18.845833333333331</v>
          </cell>
          <cell r="C17">
            <v>22.8</v>
          </cell>
          <cell r="D17">
            <v>16.600000000000001</v>
          </cell>
          <cell r="E17">
            <v>74.625</v>
          </cell>
          <cell r="F17">
            <v>93</v>
          </cell>
          <cell r="G17">
            <v>53</v>
          </cell>
          <cell r="H17">
            <v>23.759999999999998</v>
          </cell>
          <cell r="I17" t="str">
            <v>L</v>
          </cell>
          <cell r="J17">
            <v>47.519999999999996</v>
          </cell>
          <cell r="K17">
            <v>2.4000000000000004</v>
          </cell>
        </row>
        <row r="18">
          <cell r="B18">
            <v>18.404166666666665</v>
          </cell>
          <cell r="C18">
            <v>24.2</v>
          </cell>
          <cell r="D18">
            <v>15.7</v>
          </cell>
          <cell r="E18">
            <v>86.166666666666671</v>
          </cell>
          <cell r="F18">
            <v>97</v>
          </cell>
          <cell r="G18">
            <v>60</v>
          </cell>
          <cell r="H18">
            <v>18.720000000000002</v>
          </cell>
          <cell r="I18" t="str">
            <v>S</v>
          </cell>
          <cell r="J18">
            <v>42.480000000000004</v>
          </cell>
          <cell r="K18">
            <v>18.2</v>
          </cell>
        </row>
        <row r="19">
          <cell r="B19">
            <v>20.212500000000002</v>
          </cell>
          <cell r="C19">
            <v>27.4</v>
          </cell>
          <cell r="D19">
            <v>14.2</v>
          </cell>
          <cell r="E19">
            <v>75.208333333333329</v>
          </cell>
          <cell r="F19">
            <v>97</v>
          </cell>
          <cell r="G19">
            <v>42</v>
          </cell>
          <cell r="H19">
            <v>7.2</v>
          </cell>
          <cell r="I19" t="str">
            <v>S</v>
          </cell>
          <cell r="J19">
            <v>15.48</v>
          </cell>
          <cell r="K19">
            <v>0.2</v>
          </cell>
        </row>
        <row r="20">
          <cell r="B20">
            <v>18.645833333333336</v>
          </cell>
          <cell r="C20">
            <v>20.7</v>
          </cell>
          <cell r="D20">
            <v>16.899999999999999</v>
          </cell>
          <cell r="E20">
            <v>86.208333333333329</v>
          </cell>
          <cell r="F20">
            <v>96</v>
          </cell>
          <cell r="G20">
            <v>68</v>
          </cell>
          <cell r="H20">
            <v>18.36</v>
          </cell>
          <cell r="I20" t="str">
            <v>L</v>
          </cell>
          <cell r="J20">
            <v>32.04</v>
          </cell>
          <cell r="K20">
            <v>24.200000000000003</v>
          </cell>
        </row>
        <row r="21">
          <cell r="B21">
            <v>19.849999999999998</v>
          </cell>
          <cell r="C21">
            <v>24.7</v>
          </cell>
          <cell r="D21">
            <v>18</v>
          </cell>
          <cell r="E21">
            <v>85.166666666666671</v>
          </cell>
          <cell r="F21">
            <v>97</v>
          </cell>
          <cell r="G21">
            <v>57</v>
          </cell>
          <cell r="H21">
            <v>16.559999999999999</v>
          </cell>
          <cell r="I21" t="str">
            <v>NE</v>
          </cell>
          <cell r="J21">
            <v>38.159999999999997</v>
          </cell>
          <cell r="K21">
            <v>6.4000000000000012</v>
          </cell>
        </row>
        <row r="22">
          <cell r="B22">
            <v>20.520833333333329</v>
          </cell>
          <cell r="C22">
            <v>29</v>
          </cell>
          <cell r="D22">
            <v>13.1</v>
          </cell>
          <cell r="E22">
            <v>69.25</v>
          </cell>
          <cell r="F22">
            <v>96</v>
          </cell>
          <cell r="G22">
            <v>31</v>
          </cell>
          <cell r="H22">
            <v>8.64</v>
          </cell>
          <cell r="I22" t="str">
            <v>NE</v>
          </cell>
          <cell r="J22">
            <v>25.56</v>
          </cell>
          <cell r="K22">
            <v>0</v>
          </cell>
        </row>
        <row r="23">
          <cell r="B23">
            <v>25.008333333333329</v>
          </cell>
          <cell r="C23">
            <v>34.200000000000003</v>
          </cell>
          <cell r="D23">
            <v>19.5</v>
          </cell>
          <cell r="E23">
            <v>68.125</v>
          </cell>
          <cell r="F23">
            <v>92</v>
          </cell>
          <cell r="G23">
            <v>33</v>
          </cell>
          <cell r="H23">
            <v>23.040000000000003</v>
          </cell>
          <cell r="I23" t="str">
            <v>NE</v>
          </cell>
          <cell r="J23">
            <v>53.28</v>
          </cell>
          <cell r="K23">
            <v>0</v>
          </cell>
        </row>
        <row r="24">
          <cell r="B24">
            <v>17.791666666666668</v>
          </cell>
          <cell r="C24">
            <v>20.8</v>
          </cell>
          <cell r="D24">
            <v>15.2</v>
          </cell>
          <cell r="E24">
            <v>85.5</v>
          </cell>
          <cell r="F24">
            <v>96</v>
          </cell>
          <cell r="G24">
            <v>74</v>
          </cell>
          <cell r="H24">
            <v>30.240000000000002</v>
          </cell>
          <cell r="I24" t="str">
            <v>NE</v>
          </cell>
          <cell r="J24">
            <v>62.639999999999993</v>
          </cell>
          <cell r="K24">
            <v>28</v>
          </cell>
        </row>
        <row r="25">
          <cell r="B25">
            <v>21.133333333333333</v>
          </cell>
          <cell r="C25">
            <v>29.9</v>
          </cell>
          <cell r="D25">
            <v>16.2</v>
          </cell>
          <cell r="E25">
            <v>81.708333333333329</v>
          </cell>
          <cell r="F25">
            <v>97</v>
          </cell>
          <cell r="G25">
            <v>53</v>
          </cell>
          <cell r="H25">
            <v>14.76</v>
          </cell>
          <cell r="I25" t="str">
            <v>NE</v>
          </cell>
          <cell r="J25">
            <v>25.56</v>
          </cell>
          <cell r="K25">
            <v>0</v>
          </cell>
        </row>
        <row r="26">
          <cell r="B26">
            <v>25.824999999999999</v>
          </cell>
          <cell r="C26">
            <v>34.1</v>
          </cell>
          <cell r="D26">
            <v>19.8</v>
          </cell>
          <cell r="E26">
            <v>67.791666666666671</v>
          </cell>
          <cell r="F26">
            <v>89</v>
          </cell>
          <cell r="G26">
            <v>39</v>
          </cell>
          <cell r="H26">
            <v>16.920000000000002</v>
          </cell>
          <cell r="I26" t="str">
            <v>N</v>
          </cell>
          <cell r="J26">
            <v>44.64</v>
          </cell>
          <cell r="K26">
            <v>0</v>
          </cell>
        </row>
        <row r="27">
          <cell r="B27">
            <v>26.474999999999998</v>
          </cell>
          <cell r="C27">
            <v>35.700000000000003</v>
          </cell>
          <cell r="D27">
            <v>21.1</v>
          </cell>
          <cell r="E27">
            <v>64.833333333333329</v>
          </cell>
          <cell r="F27">
            <v>86</v>
          </cell>
          <cell r="G27">
            <v>32</v>
          </cell>
          <cell r="H27">
            <v>19.8</v>
          </cell>
          <cell r="I27" t="str">
            <v>N</v>
          </cell>
          <cell r="J27">
            <v>46.800000000000004</v>
          </cell>
          <cell r="K27">
            <v>3.6</v>
          </cell>
        </row>
        <row r="28">
          <cell r="B28">
            <v>24.499999999999996</v>
          </cell>
          <cell r="C28">
            <v>35.299999999999997</v>
          </cell>
          <cell r="D28">
            <v>19.399999999999999</v>
          </cell>
          <cell r="E28">
            <v>69.375</v>
          </cell>
          <cell r="F28">
            <v>93</v>
          </cell>
          <cell r="G28">
            <v>31</v>
          </cell>
          <cell r="H28">
            <v>29.52</v>
          </cell>
          <cell r="I28" t="str">
            <v>N</v>
          </cell>
          <cell r="J28">
            <v>58.32</v>
          </cell>
          <cell r="K28">
            <v>12.4</v>
          </cell>
        </row>
        <row r="29">
          <cell r="B29">
            <v>21.745833333333334</v>
          </cell>
          <cell r="C29">
            <v>26</v>
          </cell>
          <cell r="D29">
            <v>18.3</v>
          </cell>
          <cell r="E29">
            <v>81.541666666666671</v>
          </cell>
          <cell r="F29">
            <v>93</v>
          </cell>
          <cell r="G29">
            <v>64</v>
          </cell>
          <cell r="H29">
            <v>20.16</v>
          </cell>
          <cell r="I29" t="str">
            <v>SE</v>
          </cell>
          <cell r="J29">
            <v>38.880000000000003</v>
          </cell>
          <cell r="K29">
            <v>1.8</v>
          </cell>
        </row>
        <row r="30">
          <cell r="B30">
            <v>20.708333333333332</v>
          </cell>
          <cell r="C30">
            <v>22</v>
          </cell>
          <cell r="D30">
            <v>19.7</v>
          </cell>
          <cell r="E30">
            <v>90.958333333333329</v>
          </cell>
          <cell r="F30">
            <v>95</v>
          </cell>
          <cell r="G30">
            <v>85</v>
          </cell>
          <cell r="H30">
            <v>18</v>
          </cell>
          <cell r="I30" t="str">
            <v>SE</v>
          </cell>
          <cell r="J30">
            <v>29.880000000000003</v>
          </cell>
          <cell r="K30">
            <v>15.200000000000001</v>
          </cell>
        </row>
        <row r="31">
          <cell r="B31">
            <v>19.491666666666667</v>
          </cell>
          <cell r="C31">
            <v>21.8</v>
          </cell>
          <cell r="D31">
            <v>18.100000000000001</v>
          </cell>
          <cell r="E31">
            <v>90.708333333333329</v>
          </cell>
          <cell r="F31">
            <v>96</v>
          </cell>
          <cell r="G31">
            <v>77</v>
          </cell>
          <cell r="H31">
            <v>21.6</v>
          </cell>
          <cell r="I31" t="str">
            <v>SE</v>
          </cell>
          <cell r="J31">
            <v>49.32</v>
          </cell>
          <cell r="K31">
            <v>40.400000000000006</v>
          </cell>
        </row>
        <row r="32">
          <cell r="B32">
            <v>20.624999999999996</v>
          </cell>
          <cell r="C32">
            <v>26.9</v>
          </cell>
          <cell r="D32">
            <v>15.7</v>
          </cell>
          <cell r="E32">
            <v>84.5</v>
          </cell>
          <cell r="F32">
            <v>96</v>
          </cell>
          <cell r="G32">
            <v>62</v>
          </cell>
          <cell r="H32">
            <v>15.120000000000001</v>
          </cell>
          <cell r="I32" t="str">
            <v>N</v>
          </cell>
          <cell r="J32">
            <v>28.8</v>
          </cell>
          <cell r="K32">
            <v>0</v>
          </cell>
        </row>
        <row r="33">
          <cell r="B33">
            <v>23.649999999999995</v>
          </cell>
          <cell r="C33">
            <v>28.9</v>
          </cell>
          <cell r="D33">
            <v>20</v>
          </cell>
          <cell r="E33">
            <v>77.916666666666671</v>
          </cell>
          <cell r="F33">
            <v>91</v>
          </cell>
          <cell r="G33">
            <v>60</v>
          </cell>
          <cell r="H33">
            <v>23.040000000000003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22.5625</v>
          </cell>
          <cell r="C34">
            <v>24.9</v>
          </cell>
          <cell r="D34">
            <v>21</v>
          </cell>
          <cell r="E34">
            <v>81.916666666666671</v>
          </cell>
          <cell r="F34">
            <v>93</v>
          </cell>
          <cell r="G34">
            <v>72</v>
          </cell>
          <cell r="H34">
            <v>24.48</v>
          </cell>
          <cell r="I34" t="str">
            <v>NE</v>
          </cell>
          <cell r="J34">
            <v>46.440000000000005</v>
          </cell>
          <cell r="K34">
            <v>4.3999999999999995</v>
          </cell>
        </row>
      </sheetData>
      <sheetData sheetId="9">
        <row r="5">
          <cell r="B5">
            <v>24.216666666666665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25.75</v>
          </cell>
          <cell r="C5">
            <v>32.9</v>
          </cell>
          <cell r="D5">
            <v>21.2</v>
          </cell>
          <cell r="E5">
            <v>55.708333333333336</v>
          </cell>
          <cell r="F5">
            <v>76</v>
          </cell>
          <cell r="G5">
            <v>37</v>
          </cell>
          <cell r="H5">
            <v>12.24</v>
          </cell>
          <cell r="I5" t="str">
            <v>NO</v>
          </cell>
          <cell r="J5">
            <v>28.08</v>
          </cell>
          <cell r="K5">
            <v>0</v>
          </cell>
        </row>
        <row r="6">
          <cell r="B6">
            <v>12.770833333333329</v>
          </cell>
          <cell r="C6">
            <v>21.7</v>
          </cell>
          <cell r="D6">
            <v>9.6</v>
          </cell>
          <cell r="E6">
            <v>91.541666666666671</v>
          </cell>
          <cell r="F6">
            <v>96</v>
          </cell>
          <cell r="G6">
            <v>75</v>
          </cell>
          <cell r="H6">
            <v>14.4</v>
          </cell>
          <cell r="I6" t="str">
            <v>S</v>
          </cell>
          <cell r="J6">
            <v>33.119999999999997</v>
          </cell>
          <cell r="K6">
            <v>4.2</v>
          </cell>
        </row>
        <row r="7">
          <cell r="B7">
            <v>11.641666666666671</v>
          </cell>
          <cell r="C7">
            <v>15.6</v>
          </cell>
          <cell r="D7">
            <v>8.4</v>
          </cell>
          <cell r="E7">
            <v>84.791666666666671</v>
          </cell>
          <cell r="F7">
            <v>96</v>
          </cell>
          <cell r="G7">
            <v>70</v>
          </cell>
          <cell r="H7">
            <v>8.64</v>
          </cell>
          <cell r="I7" t="str">
            <v>SO</v>
          </cell>
          <cell r="J7">
            <v>21.96</v>
          </cell>
          <cell r="K7">
            <v>1.7999999999999998</v>
          </cell>
        </row>
        <row r="8">
          <cell r="B8">
            <v>16.750000000000004</v>
          </cell>
          <cell r="C8">
            <v>23.3</v>
          </cell>
          <cell r="D8">
            <v>13.3</v>
          </cell>
          <cell r="E8">
            <v>72.291666666666671</v>
          </cell>
          <cell r="F8">
            <v>92</v>
          </cell>
          <cell r="G8">
            <v>34</v>
          </cell>
          <cell r="H8">
            <v>12.96</v>
          </cell>
          <cell r="I8" t="str">
            <v>S</v>
          </cell>
          <cell r="J8">
            <v>27</v>
          </cell>
          <cell r="K8">
            <v>0.60000000000000009</v>
          </cell>
        </row>
        <row r="9">
          <cell r="B9">
            <v>17.041666666666668</v>
          </cell>
          <cell r="C9">
            <v>26.4</v>
          </cell>
          <cell r="D9">
            <v>7.9</v>
          </cell>
          <cell r="E9">
            <v>55.875</v>
          </cell>
          <cell r="F9">
            <v>90</v>
          </cell>
          <cell r="G9">
            <v>22</v>
          </cell>
          <cell r="H9">
            <v>16.920000000000002</v>
          </cell>
          <cell r="I9" t="str">
            <v>SE</v>
          </cell>
          <cell r="J9">
            <v>30.6</v>
          </cell>
          <cell r="K9">
            <v>0.2</v>
          </cell>
        </row>
        <row r="10">
          <cell r="B10">
            <v>19.283333333333335</v>
          </cell>
          <cell r="C10">
            <v>28.5</v>
          </cell>
          <cell r="D10">
            <v>11.5</v>
          </cell>
          <cell r="E10">
            <v>47.541666666666664</v>
          </cell>
          <cell r="F10">
            <v>73</v>
          </cell>
          <cell r="G10">
            <v>19</v>
          </cell>
          <cell r="H10">
            <v>23.759999999999998</v>
          </cell>
          <cell r="I10" t="str">
            <v>SE</v>
          </cell>
          <cell r="J10">
            <v>47.519999999999996</v>
          </cell>
          <cell r="K10">
            <v>0</v>
          </cell>
        </row>
        <row r="11">
          <cell r="B11">
            <v>22.008333333333329</v>
          </cell>
          <cell r="C11">
            <v>32.1</v>
          </cell>
          <cell r="D11">
            <v>13.8</v>
          </cell>
          <cell r="E11">
            <v>41</v>
          </cell>
          <cell r="F11">
            <v>64</v>
          </cell>
          <cell r="G11">
            <v>15</v>
          </cell>
          <cell r="H11">
            <v>10.8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23.712500000000006</v>
          </cell>
          <cell r="C12">
            <v>34.1</v>
          </cell>
          <cell r="D12">
            <v>15</v>
          </cell>
          <cell r="E12">
            <v>39.291666666666664</v>
          </cell>
          <cell r="F12">
            <v>66</v>
          </cell>
          <cell r="G12">
            <v>15</v>
          </cell>
          <cell r="H12">
            <v>8.64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24.508333333333336</v>
          </cell>
          <cell r="C13">
            <v>34</v>
          </cell>
          <cell r="D13">
            <v>15.3</v>
          </cell>
          <cell r="E13">
            <v>40.5</v>
          </cell>
          <cell r="F13">
            <v>65</v>
          </cell>
          <cell r="G13">
            <v>20</v>
          </cell>
          <cell r="H13">
            <v>12.96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25.158333333333331</v>
          </cell>
          <cell r="C14">
            <v>34.6</v>
          </cell>
          <cell r="D14">
            <v>14.9</v>
          </cell>
          <cell r="E14">
            <v>43.708333333333336</v>
          </cell>
          <cell r="F14">
            <v>78</v>
          </cell>
          <cell r="G14">
            <v>17</v>
          </cell>
          <cell r="H14">
            <v>14.04</v>
          </cell>
          <cell r="I14" t="str">
            <v>SE</v>
          </cell>
          <cell r="J14">
            <v>25.92</v>
          </cell>
          <cell r="K14">
            <v>0</v>
          </cell>
        </row>
        <row r="15">
          <cell r="B15">
            <v>25.712500000000002</v>
          </cell>
          <cell r="C15">
            <v>34.799999999999997</v>
          </cell>
          <cell r="D15">
            <v>15.7</v>
          </cell>
          <cell r="E15">
            <v>38.291666666666664</v>
          </cell>
          <cell r="F15">
            <v>69</v>
          </cell>
          <cell r="G15">
            <v>16</v>
          </cell>
          <cell r="H15">
            <v>11.16</v>
          </cell>
          <cell r="I15" t="str">
            <v>SE</v>
          </cell>
          <cell r="J15">
            <v>22.68</v>
          </cell>
          <cell r="K15">
            <v>0</v>
          </cell>
        </row>
        <row r="16">
          <cell r="B16">
            <v>24.849999999999994</v>
          </cell>
          <cell r="C16">
            <v>35</v>
          </cell>
          <cell r="D16">
            <v>16.100000000000001</v>
          </cell>
          <cell r="E16">
            <v>48.875</v>
          </cell>
          <cell r="F16">
            <v>80</v>
          </cell>
          <cell r="G16">
            <v>21</v>
          </cell>
          <cell r="H16">
            <v>12.6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24.712500000000002</v>
          </cell>
          <cell r="C17">
            <v>35.299999999999997</v>
          </cell>
          <cell r="D17">
            <v>16.100000000000001</v>
          </cell>
          <cell r="E17">
            <v>53.791666666666664</v>
          </cell>
          <cell r="F17">
            <v>83</v>
          </cell>
          <cell r="G17">
            <v>21</v>
          </cell>
          <cell r="H17">
            <v>21.6</v>
          </cell>
          <cell r="I17" t="str">
            <v>SE</v>
          </cell>
          <cell r="J17">
            <v>46.800000000000004</v>
          </cell>
          <cell r="K17">
            <v>0</v>
          </cell>
        </row>
        <row r="18">
          <cell r="B18">
            <v>18.083333333333332</v>
          </cell>
          <cell r="C18">
            <v>21.5</v>
          </cell>
          <cell r="D18">
            <v>16.5</v>
          </cell>
          <cell r="E18">
            <v>86.75</v>
          </cell>
          <cell r="F18">
            <v>95</v>
          </cell>
          <cell r="G18">
            <v>64</v>
          </cell>
          <cell r="H18">
            <v>20.16</v>
          </cell>
          <cell r="I18" t="str">
            <v>SE</v>
          </cell>
          <cell r="J18">
            <v>41.76</v>
          </cell>
          <cell r="K18">
            <v>18.2</v>
          </cell>
        </row>
        <row r="19">
          <cell r="B19">
            <v>19.887499999999999</v>
          </cell>
          <cell r="C19">
            <v>25.1</v>
          </cell>
          <cell r="D19">
            <v>17.100000000000001</v>
          </cell>
          <cell r="E19">
            <v>85.916666666666671</v>
          </cell>
          <cell r="F19">
            <v>97</v>
          </cell>
          <cell r="G19">
            <v>60</v>
          </cell>
          <cell r="H19">
            <v>9.3600000000000012</v>
          </cell>
          <cell r="I19" t="str">
            <v>SE</v>
          </cell>
          <cell r="J19">
            <v>19.440000000000001</v>
          </cell>
          <cell r="K19">
            <v>1.5999999999999999</v>
          </cell>
        </row>
        <row r="20">
          <cell r="B20">
            <v>20.020833333333332</v>
          </cell>
          <cell r="C20">
            <v>21.8</v>
          </cell>
          <cell r="D20">
            <v>18.600000000000001</v>
          </cell>
          <cell r="E20">
            <v>85.833333333333329</v>
          </cell>
          <cell r="F20">
            <v>96</v>
          </cell>
          <cell r="G20">
            <v>76</v>
          </cell>
          <cell r="H20">
            <v>16.2</v>
          </cell>
          <cell r="I20" t="str">
            <v>L</v>
          </cell>
          <cell r="J20">
            <v>42.12</v>
          </cell>
          <cell r="K20">
            <v>1.5999999999999999</v>
          </cell>
        </row>
        <row r="21">
          <cell r="B21">
            <v>19.954166666666662</v>
          </cell>
          <cell r="C21">
            <v>22</v>
          </cell>
          <cell r="D21">
            <v>18.8</v>
          </cell>
          <cell r="E21">
            <v>94.208333333333329</v>
          </cell>
          <cell r="F21">
            <v>96</v>
          </cell>
          <cell r="G21">
            <v>83</v>
          </cell>
          <cell r="H21">
            <v>16.920000000000002</v>
          </cell>
          <cell r="I21" t="str">
            <v>NO</v>
          </cell>
          <cell r="J21">
            <v>33.840000000000003</v>
          </cell>
          <cell r="K21">
            <v>1.7999999999999998</v>
          </cell>
        </row>
        <row r="22">
          <cell r="B22">
            <v>22.708333333333332</v>
          </cell>
          <cell r="C22">
            <v>28.3</v>
          </cell>
          <cell r="D22">
            <v>19.899999999999999</v>
          </cell>
          <cell r="E22">
            <v>85.458333333333329</v>
          </cell>
          <cell r="F22">
            <v>96</v>
          </cell>
          <cell r="G22">
            <v>60</v>
          </cell>
          <cell r="H22">
            <v>13.32</v>
          </cell>
          <cell r="I22" t="str">
            <v>NO</v>
          </cell>
          <cell r="J22">
            <v>31.319999999999997</v>
          </cell>
          <cell r="K22">
            <v>0.4</v>
          </cell>
        </row>
        <row r="23">
          <cell r="B23">
            <v>26.275000000000002</v>
          </cell>
          <cell r="C23">
            <v>32.4</v>
          </cell>
          <cell r="D23">
            <v>22.2</v>
          </cell>
          <cell r="E23">
            <v>66.541666666666671</v>
          </cell>
          <cell r="F23">
            <v>84</v>
          </cell>
          <cell r="G23">
            <v>44</v>
          </cell>
          <cell r="H23">
            <v>16.559999999999999</v>
          </cell>
          <cell r="I23" t="str">
            <v>NO</v>
          </cell>
          <cell r="J23">
            <v>36</v>
          </cell>
          <cell r="K23">
            <v>1.2</v>
          </cell>
        </row>
        <row r="24">
          <cell r="B24">
            <v>21.254166666666666</v>
          </cell>
          <cell r="C24">
            <v>26.9</v>
          </cell>
          <cell r="D24">
            <v>16.2</v>
          </cell>
          <cell r="E24">
            <v>80.458333333333329</v>
          </cell>
          <cell r="F24">
            <v>96</v>
          </cell>
          <cell r="G24">
            <v>62</v>
          </cell>
          <cell r="H24">
            <v>18</v>
          </cell>
          <cell r="I24" t="str">
            <v>SE</v>
          </cell>
          <cell r="J24">
            <v>56.88</v>
          </cell>
          <cell r="K24">
            <v>0.2</v>
          </cell>
        </row>
        <row r="25">
          <cell r="B25">
            <v>23.129166666666666</v>
          </cell>
          <cell r="C25">
            <v>31.9</v>
          </cell>
          <cell r="D25">
            <v>15.7</v>
          </cell>
          <cell r="E25">
            <v>73.166666666666671</v>
          </cell>
          <cell r="F25">
            <v>95</v>
          </cell>
          <cell r="G25">
            <v>46</v>
          </cell>
          <cell r="H25">
            <v>11.879999999999999</v>
          </cell>
          <cell r="I25" t="str">
            <v>NO</v>
          </cell>
          <cell r="J25">
            <v>28.44</v>
          </cell>
          <cell r="K25">
            <v>0.2</v>
          </cell>
        </row>
        <row r="26">
          <cell r="B26">
            <v>27.883333333333329</v>
          </cell>
          <cell r="C26">
            <v>34.799999999999997</v>
          </cell>
          <cell r="D26">
            <v>22.2</v>
          </cell>
          <cell r="E26">
            <v>59.833333333333336</v>
          </cell>
          <cell r="F26">
            <v>82</v>
          </cell>
          <cell r="G26">
            <v>33</v>
          </cell>
          <cell r="H26">
            <v>14.76</v>
          </cell>
          <cell r="I26" t="str">
            <v>NE</v>
          </cell>
          <cell r="J26">
            <v>31.319999999999997</v>
          </cell>
          <cell r="K26">
            <v>0.2</v>
          </cell>
        </row>
        <row r="27">
          <cell r="B27">
            <v>29.162499999999994</v>
          </cell>
          <cell r="C27">
            <v>35.6</v>
          </cell>
          <cell r="D27">
            <v>23</v>
          </cell>
          <cell r="E27">
            <v>49.916666666666664</v>
          </cell>
          <cell r="F27">
            <v>71</v>
          </cell>
          <cell r="G27">
            <v>32</v>
          </cell>
          <cell r="H27">
            <v>11.16</v>
          </cell>
          <cell r="I27" t="str">
            <v>NE</v>
          </cell>
          <cell r="J27">
            <v>25.56</v>
          </cell>
          <cell r="K27">
            <v>0</v>
          </cell>
        </row>
        <row r="28">
          <cell r="B28">
            <v>29.191666666666666</v>
          </cell>
          <cell r="C28">
            <v>35.700000000000003</v>
          </cell>
          <cell r="D28">
            <v>22.4</v>
          </cell>
          <cell r="E28">
            <v>45.625</v>
          </cell>
          <cell r="F28">
            <v>70</v>
          </cell>
          <cell r="G28">
            <v>24</v>
          </cell>
          <cell r="H28">
            <v>14.04</v>
          </cell>
          <cell r="I28" t="str">
            <v>NO</v>
          </cell>
          <cell r="J28">
            <v>32.4</v>
          </cell>
          <cell r="K28">
            <v>0</v>
          </cell>
        </row>
        <row r="29">
          <cell r="B29">
            <v>22.895833333333332</v>
          </cell>
          <cell r="C29">
            <v>29.7</v>
          </cell>
          <cell r="D29">
            <v>20.8</v>
          </cell>
          <cell r="E29">
            <v>77.083333333333329</v>
          </cell>
          <cell r="F29">
            <v>92</v>
          </cell>
          <cell r="G29">
            <v>44</v>
          </cell>
          <cell r="H29">
            <v>17.28</v>
          </cell>
          <cell r="I29" t="str">
            <v>NO</v>
          </cell>
          <cell r="J29">
            <v>39.24</v>
          </cell>
          <cell r="K29">
            <v>0</v>
          </cell>
        </row>
        <row r="30">
          <cell r="B30">
            <v>25.529166666666669</v>
          </cell>
          <cell r="C30">
            <v>33.200000000000003</v>
          </cell>
          <cell r="D30">
            <v>19.2</v>
          </cell>
          <cell r="E30">
            <v>65.875</v>
          </cell>
          <cell r="F30">
            <v>90</v>
          </cell>
          <cell r="G30">
            <v>37</v>
          </cell>
          <cell r="H30">
            <v>10.8</v>
          </cell>
          <cell r="I30" t="str">
            <v>NO</v>
          </cell>
          <cell r="J30">
            <v>28.08</v>
          </cell>
          <cell r="K30">
            <v>0</v>
          </cell>
        </row>
        <row r="31">
          <cell r="B31">
            <v>21.429166666666664</v>
          </cell>
          <cell r="C31">
            <v>27.7</v>
          </cell>
          <cell r="D31">
            <v>17.899999999999999</v>
          </cell>
          <cell r="E31">
            <v>81.25</v>
          </cell>
          <cell r="F31">
            <v>95</v>
          </cell>
          <cell r="G31">
            <v>52</v>
          </cell>
          <cell r="H31">
            <v>23.040000000000003</v>
          </cell>
          <cell r="I31" t="str">
            <v>SE</v>
          </cell>
          <cell r="J31">
            <v>48.96</v>
          </cell>
          <cell r="K31">
            <v>0</v>
          </cell>
        </row>
        <row r="32">
          <cell r="B32">
            <v>22.637500000000003</v>
          </cell>
          <cell r="C32">
            <v>29.8</v>
          </cell>
          <cell r="D32">
            <v>17.100000000000001</v>
          </cell>
          <cell r="E32">
            <v>79.5</v>
          </cell>
          <cell r="F32">
            <v>96</v>
          </cell>
          <cell r="G32">
            <v>51</v>
          </cell>
          <cell r="H32">
            <v>13.68</v>
          </cell>
          <cell r="I32" t="str">
            <v>SE</v>
          </cell>
          <cell r="J32">
            <v>36.72</v>
          </cell>
          <cell r="K32">
            <v>0</v>
          </cell>
        </row>
        <row r="33">
          <cell r="B33">
            <v>25.45</v>
          </cell>
          <cell r="C33">
            <v>31.8</v>
          </cell>
          <cell r="D33">
            <v>22.2</v>
          </cell>
          <cell r="E33">
            <v>71.125</v>
          </cell>
          <cell r="F33">
            <v>86</v>
          </cell>
          <cell r="G33">
            <v>47</v>
          </cell>
          <cell r="H33">
            <v>12.6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22.908333333333335</v>
          </cell>
          <cell r="C34">
            <v>25.1</v>
          </cell>
          <cell r="D34">
            <v>20.7</v>
          </cell>
          <cell r="E34">
            <v>78</v>
          </cell>
          <cell r="F34">
            <v>92</v>
          </cell>
          <cell r="G34">
            <v>69</v>
          </cell>
          <cell r="H34">
            <v>15.48</v>
          </cell>
          <cell r="I34" t="str">
            <v>N</v>
          </cell>
          <cell r="J34">
            <v>37.080000000000005</v>
          </cell>
          <cell r="K34">
            <v>0</v>
          </cell>
        </row>
      </sheetData>
      <sheetData sheetId="9">
        <row r="5">
          <cell r="B5">
            <v>25.099999999999998</v>
          </cell>
        </row>
      </sheetData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27.766666666666669</v>
          </cell>
          <cell r="C5">
            <v>37.700000000000003</v>
          </cell>
          <cell r="D5">
            <v>20.7</v>
          </cell>
          <cell r="E5">
            <v>43.333333333333336</v>
          </cell>
          <cell r="F5">
            <v>64</v>
          </cell>
          <cell r="G5">
            <v>19</v>
          </cell>
          <cell r="H5">
            <v>26.28</v>
          </cell>
          <cell r="I5" t="str">
            <v>L</v>
          </cell>
          <cell r="J5">
            <v>42.480000000000004</v>
          </cell>
          <cell r="K5">
            <v>0</v>
          </cell>
        </row>
        <row r="6">
          <cell r="B6">
            <v>16.420833333333334</v>
          </cell>
          <cell r="C6">
            <v>26.4</v>
          </cell>
          <cell r="D6">
            <v>12</v>
          </cell>
          <cell r="E6">
            <v>82.75</v>
          </cell>
          <cell r="F6">
            <v>94</v>
          </cell>
          <cell r="G6">
            <v>47</v>
          </cell>
          <cell r="H6">
            <v>24.48</v>
          </cell>
          <cell r="I6" t="str">
            <v>SO</v>
          </cell>
          <cell r="J6">
            <v>42.480000000000004</v>
          </cell>
          <cell r="K6">
            <v>0</v>
          </cell>
        </row>
        <row r="7">
          <cell r="B7">
            <v>14.362499999999999</v>
          </cell>
          <cell r="C7">
            <v>24.3</v>
          </cell>
          <cell r="D7">
            <v>8.4</v>
          </cell>
          <cell r="E7">
            <v>76.625</v>
          </cell>
          <cell r="F7">
            <v>100</v>
          </cell>
          <cell r="G7">
            <v>40</v>
          </cell>
          <cell r="H7">
            <v>17.28</v>
          </cell>
          <cell r="I7" t="str">
            <v>SO</v>
          </cell>
          <cell r="J7">
            <v>37.080000000000005</v>
          </cell>
          <cell r="K7">
            <v>0</v>
          </cell>
        </row>
        <row r="8">
          <cell r="B8">
            <v>17.525000000000002</v>
          </cell>
          <cell r="C8">
            <v>30.2</v>
          </cell>
          <cell r="D8">
            <v>8.4</v>
          </cell>
          <cell r="E8">
            <v>65.958333333333329</v>
          </cell>
          <cell r="F8">
            <v>95</v>
          </cell>
          <cell r="G8">
            <v>28</v>
          </cell>
          <cell r="H8">
            <v>25.2</v>
          </cell>
          <cell r="I8" t="str">
            <v>S</v>
          </cell>
          <cell r="J8">
            <v>40.32</v>
          </cell>
          <cell r="K8">
            <v>0</v>
          </cell>
        </row>
        <row r="9">
          <cell r="B9">
            <v>20.904166666666665</v>
          </cell>
          <cell r="C9">
            <v>33.200000000000003</v>
          </cell>
          <cell r="D9">
            <v>13.1</v>
          </cell>
          <cell r="E9">
            <v>48.541666666666664</v>
          </cell>
          <cell r="F9">
            <v>80</v>
          </cell>
          <cell r="G9">
            <v>18</v>
          </cell>
          <cell r="H9">
            <v>21.96</v>
          </cell>
          <cell r="I9" t="str">
            <v>SE</v>
          </cell>
          <cell r="J9">
            <v>35.28</v>
          </cell>
          <cell r="K9">
            <v>0</v>
          </cell>
        </row>
        <row r="10">
          <cell r="B10">
            <v>23</v>
          </cell>
          <cell r="C10">
            <v>35.799999999999997</v>
          </cell>
          <cell r="D10">
            <v>11.9</v>
          </cell>
          <cell r="E10">
            <v>32.708333333333336</v>
          </cell>
          <cell r="F10">
            <v>62</v>
          </cell>
          <cell r="G10">
            <v>13</v>
          </cell>
          <cell r="H10">
            <v>20.16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26.275000000000006</v>
          </cell>
          <cell r="C11">
            <v>38.4</v>
          </cell>
          <cell r="D11">
            <v>17.399999999999999</v>
          </cell>
          <cell r="E11">
            <v>25.708333333333332</v>
          </cell>
          <cell r="F11">
            <v>44</v>
          </cell>
          <cell r="G11">
            <v>13</v>
          </cell>
          <cell r="H11">
            <v>18.36</v>
          </cell>
          <cell r="I11" t="str">
            <v>SE</v>
          </cell>
          <cell r="J11">
            <v>36.36</v>
          </cell>
          <cell r="K11">
            <v>0</v>
          </cell>
        </row>
        <row r="12">
          <cell r="B12">
            <v>27.204166666666666</v>
          </cell>
          <cell r="C12">
            <v>39</v>
          </cell>
          <cell r="D12">
            <v>19.8</v>
          </cell>
          <cell r="E12">
            <v>25.458333333333332</v>
          </cell>
          <cell r="F12">
            <v>39</v>
          </cell>
          <cell r="G12">
            <v>11</v>
          </cell>
          <cell r="H12">
            <v>20.88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27.908333333333331</v>
          </cell>
          <cell r="C13">
            <v>40.799999999999997</v>
          </cell>
          <cell r="D13">
            <v>19.2</v>
          </cell>
          <cell r="E13">
            <v>25.583333333333332</v>
          </cell>
          <cell r="F13">
            <v>42</v>
          </cell>
          <cell r="G13">
            <v>12</v>
          </cell>
          <cell r="H13">
            <v>18</v>
          </cell>
          <cell r="I13" t="str">
            <v>S</v>
          </cell>
          <cell r="J13">
            <v>36.72</v>
          </cell>
          <cell r="K13">
            <v>0</v>
          </cell>
        </row>
        <row r="14">
          <cell r="B14">
            <v>28.341666666666665</v>
          </cell>
          <cell r="C14">
            <v>41.6</v>
          </cell>
          <cell r="D14">
            <v>17.3</v>
          </cell>
          <cell r="E14">
            <v>22.708333333333332</v>
          </cell>
          <cell r="F14">
            <v>51</v>
          </cell>
          <cell r="G14">
            <v>10</v>
          </cell>
          <cell r="H14">
            <v>17.64</v>
          </cell>
          <cell r="I14" t="str">
            <v>L</v>
          </cell>
          <cell r="J14">
            <v>44.64</v>
          </cell>
          <cell r="K14">
            <v>0</v>
          </cell>
        </row>
        <row r="15">
          <cell r="B15">
            <v>28.145833333333332</v>
          </cell>
          <cell r="C15">
            <v>40.5</v>
          </cell>
          <cell r="D15">
            <v>19.100000000000001</v>
          </cell>
          <cell r="E15">
            <v>25.217391304347824</v>
          </cell>
          <cell r="F15">
            <v>44</v>
          </cell>
          <cell r="G15">
            <v>10</v>
          </cell>
          <cell r="H15">
            <v>16.2</v>
          </cell>
          <cell r="I15" t="str">
            <v>SE</v>
          </cell>
          <cell r="J15">
            <v>36.72</v>
          </cell>
          <cell r="K15">
            <v>0</v>
          </cell>
        </row>
        <row r="16">
          <cell r="B16">
            <v>28.716666666666669</v>
          </cell>
          <cell r="C16">
            <v>40.700000000000003</v>
          </cell>
          <cell r="D16">
            <v>19</v>
          </cell>
          <cell r="E16">
            <v>26.083333333333332</v>
          </cell>
          <cell r="F16">
            <v>47</v>
          </cell>
          <cell r="G16">
            <v>11</v>
          </cell>
          <cell r="H16">
            <v>20.88</v>
          </cell>
          <cell r="I16" t="str">
            <v>SE</v>
          </cell>
          <cell r="J16">
            <v>30.240000000000002</v>
          </cell>
          <cell r="K16">
            <v>0</v>
          </cell>
        </row>
        <row r="17">
          <cell r="B17">
            <v>29.391666666666669</v>
          </cell>
          <cell r="C17">
            <v>39.6</v>
          </cell>
          <cell r="D17">
            <v>20.399999999999999</v>
          </cell>
          <cell r="E17">
            <v>26.625</v>
          </cell>
          <cell r="F17">
            <v>45</v>
          </cell>
          <cell r="G17">
            <v>11</v>
          </cell>
          <cell r="H17">
            <v>21.6</v>
          </cell>
          <cell r="I17" t="str">
            <v>L</v>
          </cell>
          <cell r="J17">
            <v>40.680000000000007</v>
          </cell>
          <cell r="K17">
            <v>0</v>
          </cell>
        </row>
        <row r="18">
          <cell r="B18">
            <v>24.087500000000002</v>
          </cell>
          <cell r="C18">
            <v>27.4</v>
          </cell>
          <cell r="D18">
            <v>20.399999999999999</v>
          </cell>
          <cell r="E18">
            <v>62.791666666666664</v>
          </cell>
          <cell r="F18">
            <v>98</v>
          </cell>
          <cell r="G18">
            <v>30</v>
          </cell>
          <cell r="H18">
            <v>29.16</v>
          </cell>
          <cell r="I18" t="str">
            <v>NE</v>
          </cell>
          <cell r="J18">
            <v>48.24</v>
          </cell>
          <cell r="K18">
            <v>5.6000000000000005</v>
          </cell>
        </row>
        <row r="19">
          <cell r="B19">
            <v>25.770833333333329</v>
          </cell>
          <cell r="C19">
            <v>36.5</v>
          </cell>
          <cell r="D19">
            <v>18.899999999999999</v>
          </cell>
          <cell r="E19">
            <v>73.625</v>
          </cell>
          <cell r="F19">
            <v>100</v>
          </cell>
          <cell r="G19">
            <v>31</v>
          </cell>
          <cell r="H19">
            <v>16.559999999999999</v>
          </cell>
          <cell r="I19" t="str">
            <v>SE</v>
          </cell>
          <cell r="J19">
            <v>31.319999999999997</v>
          </cell>
          <cell r="K19">
            <v>0</v>
          </cell>
        </row>
        <row r="20">
          <cell r="B20">
            <v>26.958333333333332</v>
          </cell>
          <cell r="C20">
            <v>35.1</v>
          </cell>
          <cell r="D20">
            <v>21.2</v>
          </cell>
          <cell r="E20">
            <v>60</v>
          </cell>
          <cell r="F20">
            <v>83</v>
          </cell>
          <cell r="G20">
            <v>34</v>
          </cell>
          <cell r="H20">
            <v>34.200000000000003</v>
          </cell>
          <cell r="I20" t="str">
            <v>L</v>
          </cell>
          <cell r="J20">
            <v>58.680000000000007</v>
          </cell>
          <cell r="K20">
            <v>0.4</v>
          </cell>
        </row>
        <row r="21">
          <cell r="B21">
            <v>25.17916666666666</v>
          </cell>
          <cell r="C21">
            <v>31.6</v>
          </cell>
          <cell r="D21">
            <v>21.6</v>
          </cell>
          <cell r="E21">
            <v>67.541666666666671</v>
          </cell>
          <cell r="F21">
            <v>83</v>
          </cell>
          <cell r="G21">
            <v>45</v>
          </cell>
          <cell r="H21">
            <v>20.16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25.295833333333331</v>
          </cell>
          <cell r="C22">
            <v>34.5</v>
          </cell>
          <cell r="D22">
            <v>20.100000000000001</v>
          </cell>
          <cell r="E22">
            <v>72.041666666666671</v>
          </cell>
          <cell r="F22">
            <v>97</v>
          </cell>
          <cell r="G22">
            <v>32</v>
          </cell>
          <cell r="H22">
            <v>17.28</v>
          </cell>
          <cell r="I22" t="str">
            <v>NE</v>
          </cell>
          <cell r="J22">
            <v>33.840000000000003</v>
          </cell>
          <cell r="K22">
            <v>0.8</v>
          </cell>
        </row>
        <row r="23">
          <cell r="B23">
            <v>28.025000000000002</v>
          </cell>
          <cell r="C23">
            <v>37.700000000000003</v>
          </cell>
          <cell r="D23">
            <v>22.1</v>
          </cell>
          <cell r="E23">
            <v>55.041666666666664</v>
          </cell>
          <cell r="F23">
            <v>74</v>
          </cell>
          <cell r="G23">
            <v>29</v>
          </cell>
          <cell r="H23">
            <v>23.400000000000002</v>
          </cell>
          <cell r="I23" t="str">
            <v>NE</v>
          </cell>
          <cell r="J23">
            <v>47.519999999999996</v>
          </cell>
          <cell r="K23">
            <v>0</v>
          </cell>
        </row>
        <row r="24">
          <cell r="B24">
            <v>25.408333333333335</v>
          </cell>
          <cell r="C24">
            <v>35.799999999999997</v>
          </cell>
          <cell r="D24">
            <v>19.7</v>
          </cell>
          <cell r="E24">
            <v>68.208333333333329</v>
          </cell>
          <cell r="F24">
            <v>95</v>
          </cell>
          <cell r="G24">
            <v>35</v>
          </cell>
          <cell r="H24">
            <v>36.36</v>
          </cell>
          <cell r="I24" t="str">
            <v>NE</v>
          </cell>
          <cell r="J24">
            <v>57.24</v>
          </cell>
          <cell r="K24">
            <v>11.8</v>
          </cell>
        </row>
        <row r="25">
          <cell r="B25">
            <v>27.283333333333335</v>
          </cell>
          <cell r="C25">
            <v>37.4</v>
          </cell>
          <cell r="D25">
            <v>20</v>
          </cell>
          <cell r="E25">
            <v>57.708333333333336</v>
          </cell>
          <cell r="F25">
            <v>86</v>
          </cell>
          <cell r="G25">
            <v>31</v>
          </cell>
          <cell r="H25">
            <v>21.240000000000002</v>
          </cell>
          <cell r="I25" t="str">
            <v>L</v>
          </cell>
          <cell r="J25">
            <v>35.64</v>
          </cell>
          <cell r="K25">
            <v>0</v>
          </cell>
        </row>
        <row r="26">
          <cell r="B26">
            <v>29.437499999999996</v>
          </cell>
          <cell r="C26">
            <v>41.2</v>
          </cell>
          <cell r="D26">
            <v>21.6</v>
          </cell>
          <cell r="E26">
            <v>50.541666666666664</v>
          </cell>
          <cell r="F26">
            <v>76</v>
          </cell>
          <cell r="G26">
            <v>22</v>
          </cell>
          <cell r="H26">
            <v>21.240000000000002</v>
          </cell>
          <cell r="I26" t="str">
            <v>L</v>
          </cell>
          <cell r="J26">
            <v>41.4</v>
          </cell>
          <cell r="K26">
            <v>0</v>
          </cell>
        </row>
        <row r="27">
          <cell r="B27">
            <v>29.754166666666666</v>
          </cell>
          <cell r="C27">
            <v>41.2</v>
          </cell>
          <cell r="D27">
            <v>20.6</v>
          </cell>
          <cell r="E27">
            <v>48.125</v>
          </cell>
          <cell r="F27">
            <v>81</v>
          </cell>
          <cell r="G27">
            <v>24</v>
          </cell>
          <cell r="H27">
            <v>15.48</v>
          </cell>
          <cell r="I27" t="str">
            <v>L</v>
          </cell>
          <cell r="J27">
            <v>47.88</v>
          </cell>
          <cell r="K27">
            <v>0</v>
          </cell>
        </row>
        <row r="28">
          <cell r="B28">
            <v>30.395833333333332</v>
          </cell>
          <cell r="C28">
            <v>41.1</v>
          </cell>
          <cell r="D28">
            <v>20.7</v>
          </cell>
          <cell r="E28">
            <v>45.416666666666664</v>
          </cell>
          <cell r="F28">
            <v>78</v>
          </cell>
          <cell r="G28">
            <v>24</v>
          </cell>
          <cell r="H28">
            <v>18.36</v>
          </cell>
          <cell r="I28" t="str">
            <v>NE</v>
          </cell>
          <cell r="J28">
            <v>39.24</v>
          </cell>
          <cell r="K28">
            <v>1</v>
          </cell>
        </row>
        <row r="29">
          <cell r="B29">
            <v>23.362499999999997</v>
          </cell>
          <cell r="C29">
            <v>28.5</v>
          </cell>
          <cell r="D29">
            <v>19.8</v>
          </cell>
          <cell r="E29">
            <v>77.333333333333329</v>
          </cell>
          <cell r="F29">
            <v>94</v>
          </cell>
          <cell r="G29">
            <v>44</v>
          </cell>
          <cell r="H29">
            <v>21.96</v>
          </cell>
          <cell r="I29" t="str">
            <v>NO</v>
          </cell>
          <cell r="J29">
            <v>39.6</v>
          </cell>
          <cell r="K29">
            <v>5.6000000000000005</v>
          </cell>
        </row>
        <row r="30">
          <cell r="B30">
            <v>28.075000000000003</v>
          </cell>
          <cell r="C30">
            <v>37.9</v>
          </cell>
          <cell r="D30">
            <v>20.6</v>
          </cell>
          <cell r="E30">
            <v>58.666666666666664</v>
          </cell>
          <cell r="F30">
            <v>89</v>
          </cell>
          <cell r="G30">
            <v>27</v>
          </cell>
          <cell r="H30">
            <v>16.2</v>
          </cell>
          <cell r="I30" t="str">
            <v>L</v>
          </cell>
          <cell r="J30">
            <v>29.52</v>
          </cell>
          <cell r="K30">
            <v>0</v>
          </cell>
        </row>
        <row r="31">
          <cell r="B31">
            <v>28.758333333333329</v>
          </cell>
          <cell r="C31">
            <v>37.9</v>
          </cell>
          <cell r="D31">
            <v>23.4</v>
          </cell>
          <cell r="E31">
            <v>53.5</v>
          </cell>
          <cell r="F31">
            <v>76</v>
          </cell>
          <cell r="G31">
            <v>28</v>
          </cell>
          <cell r="H31">
            <v>28.08</v>
          </cell>
          <cell r="I31" t="str">
            <v>L</v>
          </cell>
          <cell r="J31">
            <v>70.56</v>
          </cell>
          <cell r="K31">
            <v>0</v>
          </cell>
        </row>
        <row r="32">
          <cell r="B32">
            <v>24.325000000000003</v>
          </cell>
          <cell r="C32">
            <v>32.4</v>
          </cell>
          <cell r="D32">
            <v>20.3</v>
          </cell>
          <cell r="E32">
            <v>79.541666666666671</v>
          </cell>
          <cell r="F32">
            <v>100</v>
          </cell>
          <cell r="G32">
            <v>49</v>
          </cell>
          <cell r="H32">
            <v>34.56</v>
          </cell>
          <cell r="I32" t="str">
            <v>SE</v>
          </cell>
          <cell r="J32">
            <v>53.28</v>
          </cell>
          <cell r="K32">
            <v>30.400000000000002</v>
          </cell>
        </row>
        <row r="33">
          <cell r="B33">
            <v>26.091666666666669</v>
          </cell>
          <cell r="C33">
            <v>33.200000000000003</v>
          </cell>
          <cell r="D33">
            <v>21.1</v>
          </cell>
          <cell r="E33">
            <v>65.916666666666671</v>
          </cell>
          <cell r="F33">
            <v>85</v>
          </cell>
          <cell r="G33">
            <v>42</v>
          </cell>
          <cell r="H33">
            <v>13.32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23.3125</v>
          </cell>
          <cell r="C34">
            <v>28.1</v>
          </cell>
          <cell r="D34">
            <v>20.5</v>
          </cell>
          <cell r="E34">
            <v>84.083333333333329</v>
          </cell>
          <cell r="F34">
            <v>100</v>
          </cell>
          <cell r="G34">
            <v>64</v>
          </cell>
          <cell r="H34">
            <v>27.36</v>
          </cell>
          <cell r="I34" t="str">
            <v>SE</v>
          </cell>
          <cell r="J34">
            <v>40.32</v>
          </cell>
          <cell r="K34">
            <v>38.6</v>
          </cell>
        </row>
      </sheetData>
      <sheetData sheetId="9">
        <row r="5">
          <cell r="B5">
            <v>27.020833333333332</v>
          </cell>
        </row>
      </sheetData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29.012500000000003</v>
          </cell>
          <cell r="C5">
            <v>38.6</v>
          </cell>
          <cell r="D5">
            <v>21.6</v>
          </cell>
          <cell r="E5">
            <v>40.541666666666664</v>
          </cell>
          <cell r="F5">
            <v>74</v>
          </cell>
          <cell r="G5">
            <v>16</v>
          </cell>
          <cell r="H5">
            <v>19.440000000000001</v>
          </cell>
          <cell r="I5" t="str">
            <v>N</v>
          </cell>
          <cell r="J5">
            <v>38.519999999999996</v>
          </cell>
          <cell r="K5">
            <v>0</v>
          </cell>
        </row>
        <row r="6">
          <cell r="B6">
            <v>22.400000000000002</v>
          </cell>
          <cell r="C6">
            <v>28.5</v>
          </cell>
          <cell r="D6">
            <v>18.2</v>
          </cell>
          <cell r="E6">
            <v>74</v>
          </cell>
          <cell r="F6">
            <v>87</v>
          </cell>
          <cell r="G6">
            <v>46</v>
          </cell>
          <cell r="H6">
            <v>16.2</v>
          </cell>
          <cell r="I6" t="str">
            <v>SO</v>
          </cell>
          <cell r="J6">
            <v>41.04</v>
          </cell>
          <cell r="K6">
            <v>0.60000000000000009</v>
          </cell>
        </row>
        <row r="7">
          <cell r="B7">
            <v>16.670833333333331</v>
          </cell>
          <cell r="C7">
            <v>23.4</v>
          </cell>
          <cell r="D7">
            <v>12.3</v>
          </cell>
          <cell r="E7">
            <v>67.291666666666671</v>
          </cell>
          <cell r="F7">
            <v>93</v>
          </cell>
          <cell r="G7">
            <v>35</v>
          </cell>
          <cell r="H7">
            <v>13.68</v>
          </cell>
          <cell r="I7" t="str">
            <v>SO</v>
          </cell>
          <cell r="J7">
            <v>29.16</v>
          </cell>
          <cell r="K7">
            <v>0</v>
          </cell>
        </row>
        <row r="8">
          <cell r="B8">
            <v>18.108333333333334</v>
          </cell>
          <cell r="C8">
            <v>26.1</v>
          </cell>
          <cell r="D8">
            <v>13.3</v>
          </cell>
          <cell r="E8">
            <v>67.791666666666671</v>
          </cell>
          <cell r="F8">
            <v>95</v>
          </cell>
          <cell r="G8">
            <v>34</v>
          </cell>
          <cell r="H8">
            <v>14.76</v>
          </cell>
          <cell r="I8" t="str">
            <v>SO</v>
          </cell>
          <cell r="J8">
            <v>30.6</v>
          </cell>
          <cell r="K8">
            <v>0</v>
          </cell>
        </row>
        <row r="9">
          <cell r="B9">
            <v>19.545833333333331</v>
          </cell>
          <cell r="C9">
            <v>28.8</v>
          </cell>
          <cell r="D9">
            <v>10.8</v>
          </cell>
          <cell r="E9">
            <v>49.791666666666664</v>
          </cell>
          <cell r="F9">
            <v>88</v>
          </cell>
          <cell r="G9">
            <v>19</v>
          </cell>
          <cell r="H9">
            <v>12.96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21.187499999999996</v>
          </cell>
          <cell r="C10">
            <v>30.5</v>
          </cell>
          <cell r="D10">
            <v>12.5</v>
          </cell>
          <cell r="E10">
            <v>43.416666666666664</v>
          </cell>
          <cell r="F10">
            <v>80</v>
          </cell>
          <cell r="G10">
            <v>17</v>
          </cell>
          <cell r="H10">
            <v>9.7200000000000006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23.262499999999999</v>
          </cell>
          <cell r="C11">
            <v>35.799999999999997</v>
          </cell>
          <cell r="D11">
            <v>13.6</v>
          </cell>
          <cell r="E11">
            <v>40</v>
          </cell>
          <cell r="F11">
            <v>70</v>
          </cell>
          <cell r="G11">
            <v>11</v>
          </cell>
          <cell r="H11">
            <v>8.64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25.637500000000003</v>
          </cell>
          <cell r="C12">
            <v>37.9</v>
          </cell>
          <cell r="D12">
            <v>15.9</v>
          </cell>
          <cell r="E12">
            <v>32.625</v>
          </cell>
          <cell r="F12">
            <v>62</v>
          </cell>
          <cell r="G12">
            <v>10</v>
          </cell>
          <cell r="H12">
            <v>10.08</v>
          </cell>
          <cell r="I12" t="str">
            <v>S</v>
          </cell>
          <cell r="J12">
            <v>25.2</v>
          </cell>
          <cell r="K12">
            <v>0</v>
          </cell>
        </row>
        <row r="13">
          <cell r="B13">
            <v>26.6875</v>
          </cell>
          <cell r="C13">
            <v>37.4</v>
          </cell>
          <cell r="D13">
            <v>17.5</v>
          </cell>
          <cell r="E13">
            <v>28.416666666666668</v>
          </cell>
          <cell r="F13">
            <v>49</v>
          </cell>
          <cell r="G13">
            <v>11</v>
          </cell>
          <cell r="H13">
            <v>9.3600000000000012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26.566666666666663</v>
          </cell>
          <cell r="C14">
            <v>38.1</v>
          </cell>
          <cell r="D14">
            <v>17.399999999999999</v>
          </cell>
          <cell r="E14">
            <v>33.916666666666664</v>
          </cell>
          <cell r="F14">
            <v>55</v>
          </cell>
          <cell r="G14">
            <v>11</v>
          </cell>
          <cell r="H14">
            <v>11.879999999999999</v>
          </cell>
          <cell r="I14" t="str">
            <v>S</v>
          </cell>
          <cell r="J14">
            <v>23.759999999999998</v>
          </cell>
          <cell r="K14">
            <v>0</v>
          </cell>
        </row>
        <row r="15">
          <cell r="B15">
            <v>26.574999999999999</v>
          </cell>
          <cell r="C15">
            <v>36.9</v>
          </cell>
          <cell r="D15">
            <v>17.899999999999999</v>
          </cell>
          <cell r="E15">
            <v>40</v>
          </cell>
          <cell r="F15">
            <v>70</v>
          </cell>
          <cell r="G15">
            <v>13</v>
          </cell>
          <cell r="H15">
            <v>6.48</v>
          </cell>
          <cell r="I15" t="str">
            <v>S</v>
          </cell>
          <cell r="J15">
            <v>18.720000000000002</v>
          </cell>
          <cell r="K15">
            <v>0</v>
          </cell>
        </row>
        <row r="16">
          <cell r="B16">
            <v>26.037499999999998</v>
          </cell>
          <cell r="C16">
            <v>36.5</v>
          </cell>
          <cell r="D16">
            <v>17.5</v>
          </cell>
          <cell r="E16">
            <v>41.708333333333336</v>
          </cell>
          <cell r="F16">
            <v>74</v>
          </cell>
          <cell r="G16">
            <v>17</v>
          </cell>
          <cell r="H16">
            <v>7.5600000000000005</v>
          </cell>
          <cell r="I16" t="str">
            <v>SE</v>
          </cell>
          <cell r="J16">
            <v>22.32</v>
          </cell>
          <cell r="K16">
            <v>0</v>
          </cell>
        </row>
        <row r="17">
          <cell r="B17">
            <v>26.458333333333332</v>
          </cell>
          <cell r="C17">
            <v>36.9</v>
          </cell>
          <cell r="D17">
            <v>17.899999999999999</v>
          </cell>
          <cell r="E17">
            <v>46.666666666666664</v>
          </cell>
          <cell r="F17">
            <v>80</v>
          </cell>
          <cell r="G17">
            <v>18</v>
          </cell>
          <cell r="H17">
            <v>10.8</v>
          </cell>
          <cell r="I17" t="str">
            <v>SE</v>
          </cell>
          <cell r="J17">
            <v>25.2</v>
          </cell>
          <cell r="K17">
            <v>0</v>
          </cell>
        </row>
        <row r="18">
          <cell r="B18">
            <v>21.708333333333329</v>
          </cell>
          <cell r="C18">
            <v>28.5</v>
          </cell>
          <cell r="D18">
            <v>18.600000000000001</v>
          </cell>
          <cell r="E18">
            <v>75.083333333333329</v>
          </cell>
          <cell r="F18">
            <v>97</v>
          </cell>
          <cell r="G18">
            <v>39</v>
          </cell>
          <cell r="H18">
            <v>16.920000000000002</v>
          </cell>
          <cell r="I18" t="str">
            <v>S</v>
          </cell>
          <cell r="J18">
            <v>39.96</v>
          </cell>
          <cell r="K18">
            <v>20.2</v>
          </cell>
        </row>
        <row r="19">
          <cell r="B19">
            <v>21.204166666666669</v>
          </cell>
          <cell r="C19">
            <v>26.3</v>
          </cell>
          <cell r="D19">
            <v>18.5</v>
          </cell>
          <cell r="E19">
            <v>83.708333333333329</v>
          </cell>
          <cell r="F19">
            <v>97</v>
          </cell>
          <cell r="G19">
            <v>58</v>
          </cell>
          <cell r="H19">
            <v>8.64</v>
          </cell>
          <cell r="I19" t="str">
            <v>S</v>
          </cell>
          <cell r="J19">
            <v>21.6</v>
          </cell>
          <cell r="K19">
            <v>0.60000000000000009</v>
          </cell>
        </row>
        <row r="20">
          <cell r="B20">
            <v>22.666666666666661</v>
          </cell>
          <cell r="C20">
            <v>28</v>
          </cell>
          <cell r="D20">
            <v>18.899999999999999</v>
          </cell>
          <cell r="E20">
            <v>80.666666666666671</v>
          </cell>
          <cell r="F20">
            <v>97</v>
          </cell>
          <cell r="G20">
            <v>54</v>
          </cell>
          <cell r="H20">
            <v>14.76</v>
          </cell>
          <cell r="I20" t="str">
            <v>S</v>
          </cell>
          <cell r="J20">
            <v>54</v>
          </cell>
          <cell r="K20">
            <v>1.7999999999999998</v>
          </cell>
        </row>
        <row r="21">
          <cell r="B21">
            <v>20.691666666666666</v>
          </cell>
          <cell r="C21">
            <v>23.3</v>
          </cell>
          <cell r="D21">
            <v>19.100000000000001</v>
          </cell>
          <cell r="E21">
            <v>91.875</v>
          </cell>
          <cell r="F21">
            <v>98</v>
          </cell>
          <cell r="G21">
            <v>78</v>
          </cell>
          <cell r="H21">
            <v>13.68</v>
          </cell>
          <cell r="I21" t="str">
            <v>N</v>
          </cell>
          <cell r="J21">
            <v>32.76</v>
          </cell>
          <cell r="K21">
            <v>40.400000000000006</v>
          </cell>
        </row>
        <row r="22">
          <cell r="B22">
            <v>23.375</v>
          </cell>
          <cell r="C22">
            <v>30.2</v>
          </cell>
          <cell r="D22">
            <v>20</v>
          </cell>
          <cell r="E22">
            <v>82.75</v>
          </cell>
          <cell r="F22">
            <v>96</v>
          </cell>
          <cell r="G22">
            <v>54</v>
          </cell>
          <cell r="H22">
            <v>12.96</v>
          </cell>
          <cell r="I22" t="str">
            <v>N</v>
          </cell>
          <cell r="J22">
            <v>29.52</v>
          </cell>
          <cell r="K22">
            <v>1.2</v>
          </cell>
        </row>
        <row r="23">
          <cell r="B23">
            <v>26.112499999999997</v>
          </cell>
          <cell r="C23">
            <v>33.799999999999997</v>
          </cell>
          <cell r="D23">
            <v>20.3</v>
          </cell>
          <cell r="E23">
            <v>66.833333333333329</v>
          </cell>
          <cell r="F23">
            <v>92</v>
          </cell>
          <cell r="G23">
            <v>31</v>
          </cell>
          <cell r="H23">
            <v>9.7200000000000006</v>
          </cell>
          <cell r="I23" t="str">
            <v>N</v>
          </cell>
          <cell r="J23">
            <v>23.400000000000002</v>
          </cell>
          <cell r="K23">
            <v>0</v>
          </cell>
        </row>
        <row r="24">
          <cell r="B24">
            <v>21.779166666666669</v>
          </cell>
          <cell r="C24">
            <v>28.6</v>
          </cell>
          <cell r="D24">
            <v>17.899999999999999</v>
          </cell>
          <cell r="E24">
            <v>82.458333333333329</v>
          </cell>
          <cell r="F24">
            <v>96</v>
          </cell>
          <cell r="G24">
            <v>56</v>
          </cell>
          <cell r="H24">
            <v>21.96</v>
          </cell>
          <cell r="I24" t="str">
            <v>S</v>
          </cell>
          <cell r="J24">
            <v>60.480000000000004</v>
          </cell>
          <cell r="K24">
            <v>10.799999999999997</v>
          </cell>
        </row>
        <row r="25">
          <cell r="B25">
            <v>23.220833333333331</v>
          </cell>
          <cell r="C25">
            <v>32.700000000000003</v>
          </cell>
          <cell r="D25">
            <v>16.7</v>
          </cell>
          <cell r="E25">
            <v>74.916666666666671</v>
          </cell>
          <cell r="F25">
            <v>97</v>
          </cell>
          <cell r="G25">
            <v>36</v>
          </cell>
          <cell r="H25">
            <v>7.9200000000000008</v>
          </cell>
          <cell r="I25" t="str">
            <v>S</v>
          </cell>
          <cell r="J25">
            <v>18.36</v>
          </cell>
          <cell r="K25">
            <v>0.2</v>
          </cell>
        </row>
        <row r="26">
          <cell r="B26">
            <v>27.524999999999995</v>
          </cell>
          <cell r="C26">
            <v>36.4</v>
          </cell>
          <cell r="D26">
            <v>20.2</v>
          </cell>
          <cell r="E26">
            <v>59</v>
          </cell>
          <cell r="F26">
            <v>91</v>
          </cell>
          <cell r="G26">
            <v>22</v>
          </cell>
          <cell r="H26">
            <v>7.5600000000000005</v>
          </cell>
          <cell r="I26" t="str">
            <v>SO</v>
          </cell>
          <cell r="J26">
            <v>17.64</v>
          </cell>
          <cell r="K26">
            <v>0</v>
          </cell>
        </row>
        <row r="27">
          <cell r="B27">
            <v>29.170833333333334</v>
          </cell>
          <cell r="C27">
            <v>38.799999999999997</v>
          </cell>
          <cell r="D27">
            <v>21</v>
          </cell>
          <cell r="E27">
            <v>46.666666666666664</v>
          </cell>
          <cell r="F27">
            <v>80</v>
          </cell>
          <cell r="G27">
            <v>17</v>
          </cell>
          <cell r="H27">
            <v>10.08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29.533333333333335</v>
          </cell>
          <cell r="C28">
            <v>40.299999999999997</v>
          </cell>
          <cell r="D28">
            <v>20.9</v>
          </cell>
          <cell r="E28">
            <v>42.25</v>
          </cell>
          <cell r="F28">
            <v>77</v>
          </cell>
          <cell r="G28">
            <v>14</v>
          </cell>
          <cell r="H28">
            <v>9.7200000000000006</v>
          </cell>
          <cell r="I28" t="str">
            <v>NO</v>
          </cell>
          <cell r="J28">
            <v>19.079999999999998</v>
          </cell>
          <cell r="K28">
            <v>0</v>
          </cell>
        </row>
        <row r="29">
          <cell r="B29">
            <v>27.587500000000002</v>
          </cell>
          <cell r="C29">
            <v>33.700000000000003</v>
          </cell>
          <cell r="D29">
            <v>23</v>
          </cell>
          <cell r="E29">
            <v>46.166666666666664</v>
          </cell>
          <cell r="F29">
            <v>64</v>
          </cell>
          <cell r="G29">
            <v>30</v>
          </cell>
          <cell r="H29">
            <v>18.36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27.824999999999999</v>
          </cell>
          <cell r="C30">
            <v>38.299999999999997</v>
          </cell>
          <cell r="D30">
            <v>22.2</v>
          </cell>
          <cell r="E30">
            <v>61.791666666666664</v>
          </cell>
          <cell r="F30">
            <v>91</v>
          </cell>
          <cell r="G30">
            <v>25</v>
          </cell>
          <cell r="H30">
            <v>20.52</v>
          </cell>
          <cell r="I30" t="str">
            <v>NE</v>
          </cell>
          <cell r="J30">
            <v>59.760000000000005</v>
          </cell>
          <cell r="K30">
            <v>4.4000000000000004</v>
          </cell>
        </row>
        <row r="31">
          <cell r="B31">
            <v>25.045833333333334</v>
          </cell>
          <cell r="C31">
            <v>30.1</v>
          </cell>
          <cell r="D31">
            <v>21.8</v>
          </cell>
          <cell r="E31">
            <v>74.625</v>
          </cell>
          <cell r="F31">
            <v>94</v>
          </cell>
          <cell r="G31">
            <v>45</v>
          </cell>
          <cell r="H31">
            <v>18</v>
          </cell>
          <cell r="I31" t="str">
            <v>SE</v>
          </cell>
          <cell r="J31">
            <v>44.28</v>
          </cell>
          <cell r="K31">
            <v>2.4</v>
          </cell>
        </row>
        <row r="32">
          <cell r="B32">
            <v>25.175000000000008</v>
          </cell>
          <cell r="C32">
            <v>34</v>
          </cell>
          <cell r="D32">
            <v>19.5</v>
          </cell>
          <cell r="E32">
            <v>71.375</v>
          </cell>
          <cell r="F32">
            <v>98</v>
          </cell>
          <cell r="G32">
            <v>32</v>
          </cell>
          <cell r="H32">
            <v>9</v>
          </cell>
          <cell r="I32" t="str">
            <v>NO</v>
          </cell>
          <cell r="J32">
            <v>28.8</v>
          </cell>
          <cell r="K32">
            <v>4.4000000000000004</v>
          </cell>
        </row>
        <row r="33">
          <cell r="B33">
            <v>26.645833333333329</v>
          </cell>
          <cell r="C33">
            <v>31.8</v>
          </cell>
          <cell r="D33">
            <v>22.5</v>
          </cell>
          <cell r="E33">
            <v>64.083333333333329</v>
          </cell>
          <cell r="F33">
            <v>83</v>
          </cell>
          <cell r="G33">
            <v>45</v>
          </cell>
          <cell r="H33">
            <v>7.2</v>
          </cell>
          <cell r="I33" t="str">
            <v>S</v>
          </cell>
          <cell r="J33">
            <v>21.6</v>
          </cell>
          <cell r="K33">
            <v>0</v>
          </cell>
        </row>
        <row r="34">
          <cell r="B34">
            <v>24.420833333333334</v>
          </cell>
          <cell r="C34">
            <v>27.8</v>
          </cell>
          <cell r="D34">
            <v>22</v>
          </cell>
          <cell r="E34">
            <v>84.708333333333329</v>
          </cell>
          <cell r="F34">
            <v>98</v>
          </cell>
          <cell r="G34">
            <v>62</v>
          </cell>
          <cell r="H34">
            <v>8.64</v>
          </cell>
          <cell r="I34" t="str">
            <v>SE</v>
          </cell>
          <cell r="J34">
            <v>23.040000000000003</v>
          </cell>
          <cell r="K34">
            <v>20.199999999999996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23.979166666666668</v>
          </cell>
          <cell r="C5">
            <v>30.2</v>
          </cell>
          <cell r="D5">
            <v>18.399999999999999</v>
          </cell>
          <cell r="E5">
            <v>62.791666666666664</v>
          </cell>
          <cell r="F5">
            <v>83</v>
          </cell>
          <cell r="G5">
            <v>42</v>
          </cell>
          <cell r="H5">
            <v>22.68</v>
          </cell>
          <cell r="I5" t="str">
            <v>O</v>
          </cell>
          <cell r="J5">
            <v>46.440000000000005</v>
          </cell>
          <cell r="K5">
            <v>0</v>
          </cell>
        </row>
        <row r="6">
          <cell r="B6">
            <v>14.495833333333337</v>
          </cell>
          <cell r="C6">
            <v>20.8</v>
          </cell>
          <cell r="D6">
            <v>11.4</v>
          </cell>
          <cell r="E6">
            <v>91.375</v>
          </cell>
          <cell r="F6">
            <v>96</v>
          </cell>
          <cell r="G6">
            <v>82</v>
          </cell>
          <cell r="H6">
            <v>25.56</v>
          </cell>
          <cell r="I6" t="str">
            <v>SO</v>
          </cell>
          <cell r="J6">
            <v>44.28</v>
          </cell>
          <cell r="K6">
            <v>28.6</v>
          </cell>
        </row>
        <row r="7">
          <cell r="B7">
            <v>12.991666666666667</v>
          </cell>
          <cell r="C7">
            <v>17.2</v>
          </cell>
          <cell r="D7">
            <v>10.3</v>
          </cell>
          <cell r="E7">
            <v>85.333333333333329</v>
          </cell>
          <cell r="F7">
            <v>96</v>
          </cell>
          <cell r="G7">
            <v>67</v>
          </cell>
          <cell r="H7">
            <v>18.720000000000002</v>
          </cell>
          <cell r="I7" t="str">
            <v>O</v>
          </cell>
          <cell r="J7">
            <v>34.56</v>
          </cell>
          <cell r="K7">
            <v>0.8</v>
          </cell>
        </row>
        <row r="8">
          <cell r="B8">
            <v>17.699999999999996</v>
          </cell>
          <cell r="C8">
            <v>23.7</v>
          </cell>
          <cell r="D8">
            <v>14.2</v>
          </cell>
          <cell r="E8">
            <v>73.083333333333329</v>
          </cell>
          <cell r="F8">
            <v>96</v>
          </cell>
          <cell r="G8">
            <v>35</v>
          </cell>
          <cell r="H8">
            <v>12.96</v>
          </cell>
          <cell r="I8" t="str">
            <v>S</v>
          </cell>
          <cell r="J8">
            <v>28.8</v>
          </cell>
          <cell r="K8">
            <v>0.60000000000000009</v>
          </cell>
        </row>
        <row r="9">
          <cell r="B9">
            <v>17.625</v>
          </cell>
          <cell r="C9">
            <v>25.5</v>
          </cell>
          <cell r="D9">
            <v>9.9</v>
          </cell>
          <cell r="E9">
            <v>60</v>
          </cell>
          <cell r="F9">
            <v>93</v>
          </cell>
          <cell r="G9">
            <v>33</v>
          </cell>
          <cell r="H9">
            <v>18</v>
          </cell>
          <cell r="I9" t="str">
            <v>L</v>
          </cell>
          <cell r="J9">
            <v>42.12</v>
          </cell>
          <cell r="K9">
            <v>0</v>
          </cell>
        </row>
        <row r="10">
          <cell r="B10">
            <v>19.154166666666672</v>
          </cell>
          <cell r="C10">
            <v>27.1</v>
          </cell>
          <cell r="D10">
            <v>11.7</v>
          </cell>
          <cell r="E10">
            <v>54.5</v>
          </cell>
          <cell r="F10">
            <v>85</v>
          </cell>
          <cell r="G10">
            <v>27</v>
          </cell>
          <cell r="H10">
            <v>21.240000000000002</v>
          </cell>
          <cell r="I10" t="str">
            <v>SE</v>
          </cell>
          <cell r="J10">
            <v>31.680000000000003</v>
          </cell>
          <cell r="K10">
            <v>0</v>
          </cell>
        </row>
        <row r="11">
          <cell r="B11">
            <v>22.041666666666668</v>
          </cell>
          <cell r="C11">
            <v>31.8</v>
          </cell>
          <cell r="D11">
            <v>14.6</v>
          </cell>
          <cell r="E11">
            <v>47.166666666666664</v>
          </cell>
          <cell r="F11">
            <v>71</v>
          </cell>
          <cell r="G11">
            <v>21</v>
          </cell>
          <cell r="H11">
            <v>13.32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23.841666666666665</v>
          </cell>
          <cell r="C12">
            <v>32.9</v>
          </cell>
          <cell r="D12">
            <v>15.4</v>
          </cell>
          <cell r="E12">
            <v>41.041666666666664</v>
          </cell>
          <cell r="F12">
            <v>70</v>
          </cell>
          <cell r="G12">
            <v>20</v>
          </cell>
          <cell r="H12">
            <v>7.2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24.858333333333334</v>
          </cell>
          <cell r="C13">
            <v>33.299999999999997</v>
          </cell>
          <cell r="D13">
            <v>14.9</v>
          </cell>
          <cell r="E13">
            <v>43.375</v>
          </cell>
          <cell r="F13">
            <v>76</v>
          </cell>
          <cell r="G13">
            <v>24</v>
          </cell>
          <cell r="H13">
            <v>8.64</v>
          </cell>
          <cell r="I13" t="str">
            <v>S</v>
          </cell>
          <cell r="J13">
            <v>18.720000000000002</v>
          </cell>
          <cell r="K13">
            <v>0</v>
          </cell>
        </row>
        <row r="14">
          <cell r="B14">
            <v>25.445833333333336</v>
          </cell>
          <cell r="C14">
            <v>33.6</v>
          </cell>
          <cell r="D14">
            <v>18</v>
          </cell>
          <cell r="E14">
            <v>46.25</v>
          </cell>
          <cell r="F14">
            <v>76</v>
          </cell>
          <cell r="G14">
            <v>20</v>
          </cell>
          <cell r="H14">
            <v>13.68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24.524999999999995</v>
          </cell>
          <cell r="C15">
            <v>33</v>
          </cell>
          <cell r="D15">
            <v>15.4</v>
          </cell>
          <cell r="E15">
            <v>51.916666666666664</v>
          </cell>
          <cell r="F15">
            <v>84</v>
          </cell>
          <cell r="G15">
            <v>30</v>
          </cell>
          <cell r="H15">
            <v>11.879999999999999</v>
          </cell>
          <cell r="I15" t="str">
            <v>NE</v>
          </cell>
          <cell r="J15">
            <v>24.840000000000003</v>
          </cell>
          <cell r="K15">
            <v>0</v>
          </cell>
        </row>
        <row r="16">
          <cell r="B16">
            <v>23.612499999999997</v>
          </cell>
          <cell r="C16">
            <v>30.8</v>
          </cell>
          <cell r="D16">
            <v>16.5</v>
          </cell>
          <cell r="E16">
            <v>56.416666666666664</v>
          </cell>
          <cell r="F16">
            <v>80</v>
          </cell>
          <cell r="G16">
            <v>37</v>
          </cell>
          <cell r="H16">
            <v>23.759999999999998</v>
          </cell>
          <cell r="I16" t="str">
            <v>SE</v>
          </cell>
          <cell r="J16">
            <v>36.36</v>
          </cell>
          <cell r="K16">
            <v>0</v>
          </cell>
        </row>
        <row r="17">
          <cell r="B17">
            <v>22.537499999999998</v>
          </cell>
          <cell r="C17">
            <v>30.2</v>
          </cell>
          <cell r="D17">
            <v>17</v>
          </cell>
          <cell r="E17">
            <v>62.916666666666664</v>
          </cell>
          <cell r="F17">
            <v>83</v>
          </cell>
          <cell r="G17">
            <v>41</v>
          </cell>
          <cell r="H17">
            <v>19.440000000000001</v>
          </cell>
          <cell r="I17" t="str">
            <v>SE</v>
          </cell>
          <cell r="J17">
            <v>44.64</v>
          </cell>
          <cell r="K17">
            <v>0</v>
          </cell>
        </row>
        <row r="18">
          <cell r="B18">
            <v>19.079166666666666</v>
          </cell>
          <cell r="C18">
            <v>22.7</v>
          </cell>
          <cell r="D18">
            <v>17.3</v>
          </cell>
          <cell r="E18">
            <v>87.125</v>
          </cell>
          <cell r="F18">
            <v>98</v>
          </cell>
          <cell r="G18">
            <v>61</v>
          </cell>
          <cell r="H18">
            <v>25.56</v>
          </cell>
          <cell r="I18" t="str">
            <v>S</v>
          </cell>
          <cell r="J18">
            <v>63.360000000000007</v>
          </cell>
          <cell r="K18">
            <v>27.599999999999998</v>
          </cell>
        </row>
        <row r="19">
          <cell r="B19">
            <v>20.329166666666662</v>
          </cell>
          <cell r="C19">
            <v>26.7</v>
          </cell>
          <cell r="D19">
            <v>15.5</v>
          </cell>
          <cell r="E19">
            <v>82.291666666666671</v>
          </cell>
          <cell r="F19">
            <v>98</v>
          </cell>
          <cell r="G19">
            <v>54</v>
          </cell>
          <cell r="H19">
            <v>10.44</v>
          </cell>
          <cell r="I19" t="str">
            <v>SO</v>
          </cell>
          <cell r="J19">
            <v>19.8</v>
          </cell>
          <cell r="K19">
            <v>0.4</v>
          </cell>
        </row>
        <row r="20">
          <cell r="B20">
            <v>20.258333333333329</v>
          </cell>
          <cell r="C20">
            <v>23.5</v>
          </cell>
          <cell r="D20">
            <v>18.100000000000001</v>
          </cell>
          <cell r="E20">
            <v>89.666666666666671</v>
          </cell>
          <cell r="F20">
            <v>97</v>
          </cell>
          <cell r="G20">
            <v>74</v>
          </cell>
          <cell r="H20">
            <v>16.559999999999999</v>
          </cell>
          <cell r="I20" t="str">
            <v>L</v>
          </cell>
          <cell r="J20">
            <v>35.64</v>
          </cell>
          <cell r="K20">
            <v>8.3999999999999986</v>
          </cell>
        </row>
        <row r="21">
          <cell r="B21">
            <v>21.337500000000002</v>
          </cell>
          <cell r="C21">
            <v>25.6</v>
          </cell>
          <cell r="D21">
            <v>18.899999999999999</v>
          </cell>
          <cell r="E21">
            <v>90.416666666666671</v>
          </cell>
          <cell r="F21">
            <v>98</v>
          </cell>
          <cell r="G21">
            <v>75</v>
          </cell>
          <cell r="H21">
            <v>18.36</v>
          </cell>
          <cell r="I21" t="str">
            <v>NE</v>
          </cell>
          <cell r="J21">
            <v>37.800000000000004</v>
          </cell>
          <cell r="K21">
            <v>27.599999999999998</v>
          </cell>
        </row>
        <row r="22">
          <cell r="B22">
            <v>22.454166666666666</v>
          </cell>
          <cell r="C22">
            <v>28.4</v>
          </cell>
          <cell r="D22">
            <v>17.8</v>
          </cell>
          <cell r="E22">
            <v>80.958333333333329</v>
          </cell>
          <cell r="F22">
            <v>98</v>
          </cell>
          <cell r="G22">
            <v>60</v>
          </cell>
          <cell r="H22">
            <v>11.16</v>
          </cell>
          <cell r="I22" t="str">
            <v>NO</v>
          </cell>
          <cell r="J22">
            <v>25.56</v>
          </cell>
          <cell r="K22">
            <v>0</v>
          </cell>
        </row>
        <row r="23">
          <cell r="B23">
            <v>26.399999999999995</v>
          </cell>
          <cell r="C23">
            <v>34.6</v>
          </cell>
          <cell r="D23">
            <v>20.2</v>
          </cell>
          <cell r="E23">
            <v>70.375</v>
          </cell>
          <cell r="F23">
            <v>96</v>
          </cell>
          <cell r="G23">
            <v>37</v>
          </cell>
          <cell r="H23">
            <v>18</v>
          </cell>
          <cell r="I23" t="str">
            <v>L</v>
          </cell>
          <cell r="J23">
            <v>35.64</v>
          </cell>
          <cell r="K23">
            <v>0</v>
          </cell>
        </row>
        <row r="24">
          <cell r="B24">
            <v>19.487500000000001</v>
          </cell>
          <cell r="C24">
            <v>28.2</v>
          </cell>
          <cell r="D24">
            <v>16.3</v>
          </cell>
          <cell r="E24">
            <v>87.958333333333329</v>
          </cell>
          <cell r="F24">
            <v>97</v>
          </cell>
          <cell r="G24">
            <v>60</v>
          </cell>
          <cell r="H24">
            <v>24.48</v>
          </cell>
          <cell r="I24" t="str">
            <v>L</v>
          </cell>
          <cell r="J24">
            <v>57.24</v>
          </cell>
          <cell r="K24">
            <v>40.4</v>
          </cell>
        </row>
        <row r="25">
          <cell r="B25">
            <v>21.412499999999998</v>
          </cell>
          <cell r="C25">
            <v>30.2</v>
          </cell>
          <cell r="D25">
            <v>16.100000000000001</v>
          </cell>
          <cell r="E25">
            <v>83.125</v>
          </cell>
          <cell r="F25">
            <v>98</v>
          </cell>
          <cell r="G25">
            <v>52</v>
          </cell>
          <cell r="H25">
            <v>11.16</v>
          </cell>
          <cell r="I25" t="str">
            <v>NE</v>
          </cell>
          <cell r="J25">
            <v>21.240000000000002</v>
          </cell>
          <cell r="K25">
            <v>0.2</v>
          </cell>
        </row>
        <row r="26">
          <cell r="B26">
            <v>26.770833333333339</v>
          </cell>
          <cell r="C26">
            <v>34.9</v>
          </cell>
          <cell r="D26">
            <v>19.5</v>
          </cell>
          <cell r="E26">
            <v>64.916666666666671</v>
          </cell>
          <cell r="F26">
            <v>90</v>
          </cell>
          <cell r="G26">
            <v>38</v>
          </cell>
          <cell r="H26">
            <v>16.920000000000002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28.645833333333329</v>
          </cell>
          <cell r="C27">
            <v>36.4</v>
          </cell>
          <cell r="D27">
            <v>21.2</v>
          </cell>
          <cell r="E27">
            <v>55.708333333333336</v>
          </cell>
          <cell r="F27">
            <v>83</v>
          </cell>
          <cell r="G27">
            <v>31</v>
          </cell>
          <cell r="H27">
            <v>15.840000000000002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29.441666666666674</v>
          </cell>
          <cell r="C28">
            <v>37.4</v>
          </cell>
          <cell r="D28">
            <v>21.7</v>
          </cell>
          <cell r="E28">
            <v>49.958333333333336</v>
          </cell>
          <cell r="F28">
            <v>79</v>
          </cell>
          <cell r="G28">
            <v>26</v>
          </cell>
          <cell r="H28">
            <v>19.8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24.879166666666666</v>
          </cell>
          <cell r="C29">
            <v>28.6</v>
          </cell>
          <cell r="D29">
            <v>22.1</v>
          </cell>
          <cell r="E29">
            <v>66.291666666666671</v>
          </cell>
          <cell r="F29">
            <v>81</v>
          </cell>
          <cell r="G29">
            <v>52</v>
          </cell>
          <cell r="H29">
            <v>21.6</v>
          </cell>
          <cell r="I29" t="str">
            <v>SE</v>
          </cell>
          <cell r="J29">
            <v>49.32</v>
          </cell>
          <cell r="K29">
            <v>0</v>
          </cell>
        </row>
        <row r="30">
          <cell r="B30">
            <v>25.804166666666671</v>
          </cell>
          <cell r="C30">
            <v>33.700000000000003</v>
          </cell>
          <cell r="D30">
            <v>20.399999999999999</v>
          </cell>
          <cell r="E30">
            <v>68.791666666666671</v>
          </cell>
          <cell r="F30">
            <v>92</v>
          </cell>
          <cell r="G30">
            <v>41</v>
          </cell>
          <cell r="H30">
            <v>14.04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21.187499999999996</v>
          </cell>
          <cell r="C31">
            <v>24.8</v>
          </cell>
          <cell r="D31">
            <v>18.899999999999999</v>
          </cell>
          <cell r="E31">
            <v>83.166666666666671</v>
          </cell>
          <cell r="F31">
            <v>95</v>
          </cell>
          <cell r="G31">
            <v>70</v>
          </cell>
          <cell r="H31">
            <v>23.759999999999998</v>
          </cell>
          <cell r="I31" t="str">
            <v>SE</v>
          </cell>
          <cell r="J31">
            <v>52.56</v>
          </cell>
          <cell r="K31">
            <v>9</v>
          </cell>
        </row>
        <row r="32">
          <cell r="B32">
            <v>22.991666666666664</v>
          </cell>
          <cell r="C32">
            <v>29.7</v>
          </cell>
          <cell r="D32">
            <v>18</v>
          </cell>
          <cell r="E32">
            <v>80.166666666666671</v>
          </cell>
          <cell r="F32">
            <v>97</v>
          </cell>
          <cell r="G32">
            <v>54</v>
          </cell>
          <cell r="H32">
            <v>11.879999999999999</v>
          </cell>
          <cell r="I32" t="str">
            <v>L</v>
          </cell>
          <cell r="J32">
            <v>23.400000000000002</v>
          </cell>
          <cell r="K32">
            <v>0.4</v>
          </cell>
        </row>
        <row r="33">
          <cell r="B33">
            <v>25.437499999999996</v>
          </cell>
          <cell r="C33">
            <v>31</v>
          </cell>
          <cell r="D33">
            <v>21.8</v>
          </cell>
          <cell r="E33">
            <v>74.291666666666671</v>
          </cell>
          <cell r="F33">
            <v>89</v>
          </cell>
          <cell r="G33">
            <v>54</v>
          </cell>
          <cell r="H33">
            <v>18</v>
          </cell>
          <cell r="I33" t="str">
            <v>SE</v>
          </cell>
          <cell r="J33">
            <v>29.880000000000003</v>
          </cell>
          <cell r="K33">
            <v>0.8</v>
          </cell>
        </row>
        <row r="34">
          <cell r="B34">
            <v>22.233333333333334</v>
          </cell>
          <cell r="C34">
            <v>24.9</v>
          </cell>
          <cell r="D34">
            <v>20.5</v>
          </cell>
          <cell r="E34">
            <v>91.916666666666671</v>
          </cell>
          <cell r="F34">
            <v>98</v>
          </cell>
          <cell r="G34">
            <v>82</v>
          </cell>
          <cell r="H34">
            <v>11.520000000000001</v>
          </cell>
          <cell r="I34" t="str">
            <v>NE</v>
          </cell>
          <cell r="J34">
            <v>49.680000000000007</v>
          </cell>
          <cell r="K34">
            <v>40.6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25.308333333333334</v>
          </cell>
          <cell r="C5">
            <v>31.3</v>
          </cell>
          <cell r="D5">
            <v>18.100000000000001</v>
          </cell>
          <cell r="E5">
            <v>68.833333333333329</v>
          </cell>
          <cell r="F5">
            <v>94</v>
          </cell>
          <cell r="G5">
            <v>49</v>
          </cell>
          <cell r="H5">
            <v>7.2</v>
          </cell>
          <cell r="I5" t="str">
            <v>S</v>
          </cell>
          <cell r="J5">
            <v>29.880000000000003</v>
          </cell>
          <cell r="K5">
            <v>7.6000000000000005</v>
          </cell>
        </row>
        <row r="6">
          <cell r="B6">
            <v>11.700000000000001</v>
          </cell>
          <cell r="C6">
            <v>12.7</v>
          </cell>
          <cell r="D6">
            <v>11</v>
          </cell>
          <cell r="E6">
            <v>92.714285714285708</v>
          </cell>
          <cell r="F6">
            <v>95</v>
          </cell>
          <cell r="G6">
            <v>84</v>
          </cell>
          <cell r="H6">
            <v>4.6800000000000006</v>
          </cell>
          <cell r="I6" t="str">
            <v>SO</v>
          </cell>
          <cell r="J6">
            <v>20.88</v>
          </cell>
          <cell r="K6">
            <v>21.2</v>
          </cell>
        </row>
        <row r="7">
          <cell r="B7">
            <v>16.099999999999998</v>
          </cell>
          <cell r="C7">
            <v>19</v>
          </cell>
          <cell r="D7">
            <v>9.8000000000000007</v>
          </cell>
          <cell r="E7">
            <v>72.181818181818187</v>
          </cell>
          <cell r="F7">
            <v>99</v>
          </cell>
          <cell r="G7">
            <v>61</v>
          </cell>
          <cell r="H7">
            <v>3.6</v>
          </cell>
          <cell r="I7" t="str">
            <v>SO</v>
          </cell>
          <cell r="J7">
            <v>17.28</v>
          </cell>
          <cell r="K7">
            <v>0.2</v>
          </cell>
        </row>
        <row r="8">
          <cell r="B8">
            <v>20.584615384615383</v>
          </cell>
          <cell r="C8">
            <v>25.5</v>
          </cell>
          <cell r="D8">
            <v>11.6</v>
          </cell>
          <cell r="E8">
            <v>63.833333333333336</v>
          </cell>
          <cell r="F8">
            <v>98</v>
          </cell>
          <cell r="G8">
            <v>40</v>
          </cell>
          <cell r="H8">
            <v>9.3600000000000012</v>
          </cell>
          <cell r="I8" t="str">
            <v>S</v>
          </cell>
          <cell r="J8">
            <v>23.759999999999998</v>
          </cell>
          <cell r="K8">
            <v>0</v>
          </cell>
        </row>
        <row r="9">
          <cell r="B9">
            <v>23.03846153846154</v>
          </cell>
          <cell r="C9">
            <v>27.7</v>
          </cell>
          <cell r="D9">
            <v>13.7</v>
          </cell>
          <cell r="E9">
            <v>42.07692307692308</v>
          </cell>
          <cell r="F9">
            <v>75</v>
          </cell>
          <cell r="G9">
            <v>25</v>
          </cell>
          <cell r="H9">
            <v>15.120000000000001</v>
          </cell>
          <cell r="I9" t="str">
            <v>SE</v>
          </cell>
          <cell r="J9">
            <v>29.880000000000003</v>
          </cell>
          <cell r="K9">
            <v>0</v>
          </cell>
        </row>
        <row r="10">
          <cell r="B10">
            <v>24.225000000000001</v>
          </cell>
          <cell r="C10">
            <v>31.7</v>
          </cell>
          <cell r="D10">
            <v>14.1</v>
          </cell>
          <cell r="E10">
            <v>43.125</v>
          </cell>
          <cell r="F10">
            <v>91</v>
          </cell>
          <cell r="G10">
            <v>17</v>
          </cell>
          <cell r="H10">
            <v>15.120000000000001</v>
          </cell>
          <cell r="I10" t="str">
            <v>L</v>
          </cell>
          <cell r="J10">
            <v>24.840000000000003</v>
          </cell>
          <cell r="K10">
            <v>0</v>
          </cell>
        </row>
        <row r="11">
          <cell r="B11">
            <v>26.112499999999997</v>
          </cell>
          <cell r="C11">
            <v>34.5</v>
          </cell>
          <cell r="D11">
            <v>12.2</v>
          </cell>
          <cell r="E11">
            <v>43</v>
          </cell>
          <cell r="F11">
            <v>88</v>
          </cell>
          <cell r="G11">
            <v>17</v>
          </cell>
          <cell r="H11">
            <v>7.2</v>
          </cell>
          <cell r="I11" t="str">
            <v>SE</v>
          </cell>
          <cell r="J11">
            <v>16.920000000000002</v>
          </cell>
          <cell r="K11">
            <v>0</v>
          </cell>
        </row>
        <row r="12">
          <cell r="B12">
            <v>28.208333333333339</v>
          </cell>
          <cell r="C12">
            <v>34.700000000000003</v>
          </cell>
          <cell r="D12">
            <v>11.6</v>
          </cell>
          <cell r="E12">
            <v>37</v>
          </cell>
          <cell r="F12">
            <v>92</v>
          </cell>
          <cell r="G12">
            <v>15</v>
          </cell>
          <cell r="H12">
            <v>4.32</v>
          </cell>
          <cell r="I12" t="str">
            <v>SE</v>
          </cell>
          <cell r="J12">
            <v>16.2</v>
          </cell>
          <cell r="K12">
            <v>0</v>
          </cell>
        </row>
        <row r="13">
          <cell r="B13">
            <v>29.266666666666666</v>
          </cell>
          <cell r="C13">
            <v>35.700000000000003</v>
          </cell>
          <cell r="D13">
            <v>14.1</v>
          </cell>
          <cell r="E13">
            <v>37.083333333333336</v>
          </cell>
          <cell r="F13">
            <v>88</v>
          </cell>
          <cell r="G13">
            <v>17</v>
          </cell>
          <cell r="H13">
            <v>11.879999999999999</v>
          </cell>
          <cell r="I13" t="str">
            <v>S</v>
          </cell>
          <cell r="J13">
            <v>22.32</v>
          </cell>
          <cell r="K13">
            <v>0</v>
          </cell>
        </row>
        <row r="14">
          <cell r="B14">
            <v>30.275000000000002</v>
          </cell>
          <cell r="C14">
            <v>36.4</v>
          </cell>
          <cell r="D14">
            <v>16</v>
          </cell>
          <cell r="E14">
            <v>38.5</v>
          </cell>
          <cell r="F14">
            <v>84</v>
          </cell>
          <cell r="G14">
            <v>18</v>
          </cell>
          <cell r="H14">
            <v>9</v>
          </cell>
          <cell r="I14" t="str">
            <v>S</v>
          </cell>
          <cell r="J14">
            <v>20.16</v>
          </cell>
          <cell r="K14">
            <v>0</v>
          </cell>
        </row>
        <row r="15">
          <cell r="B15">
            <v>31.427272727272726</v>
          </cell>
          <cell r="C15">
            <v>36.700000000000003</v>
          </cell>
          <cell r="D15">
            <v>17.899999999999999</v>
          </cell>
          <cell r="E15">
            <v>32.272727272727273</v>
          </cell>
          <cell r="F15">
            <v>70</v>
          </cell>
          <cell r="G15">
            <v>18</v>
          </cell>
          <cell r="H15">
            <v>10.8</v>
          </cell>
          <cell r="I15" t="str">
            <v>S</v>
          </cell>
          <cell r="J15">
            <v>21.96</v>
          </cell>
          <cell r="K15">
            <v>0</v>
          </cell>
        </row>
        <row r="16">
          <cell r="B16">
            <v>30.057142857142853</v>
          </cell>
          <cell r="C16">
            <v>36.700000000000003</v>
          </cell>
          <cell r="D16">
            <v>18.5</v>
          </cell>
          <cell r="E16">
            <v>42.071428571428569</v>
          </cell>
          <cell r="F16">
            <v>73</v>
          </cell>
          <cell r="G16">
            <v>21</v>
          </cell>
          <cell r="H16">
            <v>15.120000000000001</v>
          </cell>
          <cell r="I16" t="str">
            <v>SE</v>
          </cell>
          <cell r="J16">
            <v>32.4</v>
          </cell>
          <cell r="K16">
            <v>0</v>
          </cell>
        </row>
        <row r="17">
          <cell r="B17">
            <v>31.283333333333331</v>
          </cell>
          <cell r="C17">
            <v>36.5</v>
          </cell>
          <cell r="D17">
            <v>21.4</v>
          </cell>
          <cell r="E17">
            <v>39.416666666666664</v>
          </cell>
          <cell r="F17">
            <v>77</v>
          </cell>
          <cell r="G17">
            <v>21</v>
          </cell>
          <cell r="H17">
            <v>7.5600000000000005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22.192307692307697</v>
          </cell>
          <cell r="C18">
            <v>24.5</v>
          </cell>
          <cell r="D18">
            <v>18.899999999999999</v>
          </cell>
          <cell r="E18">
            <v>75.92307692307692</v>
          </cell>
          <cell r="F18">
            <v>89</v>
          </cell>
          <cell r="G18">
            <v>57</v>
          </cell>
          <cell r="H18">
            <v>18.36</v>
          </cell>
          <cell r="I18" t="str">
            <v>SE</v>
          </cell>
          <cell r="J18">
            <v>35.64</v>
          </cell>
          <cell r="K18">
            <v>0.8</v>
          </cell>
        </row>
        <row r="19">
          <cell r="B19">
            <v>25.11</v>
          </cell>
          <cell r="C19">
            <v>28.2</v>
          </cell>
          <cell r="D19">
            <v>19.8</v>
          </cell>
          <cell r="E19">
            <v>67.5</v>
          </cell>
          <cell r="F19">
            <v>92</v>
          </cell>
          <cell r="G19">
            <v>54</v>
          </cell>
          <cell r="H19">
            <v>9</v>
          </cell>
          <cell r="I19" t="str">
            <v>SE</v>
          </cell>
          <cell r="J19">
            <v>22.32</v>
          </cell>
          <cell r="K19">
            <v>0</v>
          </cell>
        </row>
        <row r="20">
          <cell r="B20">
            <v>22.071428571428573</v>
          </cell>
          <cell r="C20">
            <v>23.9</v>
          </cell>
          <cell r="D20">
            <v>20.2</v>
          </cell>
          <cell r="E20">
            <v>88.428571428571431</v>
          </cell>
          <cell r="F20">
            <v>96</v>
          </cell>
          <cell r="G20">
            <v>78</v>
          </cell>
          <cell r="H20">
            <v>15.120000000000001</v>
          </cell>
          <cell r="I20" t="str">
            <v>SE</v>
          </cell>
          <cell r="J20">
            <v>27.36</v>
          </cell>
          <cell r="K20">
            <v>18.2</v>
          </cell>
        </row>
        <row r="21">
          <cell r="B21">
            <v>22.762499999999996</v>
          </cell>
          <cell r="C21">
            <v>23.5</v>
          </cell>
          <cell r="D21">
            <v>22.1</v>
          </cell>
          <cell r="E21">
            <v>91.875</v>
          </cell>
          <cell r="F21">
            <v>94</v>
          </cell>
          <cell r="G21">
            <v>88</v>
          </cell>
          <cell r="H21">
            <v>9.3600000000000012</v>
          </cell>
          <cell r="I21" t="str">
            <v>NO</v>
          </cell>
          <cell r="J21">
            <v>23.759999999999998</v>
          </cell>
          <cell r="K21">
            <v>4.4000000000000004</v>
          </cell>
        </row>
        <row r="22">
          <cell r="B22">
            <v>27.318181818181817</v>
          </cell>
          <cell r="C22">
            <v>31.3</v>
          </cell>
          <cell r="D22">
            <v>20.5</v>
          </cell>
          <cell r="E22">
            <v>70.454545454545453</v>
          </cell>
          <cell r="F22">
            <v>96</v>
          </cell>
          <cell r="G22">
            <v>55</v>
          </cell>
          <cell r="H22">
            <v>11.16</v>
          </cell>
          <cell r="I22" t="str">
            <v>NO</v>
          </cell>
          <cell r="J22">
            <v>27.36</v>
          </cell>
          <cell r="K22">
            <v>0</v>
          </cell>
        </row>
        <row r="23">
          <cell r="B23">
            <v>29.006250000000001</v>
          </cell>
          <cell r="C23">
            <v>34.299999999999997</v>
          </cell>
          <cell r="D23">
            <v>21.4</v>
          </cell>
          <cell r="E23">
            <v>61.3125</v>
          </cell>
          <cell r="F23">
            <v>94</v>
          </cell>
          <cell r="G23">
            <v>42</v>
          </cell>
          <cell r="H23">
            <v>19.440000000000001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24.783333333333331</v>
          </cell>
          <cell r="C24">
            <v>29.5</v>
          </cell>
          <cell r="D24">
            <v>21.9</v>
          </cell>
          <cell r="E24">
            <v>71.416666666666671</v>
          </cell>
          <cell r="F24">
            <v>89</v>
          </cell>
          <cell r="G24">
            <v>59</v>
          </cell>
          <cell r="H24">
            <v>28.44</v>
          </cell>
          <cell r="I24" t="str">
            <v>L</v>
          </cell>
          <cell r="J24">
            <v>50.4</v>
          </cell>
          <cell r="K24">
            <v>0.2</v>
          </cell>
        </row>
        <row r="25">
          <cell r="B25">
            <v>28.466666666666665</v>
          </cell>
          <cell r="C25">
            <v>33.5</v>
          </cell>
          <cell r="D25">
            <v>18.399999999999999</v>
          </cell>
          <cell r="E25">
            <v>61.133333333333333</v>
          </cell>
          <cell r="F25">
            <v>94</v>
          </cell>
          <cell r="G25">
            <v>47</v>
          </cell>
          <cell r="H25">
            <v>8.2799999999999994</v>
          </cell>
          <cell r="I25" t="str">
            <v>NE</v>
          </cell>
          <cell r="J25">
            <v>27.36</v>
          </cell>
          <cell r="K25">
            <v>0</v>
          </cell>
        </row>
        <row r="26">
          <cell r="B26">
            <v>31.906666666666663</v>
          </cell>
          <cell r="C26">
            <v>36.799999999999997</v>
          </cell>
          <cell r="D26">
            <v>21.3</v>
          </cell>
          <cell r="E26">
            <v>52.93333333333333</v>
          </cell>
          <cell r="F26">
            <v>92</v>
          </cell>
          <cell r="G26">
            <v>33</v>
          </cell>
          <cell r="H26">
            <v>12.6</v>
          </cell>
          <cell r="I26" t="str">
            <v>NO</v>
          </cell>
          <cell r="J26">
            <v>26.64</v>
          </cell>
          <cell r="K26">
            <v>0</v>
          </cell>
        </row>
        <row r="27">
          <cell r="B27">
            <v>32.599999999999994</v>
          </cell>
          <cell r="C27">
            <v>36.9</v>
          </cell>
          <cell r="D27">
            <v>21.5</v>
          </cell>
          <cell r="E27">
            <v>51.46153846153846</v>
          </cell>
          <cell r="F27">
            <v>93</v>
          </cell>
          <cell r="G27">
            <v>32</v>
          </cell>
          <cell r="H27">
            <v>12.6</v>
          </cell>
          <cell r="I27" t="str">
            <v>N</v>
          </cell>
          <cell r="J27">
            <v>27.36</v>
          </cell>
          <cell r="K27">
            <v>0</v>
          </cell>
        </row>
        <row r="28">
          <cell r="B28">
            <v>32.466666666666661</v>
          </cell>
          <cell r="C28">
            <v>36.9</v>
          </cell>
          <cell r="D28">
            <v>22.5</v>
          </cell>
          <cell r="E28">
            <v>52.25</v>
          </cell>
          <cell r="F28">
            <v>91</v>
          </cell>
          <cell r="G28">
            <v>35</v>
          </cell>
          <cell r="H28">
            <v>9.7200000000000006</v>
          </cell>
          <cell r="I28" t="str">
            <v>NO</v>
          </cell>
          <cell r="J28">
            <v>22.68</v>
          </cell>
          <cell r="K28">
            <v>0</v>
          </cell>
        </row>
        <row r="29">
          <cell r="B29">
            <v>25.015384615384615</v>
          </cell>
          <cell r="C29">
            <v>30.4</v>
          </cell>
          <cell r="D29">
            <v>21.7</v>
          </cell>
          <cell r="E29">
            <v>79.230769230769226</v>
          </cell>
          <cell r="F29">
            <v>95</v>
          </cell>
          <cell r="G29">
            <v>54</v>
          </cell>
          <cell r="H29">
            <v>14.4</v>
          </cell>
          <cell r="I29" t="str">
            <v>N</v>
          </cell>
          <cell r="J29">
            <v>29.52</v>
          </cell>
          <cell r="K29">
            <v>12.4</v>
          </cell>
        </row>
        <row r="30">
          <cell r="B30">
            <v>30</v>
          </cell>
          <cell r="C30">
            <v>34.1</v>
          </cell>
          <cell r="D30">
            <v>20.2</v>
          </cell>
          <cell r="E30">
            <v>59.083333333333336</v>
          </cell>
          <cell r="F30">
            <v>95</v>
          </cell>
          <cell r="G30">
            <v>43</v>
          </cell>
          <cell r="H30">
            <v>8.2799999999999994</v>
          </cell>
          <cell r="I30" t="str">
            <v>NO</v>
          </cell>
          <cell r="J30">
            <v>21.96</v>
          </cell>
          <cell r="K30">
            <v>0</v>
          </cell>
        </row>
        <row r="31">
          <cell r="B31">
            <v>25.216666666666669</v>
          </cell>
          <cell r="C31">
            <v>33.6</v>
          </cell>
          <cell r="D31">
            <v>19.8</v>
          </cell>
          <cell r="E31">
            <v>73.083333333333329</v>
          </cell>
          <cell r="F31">
            <v>93</v>
          </cell>
          <cell r="G31">
            <v>47</v>
          </cell>
          <cell r="H31">
            <v>22.32</v>
          </cell>
          <cell r="I31" t="str">
            <v>SE</v>
          </cell>
          <cell r="J31">
            <v>46.800000000000004</v>
          </cell>
          <cell r="K31">
            <v>6.6000000000000005</v>
          </cell>
        </row>
        <row r="32">
          <cell r="B32">
            <v>27.300000000000004</v>
          </cell>
          <cell r="C32">
            <v>31.5</v>
          </cell>
          <cell r="D32">
            <v>19.5</v>
          </cell>
          <cell r="E32">
            <v>68.785714285714292</v>
          </cell>
          <cell r="F32">
            <v>95</v>
          </cell>
          <cell r="G32">
            <v>51</v>
          </cell>
          <cell r="H32">
            <v>9.3600000000000012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26.750000000000004</v>
          </cell>
          <cell r="C33">
            <v>30.3</v>
          </cell>
          <cell r="D33">
            <v>23.9</v>
          </cell>
          <cell r="E33">
            <v>76.785714285714292</v>
          </cell>
          <cell r="F33">
            <v>89</v>
          </cell>
          <cell r="G33">
            <v>54</v>
          </cell>
          <cell r="H33">
            <v>3.6</v>
          </cell>
          <cell r="I33" t="str">
            <v>NO</v>
          </cell>
          <cell r="J33">
            <v>15.840000000000002</v>
          </cell>
          <cell r="K33">
            <v>0.2</v>
          </cell>
        </row>
        <row r="34">
          <cell r="B34">
            <v>25.209090909090911</v>
          </cell>
          <cell r="C34">
            <v>28.3</v>
          </cell>
          <cell r="D34">
            <v>23.1</v>
          </cell>
          <cell r="E34">
            <v>76</v>
          </cell>
          <cell r="F34">
            <v>86</v>
          </cell>
          <cell r="G34">
            <v>61</v>
          </cell>
          <cell r="H34">
            <v>12.96</v>
          </cell>
          <cell r="I34" t="str">
            <v>N</v>
          </cell>
          <cell r="J34">
            <v>33.840000000000003</v>
          </cell>
          <cell r="K34">
            <v>0.4</v>
          </cell>
        </row>
      </sheetData>
      <sheetData sheetId="9">
        <row r="5">
          <cell r="B5">
            <v>30.690909090909088</v>
          </cell>
        </row>
      </sheetData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14.966666666666663</v>
          </cell>
          <cell r="C5">
            <v>25.9</v>
          </cell>
          <cell r="D5">
            <v>11.5</v>
          </cell>
          <cell r="E5" t="str">
            <v>*</v>
          </cell>
          <cell r="F5" t="str">
            <v>*</v>
          </cell>
          <cell r="G5" t="str">
            <v>*</v>
          </cell>
          <cell r="H5">
            <v>19.8</v>
          </cell>
          <cell r="I5" t="str">
            <v>SO</v>
          </cell>
          <cell r="J5">
            <v>39.96</v>
          </cell>
          <cell r="K5">
            <v>1.4000000000000001</v>
          </cell>
        </row>
        <row r="6">
          <cell r="B6">
            <v>8.8583333333333343</v>
          </cell>
          <cell r="C6">
            <v>11.5</v>
          </cell>
          <cell r="D6">
            <v>7.5</v>
          </cell>
          <cell r="E6" t="str">
            <v>*</v>
          </cell>
          <cell r="F6" t="str">
            <v>*</v>
          </cell>
          <cell r="G6" t="str">
            <v>*</v>
          </cell>
          <cell r="H6">
            <v>21.6</v>
          </cell>
          <cell r="I6" t="str">
            <v>O</v>
          </cell>
          <cell r="J6">
            <v>45</v>
          </cell>
          <cell r="K6">
            <v>20.199999999999996</v>
          </cell>
        </row>
        <row r="7">
          <cell r="B7">
            <v>10.187499999999998</v>
          </cell>
          <cell r="C7">
            <v>13.1</v>
          </cell>
          <cell r="D7">
            <v>8.1999999999999993</v>
          </cell>
          <cell r="E7" t="str">
            <v>*</v>
          </cell>
          <cell r="F7" t="str">
            <v>*</v>
          </cell>
          <cell r="G7" t="str">
            <v>*</v>
          </cell>
          <cell r="H7">
            <v>23.040000000000003</v>
          </cell>
          <cell r="I7" t="str">
            <v>O</v>
          </cell>
          <cell r="J7">
            <v>39.96</v>
          </cell>
          <cell r="K7">
            <v>4</v>
          </cell>
        </row>
        <row r="8">
          <cell r="B8">
            <v>15.724999999999996</v>
          </cell>
          <cell r="C8">
            <v>20.8</v>
          </cell>
          <cell r="D8">
            <v>13.1</v>
          </cell>
          <cell r="E8" t="str">
            <v>*</v>
          </cell>
          <cell r="F8" t="str">
            <v>*</v>
          </cell>
          <cell r="G8" t="str">
            <v>*</v>
          </cell>
          <cell r="H8">
            <v>16.920000000000002</v>
          </cell>
          <cell r="I8" t="str">
            <v>SO</v>
          </cell>
          <cell r="J8">
            <v>29.52</v>
          </cell>
          <cell r="K8">
            <v>9.7999999999999989</v>
          </cell>
        </row>
        <row r="9">
          <cell r="B9">
            <v>16.295833333333331</v>
          </cell>
          <cell r="C9">
            <v>24.5</v>
          </cell>
          <cell r="D9">
            <v>9</v>
          </cell>
          <cell r="E9" t="str">
            <v>*</v>
          </cell>
          <cell r="F9" t="str">
            <v>*</v>
          </cell>
          <cell r="G9" t="str">
            <v>*</v>
          </cell>
          <cell r="H9">
            <v>22.32</v>
          </cell>
          <cell r="I9" t="str">
            <v>L</v>
          </cell>
          <cell r="J9">
            <v>43.56</v>
          </cell>
          <cell r="K9">
            <v>0</v>
          </cell>
        </row>
        <row r="10">
          <cell r="B10">
            <v>18.416666666666668</v>
          </cell>
          <cell r="C10">
            <v>26.1</v>
          </cell>
          <cell r="D10">
            <v>12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25.56</v>
          </cell>
          <cell r="I10" t="str">
            <v>NE</v>
          </cell>
          <cell r="J10">
            <v>45.72</v>
          </cell>
          <cell r="K10">
            <v>0</v>
          </cell>
        </row>
        <row r="11">
          <cell r="B11">
            <v>21.420833333333334</v>
          </cell>
          <cell r="C11">
            <v>30.5</v>
          </cell>
          <cell r="D11">
            <v>14.3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18.720000000000002</v>
          </cell>
          <cell r="I11" t="str">
            <v>NE</v>
          </cell>
          <cell r="J11">
            <v>40.680000000000007</v>
          </cell>
          <cell r="K11">
            <v>0</v>
          </cell>
        </row>
        <row r="12">
          <cell r="B12">
            <v>23.841666666666665</v>
          </cell>
          <cell r="C12">
            <v>30.7</v>
          </cell>
          <cell r="D12">
            <v>17.5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10.44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25.200000000000003</v>
          </cell>
          <cell r="C13">
            <v>31.8</v>
          </cell>
          <cell r="D13">
            <v>18.7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13.68</v>
          </cell>
          <cell r="I13" t="str">
            <v>SE</v>
          </cell>
          <cell r="J13">
            <v>24.840000000000003</v>
          </cell>
          <cell r="K13">
            <v>0</v>
          </cell>
        </row>
        <row r="14">
          <cell r="B14">
            <v>25.895833333333329</v>
          </cell>
          <cell r="C14">
            <v>32.9</v>
          </cell>
          <cell r="D14">
            <v>19.2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15.120000000000001</v>
          </cell>
          <cell r="I14" t="str">
            <v>SO</v>
          </cell>
          <cell r="J14">
            <v>33.119999999999997</v>
          </cell>
          <cell r="K14">
            <v>0</v>
          </cell>
        </row>
        <row r="15">
          <cell r="B15">
            <v>23.791666666666668</v>
          </cell>
          <cell r="C15">
            <v>30.6</v>
          </cell>
          <cell r="D15">
            <v>17.100000000000001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14.76</v>
          </cell>
          <cell r="I15" t="str">
            <v>SO</v>
          </cell>
          <cell r="J15">
            <v>32.4</v>
          </cell>
          <cell r="K15">
            <v>0</v>
          </cell>
        </row>
        <row r="16">
          <cell r="B16">
            <v>22.654166666666669</v>
          </cell>
          <cell r="C16">
            <v>29.8</v>
          </cell>
          <cell r="D16">
            <v>16.5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21.96</v>
          </cell>
          <cell r="I16" t="str">
            <v>NE</v>
          </cell>
          <cell r="J16">
            <v>38.880000000000003</v>
          </cell>
          <cell r="K16">
            <v>0</v>
          </cell>
        </row>
        <row r="17">
          <cell r="B17">
            <v>19.324999999999999</v>
          </cell>
          <cell r="C17">
            <v>22.8</v>
          </cell>
          <cell r="D17">
            <v>16.8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27</v>
          </cell>
          <cell r="I17" t="str">
            <v>NE</v>
          </cell>
          <cell r="J17">
            <v>43.2</v>
          </cell>
          <cell r="K17">
            <v>0</v>
          </cell>
        </row>
        <row r="18">
          <cell r="B18">
            <v>17.024999999999999</v>
          </cell>
          <cell r="C18">
            <v>20.5</v>
          </cell>
          <cell r="D18">
            <v>15.6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31.319999999999997</v>
          </cell>
          <cell r="I18" t="str">
            <v>NO</v>
          </cell>
          <cell r="J18">
            <v>51.480000000000004</v>
          </cell>
          <cell r="K18">
            <v>45.20000000000001</v>
          </cell>
        </row>
        <row r="19">
          <cell r="B19">
            <v>20.000000000000004</v>
          </cell>
          <cell r="C19">
            <v>27.1</v>
          </cell>
          <cell r="D19">
            <v>15.9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12.24</v>
          </cell>
          <cell r="I19" t="str">
            <v>O</v>
          </cell>
          <cell r="J19">
            <v>18.720000000000002</v>
          </cell>
          <cell r="K19">
            <v>0</v>
          </cell>
        </row>
        <row r="20">
          <cell r="B20">
            <v>18.825000000000006</v>
          </cell>
          <cell r="C20">
            <v>21.9</v>
          </cell>
          <cell r="D20">
            <v>17.2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20.16</v>
          </cell>
          <cell r="I20" t="str">
            <v>NE</v>
          </cell>
          <cell r="J20">
            <v>38.880000000000003</v>
          </cell>
          <cell r="K20">
            <v>19.600000000000005</v>
          </cell>
        </row>
        <row r="21">
          <cell r="B21">
            <v>19.004166666666666</v>
          </cell>
          <cell r="C21">
            <v>21.2</v>
          </cell>
          <cell r="D21">
            <v>17.8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17.64</v>
          </cell>
          <cell r="I21" t="str">
            <v>NO</v>
          </cell>
          <cell r="J21">
            <v>34.200000000000003</v>
          </cell>
          <cell r="K21">
            <v>18.2</v>
          </cell>
        </row>
        <row r="22">
          <cell r="B22">
            <v>20.670833333333334</v>
          </cell>
          <cell r="C22">
            <v>29.1</v>
          </cell>
          <cell r="D22">
            <v>14.3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13.32</v>
          </cell>
          <cell r="I22" t="str">
            <v>NO</v>
          </cell>
          <cell r="J22">
            <v>29.52</v>
          </cell>
          <cell r="K22">
            <v>0.2</v>
          </cell>
        </row>
        <row r="23">
          <cell r="B23">
            <v>26.233333333333331</v>
          </cell>
          <cell r="C23">
            <v>33.299999999999997</v>
          </cell>
          <cell r="D23">
            <v>21.2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24.48</v>
          </cell>
          <cell r="I23" t="str">
            <v>N</v>
          </cell>
          <cell r="J23">
            <v>44.28</v>
          </cell>
          <cell r="K23">
            <v>0</v>
          </cell>
        </row>
        <row r="24">
          <cell r="B24">
            <v>17.887499999999999</v>
          </cell>
          <cell r="C24">
            <v>26.6</v>
          </cell>
          <cell r="D24">
            <v>14.6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42.12</v>
          </cell>
          <cell r="I24" t="str">
            <v>L</v>
          </cell>
          <cell r="J24">
            <v>101.52</v>
          </cell>
          <cell r="K24">
            <v>68.399999999999991</v>
          </cell>
        </row>
        <row r="25">
          <cell r="B25">
            <v>21.554166666666671</v>
          </cell>
          <cell r="C25">
            <v>31.1</v>
          </cell>
          <cell r="D25">
            <v>15.1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14.4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26.058333333333341</v>
          </cell>
          <cell r="C26">
            <v>33.799999999999997</v>
          </cell>
          <cell r="D26">
            <v>20.399999999999999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17.64</v>
          </cell>
          <cell r="I26" t="str">
            <v>NE</v>
          </cell>
          <cell r="J26">
            <v>35.64</v>
          </cell>
          <cell r="K26">
            <v>0.8</v>
          </cell>
        </row>
        <row r="27">
          <cell r="B27">
            <v>28.108333333333338</v>
          </cell>
          <cell r="C27">
            <v>35.299999999999997</v>
          </cell>
          <cell r="D27">
            <v>22.1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18.720000000000002</v>
          </cell>
          <cell r="I27" t="str">
            <v>NE</v>
          </cell>
          <cell r="J27">
            <v>42.84</v>
          </cell>
          <cell r="K27">
            <v>0</v>
          </cell>
        </row>
        <row r="28">
          <cell r="B28">
            <v>26.691666666666666</v>
          </cell>
          <cell r="C28">
            <v>35.4</v>
          </cell>
          <cell r="D28">
            <v>20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18.720000000000002</v>
          </cell>
          <cell r="I28" t="str">
            <v>N</v>
          </cell>
          <cell r="J28">
            <v>54</v>
          </cell>
          <cell r="K28">
            <v>16.600000000000001</v>
          </cell>
        </row>
        <row r="29">
          <cell r="B29">
            <v>22.695833333333336</v>
          </cell>
          <cell r="C29">
            <v>27.8</v>
          </cell>
          <cell r="D29">
            <v>19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27</v>
          </cell>
          <cell r="I29" t="str">
            <v>N</v>
          </cell>
          <cell r="J29">
            <v>61.2</v>
          </cell>
          <cell r="K29">
            <v>0</v>
          </cell>
        </row>
        <row r="30">
          <cell r="B30">
            <v>20.225000000000005</v>
          </cell>
          <cell r="C30">
            <v>22.1</v>
          </cell>
          <cell r="D30">
            <v>18.7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22.68</v>
          </cell>
          <cell r="I30" t="str">
            <v>L</v>
          </cell>
          <cell r="J30">
            <v>38.159999999999997</v>
          </cell>
          <cell r="K30">
            <v>11.999999999999998</v>
          </cell>
        </row>
        <row r="31">
          <cell r="B31">
            <v>18.358333333333331</v>
          </cell>
          <cell r="C31">
            <v>20.8</v>
          </cell>
          <cell r="D31">
            <v>17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23.759999999999998</v>
          </cell>
          <cell r="I31" t="str">
            <v>L</v>
          </cell>
          <cell r="J31">
            <v>46.080000000000005</v>
          </cell>
          <cell r="K31">
            <v>44.600000000000009</v>
          </cell>
        </row>
        <row r="32">
          <cell r="B32">
            <v>18.979166666666668</v>
          </cell>
          <cell r="C32">
            <v>22.6</v>
          </cell>
          <cell r="D32">
            <v>15.8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18.36</v>
          </cell>
          <cell r="I32" t="str">
            <v>NE</v>
          </cell>
          <cell r="J32">
            <v>32.76</v>
          </cell>
          <cell r="K32">
            <v>0.4</v>
          </cell>
        </row>
        <row r="33">
          <cell r="B33">
            <v>23.154166666666665</v>
          </cell>
          <cell r="C33">
            <v>28.4</v>
          </cell>
          <cell r="D33">
            <v>19.8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19.079999999999998</v>
          </cell>
          <cell r="I33" t="str">
            <v>NE</v>
          </cell>
          <cell r="J33">
            <v>40.32</v>
          </cell>
          <cell r="K33">
            <v>0</v>
          </cell>
        </row>
        <row r="34">
          <cell r="B34">
            <v>23.533333333333335</v>
          </cell>
          <cell r="C34">
            <v>28.5</v>
          </cell>
          <cell r="D34">
            <v>21.2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21.96</v>
          </cell>
          <cell r="I34" t="str">
            <v>NE</v>
          </cell>
          <cell r="J34">
            <v>44.28</v>
          </cell>
          <cell r="K34">
            <v>0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27.2</v>
          </cell>
          <cell r="C5">
            <v>34.200000000000003</v>
          </cell>
          <cell r="D5">
            <v>20.9</v>
          </cell>
          <cell r="E5">
            <v>44.958333333333336</v>
          </cell>
          <cell r="F5">
            <v>64</v>
          </cell>
          <cell r="G5">
            <v>29</v>
          </cell>
          <cell r="H5">
            <v>21.6</v>
          </cell>
          <cell r="I5" t="str">
            <v>N</v>
          </cell>
          <cell r="J5">
            <v>46.080000000000005</v>
          </cell>
          <cell r="K5">
            <v>0</v>
          </cell>
        </row>
        <row r="6">
          <cell r="B6">
            <v>14.804166666666665</v>
          </cell>
          <cell r="C6">
            <v>27</v>
          </cell>
          <cell r="D6">
            <v>9.4</v>
          </cell>
          <cell r="E6">
            <v>89.541666666666671</v>
          </cell>
          <cell r="F6">
            <v>98</v>
          </cell>
          <cell r="G6">
            <v>49</v>
          </cell>
          <cell r="H6">
            <v>19.8</v>
          </cell>
          <cell r="I6" t="str">
            <v>O</v>
          </cell>
          <cell r="J6">
            <v>41.4</v>
          </cell>
          <cell r="K6">
            <v>0</v>
          </cell>
        </row>
        <row r="7">
          <cell r="B7">
            <v>11.391666666666666</v>
          </cell>
          <cell r="C7">
            <v>18.5</v>
          </cell>
          <cell r="D7">
            <v>8</v>
          </cell>
          <cell r="E7">
            <v>82.291666666666671</v>
          </cell>
          <cell r="F7">
            <v>98</v>
          </cell>
          <cell r="G7">
            <v>53</v>
          </cell>
          <cell r="H7">
            <v>16.920000000000002</v>
          </cell>
          <cell r="I7" t="str">
            <v>SO</v>
          </cell>
          <cell r="J7">
            <v>34.200000000000003</v>
          </cell>
          <cell r="K7">
            <v>0.4</v>
          </cell>
        </row>
        <row r="8">
          <cell r="B8">
            <v>16.429166666666671</v>
          </cell>
          <cell r="C8">
            <v>24.7</v>
          </cell>
          <cell r="D8">
            <v>9.1</v>
          </cell>
          <cell r="E8">
            <v>69.708333333333329</v>
          </cell>
          <cell r="F8">
            <v>97</v>
          </cell>
          <cell r="G8">
            <v>31</v>
          </cell>
          <cell r="H8">
            <v>17.64</v>
          </cell>
          <cell r="I8" t="str">
            <v>S</v>
          </cell>
          <cell r="J8">
            <v>30.240000000000002</v>
          </cell>
          <cell r="K8">
            <v>0</v>
          </cell>
        </row>
        <row r="9">
          <cell r="B9">
            <v>16.566666666666666</v>
          </cell>
          <cell r="C9">
            <v>27.5</v>
          </cell>
          <cell r="D9">
            <v>5.6</v>
          </cell>
          <cell r="E9">
            <v>53.291666666666664</v>
          </cell>
          <cell r="F9">
            <v>95</v>
          </cell>
          <cell r="G9">
            <v>17</v>
          </cell>
          <cell r="H9">
            <v>29.880000000000003</v>
          </cell>
          <cell r="I9" t="str">
            <v>L</v>
          </cell>
          <cell r="J9">
            <v>43.92</v>
          </cell>
          <cell r="K9">
            <v>0</v>
          </cell>
        </row>
        <row r="10">
          <cell r="B10">
            <v>18.162500000000001</v>
          </cell>
          <cell r="C10">
            <v>30.3</v>
          </cell>
          <cell r="D10">
            <v>7.4</v>
          </cell>
          <cell r="E10">
            <v>48.25</v>
          </cell>
          <cell r="F10">
            <v>84</v>
          </cell>
          <cell r="G10">
            <v>18</v>
          </cell>
          <cell r="H10">
            <v>28.8</v>
          </cell>
          <cell r="I10" t="str">
            <v>SE</v>
          </cell>
          <cell r="J10">
            <v>43.2</v>
          </cell>
          <cell r="K10">
            <v>0</v>
          </cell>
        </row>
        <row r="11">
          <cell r="B11">
            <v>20.870833333333334</v>
          </cell>
          <cell r="C11">
            <v>33.5</v>
          </cell>
          <cell r="D11">
            <v>9</v>
          </cell>
          <cell r="E11">
            <v>44.333333333333336</v>
          </cell>
          <cell r="F11">
            <v>79</v>
          </cell>
          <cell r="G11">
            <v>13</v>
          </cell>
          <cell r="H11">
            <v>21.6</v>
          </cell>
          <cell r="I11" t="str">
            <v>SE</v>
          </cell>
          <cell r="J11">
            <v>39.96</v>
          </cell>
          <cell r="K11">
            <v>0</v>
          </cell>
        </row>
        <row r="12">
          <cell r="B12">
            <v>23.358333333333334</v>
          </cell>
          <cell r="C12">
            <v>35</v>
          </cell>
          <cell r="D12">
            <v>11.6</v>
          </cell>
          <cell r="E12">
            <v>36.5</v>
          </cell>
          <cell r="F12">
            <v>69</v>
          </cell>
          <cell r="G12">
            <v>15</v>
          </cell>
          <cell r="H12">
            <v>17.64</v>
          </cell>
          <cell r="I12" t="str">
            <v>SE</v>
          </cell>
          <cell r="J12">
            <v>30.240000000000002</v>
          </cell>
          <cell r="K12">
            <v>0</v>
          </cell>
        </row>
        <row r="13">
          <cell r="B13">
            <v>24.94583333333334</v>
          </cell>
          <cell r="C13">
            <v>35.9</v>
          </cell>
          <cell r="D13">
            <v>14.4</v>
          </cell>
          <cell r="E13">
            <v>34.375</v>
          </cell>
          <cell r="F13">
            <v>65</v>
          </cell>
          <cell r="G13">
            <v>14</v>
          </cell>
          <cell r="H13">
            <v>25.2</v>
          </cell>
          <cell r="I13" t="str">
            <v>S</v>
          </cell>
          <cell r="J13">
            <v>34.92</v>
          </cell>
          <cell r="K13">
            <v>0</v>
          </cell>
        </row>
        <row r="14">
          <cell r="B14">
            <v>25.541666666666668</v>
          </cell>
          <cell r="C14">
            <v>36.4</v>
          </cell>
          <cell r="D14">
            <v>14.5</v>
          </cell>
          <cell r="E14">
            <v>37.333333333333336</v>
          </cell>
          <cell r="F14">
            <v>77</v>
          </cell>
          <cell r="G14">
            <v>13</v>
          </cell>
          <cell r="H14">
            <v>18.720000000000002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24.758333333333336</v>
          </cell>
          <cell r="C15">
            <v>35.5</v>
          </cell>
          <cell r="D15">
            <v>15.2</v>
          </cell>
          <cell r="E15">
            <v>41</v>
          </cell>
          <cell r="F15">
            <v>72</v>
          </cell>
          <cell r="G15">
            <v>15</v>
          </cell>
          <cell r="H15">
            <v>17.64</v>
          </cell>
          <cell r="I15" t="str">
            <v>SE</v>
          </cell>
          <cell r="J15">
            <v>28.8</v>
          </cell>
          <cell r="K15">
            <v>0</v>
          </cell>
        </row>
        <row r="16">
          <cell r="B16">
            <v>24.983333333333331</v>
          </cell>
          <cell r="C16">
            <v>35.4</v>
          </cell>
          <cell r="D16">
            <v>15.2</v>
          </cell>
          <cell r="E16">
            <v>40.625</v>
          </cell>
          <cell r="F16">
            <v>71</v>
          </cell>
          <cell r="G16">
            <v>16</v>
          </cell>
          <cell r="H16">
            <v>25.92</v>
          </cell>
          <cell r="I16" t="str">
            <v>SE</v>
          </cell>
          <cell r="J16">
            <v>35.64</v>
          </cell>
          <cell r="K16">
            <v>0</v>
          </cell>
        </row>
        <row r="17">
          <cell r="B17">
            <v>25.545833333333334</v>
          </cell>
          <cell r="C17">
            <v>37.6</v>
          </cell>
          <cell r="D17">
            <v>16.5</v>
          </cell>
          <cell r="E17">
            <v>45</v>
          </cell>
          <cell r="F17">
            <v>76</v>
          </cell>
          <cell r="G17">
            <v>15</v>
          </cell>
          <cell r="H17">
            <v>24.840000000000003</v>
          </cell>
          <cell r="I17" t="str">
            <v>SE</v>
          </cell>
          <cell r="J17">
            <v>43.56</v>
          </cell>
          <cell r="K17">
            <v>0</v>
          </cell>
        </row>
        <row r="18">
          <cell r="B18">
            <v>18.583333333333332</v>
          </cell>
          <cell r="C18">
            <v>26.3</v>
          </cell>
          <cell r="D18">
            <v>16.2</v>
          </cell>
          <cell r="E18">
            <v>85.25</v>
          </cell>
          <cell r="F18">
            <v>98</v>
          </cell>
          <cell r="G18">
            <v>49</v>
          </cell>
          <cell r="H18">
            <v>25.92</v>
          </cell>
          <cell r="I18" t="str">
            <v>SE</v>
          </cell>
          <cell r="J18">
            <v>42.84</v>
          </cell>
          <cell r="K18">
            <v>20.8</v>
          </cell>
        </row>
        <row r="19">
          <cell r="B19">
            <v>20.925000000000001</v>
          </cell>
          <cell r="C19">
            <v>28.6</v>
          </cell>
          <cell r="D19">
            <v>16.600000000000001</v>
          </cell>
          <cell r="E19">
            <v>83.333333333333329</v>
          </cell>
          <cell r="F19">
            <v>99</v>
          </cell>
          <cell r="G19">
            <v>54</v>
          </cell>
          <cell r="H19">
            <v>17.64</v>
          </cell>
          <cell r="I19" t="str">
            <v>L</v>
          </cell>
          <cell r="J19">
            <v>32.4</v>
          </cell>
          <cell r="K19">
            <v>0.2</v>
          </cell>
        </row>
        <row r="20">
          <cell r="B20">
            <v>20.420833333333327</v>
          </cell>
          <cell r="C20">
            <v>24.4</v>
          </cell>
          <cell r="D20">
            <v>18.3</v>
          </cell>
          <cell r="E20">
            <v>89.291666666666671</v>
          </cell>
          <cell r="F20">
            <v>97</v>
          </cell>
          <cell r="G20">
            <v>75</v>
          </cell>
          <cell r="H20">
            <v>21.96</v>
          </cell>
          <cell r="I20" t="str">
            <v>L</v>
          </cell>
          <cell r="J20">
            <v>49.680000000000007</v>
          </cell>
          <cell r="K20">
            <v>18.400000000000002</v>
          </cell>
        </row>
        <row r="21">
          <cell r="B21">
            <v>19.970833333333339</v>
          </cell>
          <cell r="C21">
            <v>21.4</v>
          </cell>
          <cell r="D21">
            <v>18.399999999999999</v>
          </cell>
          <cell r="E21">
            <v>93.875</v>
          </cell>
          <cell r="F21">
            <v>98</v>
          </cell>
          <cell r="G21">
            <v>83</v>
          </cell>
          <cell r="H21">
            <v>24.12</v>
          </cell>
          <cell r="I21" t="str">
            <v>NO</v>
          </cell>
          <cell r="J21">
            <v>51.84</v>
          </cell>
          <cell r="K21">
            <v>48.20000000000001</v>
          </cell>
        </row>
        <row r="22">
          <cell r="B22">
            <v>22.658333333333335</v>
          </cell>
          <cell r="C22">
            <v>29.7</v>
          </cell>
          <cell r="D22">
            <v>17.7</v>
          </cell>
          <cell r="E22">
            <v>82.666666666666671</v>
          </cell>
          <cell r="F22">
            <v>99</v>
          </cell>
          <cell r="G22">
            <v>52</v>
          </cell>
          <cell r="H22">
            <v>23.040000000000003</v>
          </cell>
          <cell r="I22" t="str">
            <v>NO</v>
          </cell>
          <cell r="J22">
            <v>39.24</v>
          </cell>
          <cell r="K22">
            <v>0.2</v>
          </cell>
        </row>
        <row r="23">
          <cell r="B23">
            <v>25.7</v>
          </cell>
          <cell r="C23">
            <v>32.299999999999997</v>
          </cell>
          <cell r="D23">
            <v>21</v>
          </cell>
          <cell r="E23">
            <v>66</v>
          </cell>
          <cell r="F23">
            <v>87</v>
          </cell>
          <cell r="G23">
            <v>43</v>
          </cell>
          <cell r="H23">
            <v>24.840000000000003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22.029166666666665</v>
          </cell>
          <cell r="C24">
            <v>30.3</v>
          </cell>
          <cell r="D24">
            <v>16</v>
          </cell>
          <cell r="E24">
            <v>75.875</v>
          </cell>
          <cell r="F24">
            <v>98</v>
          </cell>
          <cell r="G24">
            <v>47</v>
          </cell>
          <cell r="H24">
            <v>36.72</v>
          </cell>
          <cell r="I24" t="str">
            <v>SE</v>
          </cell>
          <cell r="J24">
            <v>59.760000000000005</v>
          </cell>
          <cell r="K24">
            <v>24.8</v>
          </cell>
        </row>
        <row r="25">
          <cell r="B25">
            <v>23.395833333333332</v>
          </cell>
          <cell r="C25">
            <v>31.9</v>
          </cell>
          <cell r="D25">
            <v>17.100000000000001</v>
          </cell>
          <cell r="E25">
            <v>68.875</v>
          </cell>
          <cell r="F25">
            <v>95</v>
          </cell>
          <cell r="G25">
            <v>46</v>
          </cell>
          <cell r="H25">
            <v>29.16</v>
          </cell>
          <cell r="I25" t="str">
            <v>L</v>
          </cell>
          <cell r="J25">
            <v>51.480000000000004</v>
          </cell>
          <cell r="K25">
            <v>0</v>
          </cell>
        </row>
        <row r="26">
          <cell r="B26">
            <v>25.7</v>
          </cell>
          <cell r="C26">
            <v>35</v>
          </cell>
          <cell r="D26">
            <v>18.5</v>
          </cell>
          <cell r="E26">
            <v>66.083333333333329</v>
          </cell>
          <cell r="F26">
            <v>95</v>
          </cell>
          <cell r="G26">
            <v>33</v>
          </cell>
          <cell r="H26">
            <v>21.240000000000002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26.883333333333336</v>
          </cell>
          <cell r="C27">
            <v>35.4</v>
          </cell>
          <cell r="D27">
            <v>19.600000000000001</v>
          </cell>
          <cell r="E27">
            <v>58.916666666666664</v>
          </cell>
          <cell r="F27">
            <v>86</v>
          </cell>
          <cell r="G27">
            <v>32</v>
          </cell>
          <cell r="H27">
            <v>21.96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27.083333333333339</v>
          </cell>
          <cell r="C28">
            <v>36.299999999999997</v>
          </cell>
          <cell r="D28">
            <v>18.7</v>
          </cell>
          <cell r="E28">
            <v>55.25</v>
          </cell>
          <cell r="F28">
            <v>91</v>
          </cell>
          <cell r="G28">
            <v>21</v>
          </cell>
          <cell r="H28">
            <v>19.8</v>
          </cell>
          <cell r="I28" t="str">
            <v>SE</v>
          </cell>
          <cell r="J28">
            <v>30.96</v>
          </cell>
          <cell r="K28">
            <v>0</v>
          </cell>
        </row>
        <row r="29">
          <cell r="B29">
            <v>22.841666666666669</v>
          </cell>
          <cell r="C29">
            <v>28.3</v>
          </cell>
          <cell r="D29">
            <v>20.100000000000001</v>
          </cell>
          <cell r="E29">
            <v>74</v>
          </cell>
          <cell r="F29">
            <v>95</v>
          </cell>
          <cell r="G29">
            <v>43</v>
          </cell>
          <cell r="H29">
            <v>23.040000000000003</v>
          </cell>
          <cell r="I29" t="str">
            <v>SE</v>
          </cell>
          <cell r="J29">
            <v>42.84</v>
          </cell>
          <cell r="K29">
            <v>0.2</v>
          </cell>
        </row>
        <row r="30">
          <cell r="B30">
            <v>25.437499999999996</v>
          </cell>
          <cell r="C30">
            <v>33.799999999999997</v>
          </cell>
          <cell r="D30">
            <v>18.600000000000001</v>
          </cell>
          <cell r="E30">
            <v>67.416666666666671</v>
          </cell>
          <cell r="F30">
            <v>96</v>
          </cell>
          <cell r="G30">
            <v>35</v>
          </cell>
          <cell r="H30">
            <v>17.64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22.770833333333332</v>
          </cell>
          <cell r="C31">
            <v>32.299999999999997</v>
          </cell>
          <cell r="D31">
            <v>17.399999999999999</v>
          </cell>
          <cell r="E31">
            <v>78.5</v>
          </cell>
          <cell r="F31">
            <v>95</v>
          </cell>
          <cell r="G31">
            <v>45</v>
          </cell>
          <cell r="H31">
            <v>31.680000000000003</v>
          </cell>
          <cell r="I31" t="str">
            <v>SE</v>
          </cell>
          <cell r="J31">
            <v>109.08</v>
          </cell>
          <cell r="K31">
            <v>12.999999999999998</v>
          </cell>
        </row>
        <row r="32">
          <cell r="B32">
            <v>23.358333333333334</v>
          </cell>
          <cell r="C32">
            <v>29.9</v>
          </cell>
          <cell r="D32">
            <v>18.3</v>
          </cell>
          <cell r="E32">
            <v>76.958333333333329</v>
          </cell>
          <cell r="F32">
            <v>95</v>
          </cell>
          <cell r="G32">
            <v>51</v>
          </cell>
          <cell r="H32">
            <v>27.36</v>
          </cell>
          <cell r="I32" t="str">
            <v>NO</v>
          </cell>
          <cell r="J32">
            <v>50.76</v>
          </cell>
          <cell r="K32">
            <v>0.8</v>
          </cell>
        </row>
        <row r="33">
          <cell r="B33">
            <v>24.608333333333338</v>
          </cell>
          <cell r="C33">
            <v>31</v>
          </cell>
          <cell r="D33">
            <v>21.2</v>
          </cell>
          <cell r="E33">
            <v>78</v>
          </cell>
          <cell r="F33">
            <v>94</v>
          </cell>
          <cell r="G33">
            <v>46</v>
          </cell>
          <cell r="H33">
            <v>18.36</v>
          </cell>
          <cell r="I33" t="str">
            <v>L</v>
          </cell>
          <cell r="J33">
            <v>30.240000000000002</v>
          </cell>
          <cell r="K33">
            <v>0</v>
          </cell>
        </row>
        <row r="34">
          <cell r="B34">
            <v>21.533333333333331</v>
          </cell>
          <cell r="C34">
            <v>24.5</v>
          </cell>
          <cell r="D34">
            <v>19.3</v>
          </cell>
          <cell r="E34">
            <v>86.5</v>
          </cell>
          <cell r="F34">
            <v>98</v>
          </cell>
          <cell r="G34">
            <v>67</v>
          </cell>
          <cell r="H34">
            <v>24.12</v>
          </cell>
          <cell r="I34" t="str">
            <v>N</v>
          </cell>
          <cell r="J34">
            <v>47.88</v>
          </cell>
          <cell r="K34">
            <v>17.600000000000001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18.425000000000001</v>
          </cell>
          <cell r="C5">
            <v>27.8</v>
          </cell>
          <cell r="D5">
            <v>14.5</v>
          </cell>
          <cell r="E5">
            <v>83.25</v>
          </cell>
          <cell r="F5">
            <v>97</v>
          </cell>
          <cell r="G5">
            <v>56</v>
          </cell>
          <cell r="H5">
            <v>29.16</v>
          </cell>
          <cell r="I5" t="str">
            <v>SO</v>
          </cell>
          <cell r="J5">
            <v>40.680000000000007</v>
          </cell>
          <cell r="K5">
            <v>16.2</v>
          </cell>
        </row>
        <row r="6">
          <cell r="B6">
            <v>10.975000000000001</v>
          </cell>
          <cell r="C6">
            <v>14.5</v>
          </cell>
          <cell r="D6">
            <v>8.9</v>
          </cell>
          <cell r="E6">
            <v>91.125</v>
          </cell>
          <cell r="F6">
            <v>97</v>
          </cell>
          <cell r="G6">
            <v>83</v>
          </cell>
          <cell r="H6">
            <v>28.08</v>
          </cell>
          <cell r="I6" t="str">
            <v>SO</v>
          </cell>
          <cell r="J6">
            <v>46.080000000000005</v>
          </cell>
          <cell r="K6">
            <v>23.599999999999998</v>
          </cell>
        </row>
        <row r="7">
          <cell r="B7">
            <v>12.887499999999998</v>
          </cell>
          <cell r="C7">
            <v>19.2</v>
          </cell>
          <cell r="D7">
            <v>8.1</v>
          </cell>
          <cell r="E7">
            <v>83.333333333333329</v>
          </cell>
          <cell r="F7">
            <v>96</v>
          </cell>
          <cell r="G7">
            <v>62</v>
          </cell>
          <cell r="H7">
            <v>20.52</v>
          </cell>
          <cell r="I7" t="str">
            <v>SO</v>
          </cell>
          <cell r="J7">
            <v>33.480000000000004</v>
          </cell>
          <cell r="K7">
            <v>0.2</v>
          </cell>
        </row>
        <row r="8">
          <cell r="B8">
            <v>17.470833333333335</v>
          </cell>
          <cell r="C8">
            <v>25</v>
          </cell>
          <cell r="D8">
            <v>12.3</v>
          </cell>
          <cell r="E8">
            <v>73</v>
          </cell>
          <cell r="F8">
            <v>96</v>
          </cell>
          <cell r="G8">
            <v>37</v>
          </cell>
          <cell r="H8">
            <v>19.440000000000001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16.999999999999996</v>
          </cell>
          <cell r="C9">
            <v>26.7</v>
          </cell>
          <cell r="D9">
            <v>8.5</v>
          </cell>
          <cell r="E9">
            <v>61.041666666666664</v>
          </cell>
          <cell r="F9">
            <v>93</v>
          </cell>
          <cell r="G9">
            <v>28</v>
          </cell>
          <cell r="H9">
            <v>13.32</v>
          </cell>
          <cell r="I9" t="str">
            <v>SO</v>
          </cell>
          <cell r="J9">
            <v>30.240000000000002</v>
          </cell>
          <cell r="K9">
            <v>0</v>
          </cell>
        </row>
        <row r="10">
          <cell r="B10">
            <v>18.600000000000001</v>
          </cell>
          <cell r="C10">
            <v>29.9</v>
          </cell>
          <cell r="D10">
            <v>8.3000000000000007</v>
          </cell>
          <cell r="E10">
            <v>57.541666666666664</v>
          </cell>
          <cell r="F10">
            <v>93</v>
          </cell>
          <cell r="G10">
            <v>23</v>
          </cell>
          <cell r="H10">
            <v>19.440000000000001</v>
          </cell>
          <cell r="I10" t="str">
            <v>NE</v>
          </cell>
          <cell r="J10">
            <v>29.880000000000003</v>
          </cell>
          <cell r="K10">
            <v>0</v>
          </cell>
        </row>
        <row r="11">
          <cell r="B11">
            <v>21.283333333333331</v>
          </cell>
          <cell r="C11">
            <v>32.799999999999997</v>
          </cell>
          <cell r="D11">
            <v>10.8</v>
          </cell>
          <cell r="E11">
            <v>51.708333333333336</v>
          </cell>
          <cell r="F11">
            <v>86</v>
          </cell>
          <cell r="G11">
            <v>22</v>
          </cell>
          <cell r="H11">
            <v>12.6</v>
          </cell>
          <cell r="I11" t="str">
            <v>NE</v>
          </cell>
          <cell r="J11">
            <v>22.68</v>
          </cell>
          <cell r="K11">
            <v>0</v>
          </cell>
        </row>
        <row r="12">
          <cell r="B12">
            <v>22.120833333333334</v>
          </cell>
          <cell r="C12">
            <v>33.700000000000003</v>
          </cell>
          <cell r="D12">
            <v>11.2</v>
          </cell>
          <cell r="E12">
            <v>49.75</v>
          </cell>
          <cell r="F12">
            <v>85</v>
          </cell>
          <cell r="G12">
            <v>18</v>
          </cell>
          <cell r="H12">
            <v>12.24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23.462500000000002</v>
          </cell>
          <cell r="C13">
            <v>34.1</v>
          </cell>
          <cell r="D13">
            <v>13.9</v>
          </cell>
          <cell r="E13">
            <v>46.125</v>
          </cell>
          <cell r="F13">
            <v>78</v>
          </cell>
          <cell r="G13">
            <v>20</v>
          </cell>
          <cell r="H13">
            <v>11.16</v>
          </cell>
          <cell r="I13" t="str">
            <v>O</v>
          </cell>
          <cell r="J13">
            <v>27.36</v>
          </cell>
          <cell r="K13">
            <v>0</v>
          </cell>
        </row>
        <row r="14">
          <cell r="B14">
            <v>24.674999999999997</v>
          </cell>
          <cell r="C14">
            <v>35.799999999999997</v>
          </cell>
          <cell r="D14">
            <v>13.8</v>
          </cell>
          <cell r="E14">
            <v>43.916666666666664</v>
          </cell>
          <cell r="F14">
            <v>77</v>
          </cell>
          <cell r="G14">
            <v>17</v>
          </cell>
          <cell r="H14">
            <v>14.76</v>
          </cell>
          <cell r="I14" t="str">
            <v>SO</v>
          </cell>
          <cell r="J14">
            <v>28.44</v>
          </cell>
          <cell r="K14">
            <v>0</v>
          </cell>
        </row>
        <row r="15">
          <cell r="B15">
            <v>24.441666666666663</v>
          </cell>
          <cell r="C15">
            <v>34.700000000000003</v>
          </cell>
          <cell r="D15">
            <v>15.1</v>
          </cell>
          <cell r="E15">
            <v>47.291666666666664</v>
          </cell>
          <cell r="F15">
            <v>77</v>
          </cell>
          <cell r="G15">
            <v>23</v>
          </cell>
          <cell r="H15">
            <v>16.2</v>
          </cell>
          <cell r="I15" t="str">
            <v>SO</v>
          </cell>
          <cell r="J15">
            <v>20.88</v>
          </cell>
          <cell r="K15">
            <v>0</v>
          </cell>
        </row>
        <row r="16">
          <cell r="B16">
            <v>24.020833333333332</v>
          </cell>
          <cell r="C16">
            <v>32.299999999999997</v>
          </cell>
          <cell r="D16">
            <v>15.8</v>
          </cell>
          <cell r="E16">
            <v>54.458333333333336</v>
          </cell>
          <cell r="F16">
            <v>81</v>
          </cell>
          <cell r="G16">
            <v>36</v>
          </cell>
          <cell r="H16">
            <v>13.68</v>
          </cell>
          <cell r="I16" t="str">
            <v>SO</v>
          </cell>
          <cell r="J16">
            <v>24.12</v>
          </cell>
          <cell r="K16">
            <v>0</v>
          </cell>
        </row>
        <row r="17">
          <cell r="B17">
            <v>23.287499999999998</v>
          </cell>
          <cell r="C17">
            <v>29.7</v>
          </cell>
          <cell r="D17">
            <v>17.2</v>
          </cell>
          <cell r="E17">
            <v>64.666666666666671</v>
          </cell>
          <cell r="F17">
            <v>87</v>
          </cell>
          <cell r="G17">
            <v>41</v>
          </cell>
          <cell r="H17">
            <v>23.759999999999998</v>
          </cell>
          <cell r="I17" t="str">
            <v>S</v>
          </cell>
          <cell r="J17">
            <v>34.92</v>
          </cell>
          <cell r="K17">
            <v>0</v>
          </cell>
        </row>
        <row r="18">
          <cell r="B18">
            <v>18.95</v>
          </cell>
          <cell r="C18">
            <v>21.8</v>
          </cell>
          <cell r="D18">
            <v>17</v>
          </cell>
          <cell r="E18">
            <v>89</v>
          </cell>
          <cell r="F18">
            <v>97</v>
          </cell>
          <cell r="G18">
            <v>67</v>
          </cell>
          <cell r="H18">
            <v>19.8</v>
          </cell>
          <cell r="I18" t="str">
            <v>S</v>
          </cell>
          <cell r="J18">
            <v>38.880000000000003</v>
          </cell>
          <cell r="K18">
            <v>24.799999999999997</v>
          </cell>
        </row>
        <row r="19">
          <cell r="B19">
            <v>20.262499999999996</v>
          </cell>
          <cell r="C19">
            <v>26.1</v>
          </cell>
          <cell r="D19">
            <v>16.399999999999999</v>
          </cell>
          <cell r="E19">
            <v>85.75</v>
          </cell>
          <cell r="F19">
            <v>99</v>
          </cell>
          <cell r="G19">
            <v>57</v>
          </cell>
          <cell r="H19">
            <v>10.44</v>
          </cell>
          <cell r="I19" t="str">
            <v>S</v>
          </cell>
          <cell r="J19">
            <v>19.440000000000001</v>
          </cell>
          <cell r="K19">
            <v>0.2</v>
          </cell>
        </row>
        <row r="20">
          <cell r="B20">
            <v>19.858333333333334</v>
          </cell>
          <cell r="C20">
            <v>23.3</v>
          </cell>
          <cell r="D20">
            <v>17.5</v>
          </cell>
          <cell r="E20">
            <v>91.875</v>
          </cell>
          <cell r="F20">
            <v>98</v>
          </cell>
          <cell r="G20">
            <v>74</v>
          </cell>
          <cell r="H20">
            <v>19.079999999999998</v>
          </cell>
          <cell r="I20" t="str">
            <v>NO</v>
          </cell>
          <cell r="J20">
            <v>41.4</v>
          </cell>
          <cell r="K20">
            <v>38</v>
          </cell>
        </row>
        <row r="21">
          <cell r="B21">
            <v>21.279166666666665</v>
          </cell>
          <cell r="C21">
            <v>26.1</v>
          </cell>
          <cell r="D21">
            <v>19.8</v>
          </cell>
          <cell r="E21">
            <v>94.5</v>
          </cell>
          <cell r="F21">
            <v>99</v>
          </cell>
          <cell r="G21">
            <v>77</v>
          </cell>
          <cell r="H21">
            <v>19.8</v>
          </cell>
          <cell r="I21" t="str">
            <v>N</v>
          </cell>
          <cell r="J21">
            <v>41.04</v>
          </cell>
          <cell r="K21">
            <v>21</v>
          </cell>
        </row>
        <row r="22">
          <cell r="B22">
            <v>22.629166666666666</v>
          </cell>
          <cell r="C22">
            <v>29.6</v>
          </cell>
          <cell r="D22">
            <v>18.8</v>
          </cell>
          <cell r="E22">
            <v>84.666666666666671</v>
          </cell>
          <cell r="F22">
            <v>97</v>
          </cell>
          <cell r="G22">
            <v>59</v>
          </cell>
          <cell r="H22">
            <v>17.64</v>
          </cell>
          <cell r="I22" t="str">
            <v>NE</v>
          </cell>
          <cell r="J22">
            <v>30.96</v>
          </cell>
          <cell r="K22">
            <v>0.2</v>
          </cell>
        </row>
        <row r="23">
          <cell r="B23">
            <v>26.716666666666672</v>
          </cell>
          <cell r="C23">
            <v>33.700000000000003</v>
          </cell>
          <cell r="D23">
            <v>22.1</v>
          </cell>
          <cell r="E23">
            <v>70.666666666666671</v>
          </cell>
          <cell r="F23">
            <v>91</v>
          </cell>
          <cell r="G23">
            <v>40</v>
          </cell>
          <cell r="H23">
            <v>22.68</v>
          </cell>
          <cell r="I23" t="str">
            <v>N</v>
          </cell>
          <cell r="J23">
            <v>44.28</v>
          </cell>
          <cell r="K23">
            <v>0</v>
          </cell>
        </row>
        <row r="24">
          <cell r="B24">
            <v>23.433333333333334</v>
          </cell>
          <cell r="C24">
            <v>27.4</v>
          </cell>
          <cell r="D24">
            <v>18.5</v>
          </cell>
          <cell r="E24">
            <v>78.041666666666671</v>
          </cell>
          <cell r="F24">
            <v>95</v>
          </cell>
          <cell r="G24">
            <v>59</v>
          </cell>
          <cell r="H24">
            <v>39.24</v>
          </cell>
          <cell r="I24" t="str">
            <v>N</v>
          </cell>
          <cell r="J24">
            <v>56.519999999999996</v>
          </cell>
          <cell r="K24">
            <v>4.2</v>
          </cell>
        </row>
        <row r="25">
          <cell r="B25">
            <v>23.941666666666663</v>
          </cell>
          <cell r="C25">
            <v>33.5</v>
          </cell>
          <cell r="D25">
            <v>16.899999999999999</v>
          </cell>
          <cell r="E25">
            <v>77.291666666666671</v>
          </cell>
          <cell r="F25">
            <v>98</v>
          </cell>
          <cell r="G25">
            <v>50</v>
          </cell>
          <cell r="H25">
            <v>18.36</v>
          </cell>
          <cell r="I25" t="str">
            <v>NE</v>
          </cell>
          <cell r="J25">
            <v>31.319999999999997</v>
          </cell>
          <cell r="K25">
            <v>0</v>
          </cell>
        </row>
        <row r="26">
          <cell r="B26">
            <v>27.733333333333331</v>
          </cell>
          <cell r="C26">
            <v>35.700000000000003</v>
          </cell>
          <cell r="D26">
            <v>20.7</v>
          </cell>
          <cell r="E26">
            <v>68.458333333333329</v>
          </cell>
          <cell r="F26">
            <v>96</v>
          </cell>
          <cell r="G26">
            <v>37</v>
          </cell>
          <cell r="H26">
            <v>20.16</v>
          </cell>
          <cell r="I26" t="str">
            <v>N</v>
          </cell>
          <cell r="J26">
            <v>37.080000000000005</v>
          </cell>
          <cell r="K26">
            <v>0</v>
          </cell>
        </row>
        <row r="27">
          <cell r="B27">
            <v>28.754166666666663</v>
          </cell>
          <cell r="C27">
            <v>36.299999999999997</v>
          </cell>
          <cell r="D27">
            <v>21.3</v>
          </cell>
          <cell r="E27">
            <v>63.291666666666664</v>
          </cell>
          <cell r="F27">
            <v>90</v>
          </cell>
          <cell r="G27">
            <v>35</v>
          </cell>
          <cell r="H27">
            <v>19.8</v>
          </cell>
          <cell r="I27" t="str">
            <v>N</v>
          </cell>
          <cell r="J27">
            <v>43.92</v>
          </cell>
          <cell r="K27">
            <v>0</v>
          </cell>
        </row>
        <row r="28">
          <cell r="B28">
            <v>27.616666666666674</v>
          </cell>
          <cell r="C28">
            <v>36.299999999999997</v>
          </cell>
          <cell r="D28">
            <v>21.2</v>
          </cell>
          <cell r="E28">
            <v>66.041666666666671</v>
          </cell>
          <cell r="F28">
            <v>91</v>
          </cell>
          <cell r="G28">
            <v>39</v>
          </cell>
          <cell r="H28">
            <v>19.079999999999998</v>
          </cell>
          <cell r="I28" t="str">
            <v>N</v>
          </cell>
          <cell r="J28">
            <v>55.800000000000004</v>
          </cell>
          <cell r="K28">
            <v>0</v>
          </cell>
        </row>
        <row r="29">
          <cell r="B29">
            <v>24.408333333333335</v>
          </cell>
          <cell r="C29">
            <v>31</v>
          </cell>
          <cell r="D29">
            <v>20.5</v>
          </cell>
          <cell r="E29">
            <v>79.833333333333329</v>
          </cell>
          <cell r="F29">
            <v>98</v>
          </cell>
          <cell r="G29">
            <v>49</v>
          </cell>
          <cell r="H29">
            <v>29.52</v>
          </cell>
          <cell r="I29" t="str">
            <v>N</v>
          </cell>
          <cell r="J29">
            <v>45.36</v>
          </cell>
          <cell r="K29">
            <v>52</v>
          </cell>
        </row>
        <row r="30">
          <cell r="B30">
            <v>24.995833333333334</v>
          </cell>
          <cell r="C30">
            <v>35.1</v>
          </cell>
          <cell r="D30">
            <v>19.3</v>
          </cell>
          <cell r="E30">
            <v>79</v>
          </cell>
          <cell r="F30">
            <v>97</v>
          </cell>
          <cell r="G30">
            <v>41</v>
          </cell>
          <cell r="H30">
            <v>16.2</v>
          </cell>
          <cell r="I30" t="str">
            <v>N</v>
          </cell>
          <cell r="J30">
            <v>42.480000000000004</v>
          </cell>
          <cell r="K30">
            <v>0</v>
          </cell>
        </row>
        <row r="31">
          <cell r="B31">
            <v>21.233333333333338</v>
          </cell>
          <cell r="C31">
            <v>28.1</v>
          </cell>
          <cell r="D31">
            <v>18.3</v>
          </cell>
          <cell r="E31">
            <v>88.208333333333329</v>
          </cell>
          <cell r="F31">
            <v>97</v>
          </cell>
          <cell r="G31">
            <v>61</v>
          </cell>
          <cell r="H31">
            <v>37.800000000000004</v>
          </cell>
          <cell r="I31" t="str">
            <v>SE</v>
          </cell>
          <cell r="J31">
            <v>66.600000000000009</v>
          </cell>
          <cell r="K31">
            <v>20.6</v>
          </cell>
        </row>
        <row r="32">
          <cell r="B32">
            <v>22.420833333333338</v>
          </cell>
          <cell r="C32">
            <v>30.5</v>
          </cell>
          <cell r="D32">
            <v>17.7</v>
          </cell>
          <cell r="E32">
            <v>85.375</v>
          </cell>
          <cell r="F32">
            <v>98</v>
          </cell>
          <cell r="G32">
            <v>61</v>
          </cell>
          <cell r="H32">
            <v>19.440000000000001</v>
          </cell>
          <cell r="I32" t="str">
            <v>L</v>
          </cell>
          <cell r="J32">
            <v>31.319999999999997</v>
          </cell>
          <cell r="K32">
            <v>2.8</v>
          </cell>
        </row>
        <row r="33">
          <cell r="B33">
            <v>23.75</v>
          </cell>
          <cell r="C33">
            <v>27</v>
          </cell>
          <cell r="D33">
            <v>21.5</v>
          </cell>
          <cell r="E33">
            <v>86.625</v>
          </cell>
          <cell r="F33">
            <v>96</v>
          </cell>
          <cell r="G33">
            <v>70</v>
          </cell>
          <cell r="H33">
            <v>18.720000000000002</v>
          </cell>
          <cell r="I33" t="str">
            <v>N</v>
          </cell>
          <cell r="J33">
            <v>37.080000000000005</v>
          </cell>
          <cell r="K33">
            <v>0.2</v>
          </cell>
        </row>
        <row r="34">
          <cell r="B34">
            <v>24.799999999999997</v>
          </cell>
          <cell r="C34">
            <v>30.7</v>
          </cell>
          <cell r="D34">
            <v>22.3</v>
          </cell>
          <cell r="E34">
            <v>79.666666666666671</v>
          </cell>
          <cell r="F34">
            <v>96</v>
          </cell>
          <cell r="G34">
            <v>57</v>
          </cell>
          <cell r="H34">
            <v>25.56</v>
          </cell>
          <cell r="I34" t="str">
            <v>N</v>
          </cell>
          <cell r="J34">
            <v>43.2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26.849999999999998</v>
          </cell>
          <cell r="C5">
            <v>38.1</v>
          </cell>
          <cell r="D5">
            <v>18.600000000000001</v>
          </cell>
          <cell r="E5">
            <v>47.916666666666664</v>
          </cell>
          <cell r="F5">
            <v>70</v>
          </cell>
          <cell r="G5">
            <v>21</v>
          </cell>
          <cell r="H5">
            <v>25.56</v>
          </cell>
          <cell r="I5" t="str">
            <v>NE</v>
          </cell>
          <cell r="J5">
            <v>42.480000000000004</v>
          </cell>
          <cell r="K5">
            <v>0</v>
          </cell>
        </row>
        <row r="6">
          <cell r="B6">
            <v>19.816666666666666</v>
          </cell>
          <cell r="C6">
            <v>24.8</v>
          </cell>
          <cell r="D6">
            <v>14.6</v>
          </cell>
          <cell r="E6">
            <v>81.75</v>
          </cell>
          <cell r="F6">
            <v>97</v>
          </cell>
          <cell r="G6">
            <v>59</v>
          </cell>
          <cell r="H6">
            <v>28.8</v>
          </cell>
          <cell r="I6" t="str">
            <v>O</v>
          </cell>
          <cell r="J6">
            <v>42.480000000000004</v>
          </cell>
          <cell r="K6">
            <v>0</v>
          </cell>
        </row>
        <row r="7">
          <cell r="B7">
            <v>14.5875</v>
          </cell>
          <cell r="C7">
            <v>20.7</v>
          </cell>
          <cell r="D7">
            <v>11.3</v>
          </cell>
          <cell r="E7">
            <v>74.541666666666671</v>
          </cell>
          <cell r="F7">
            <v>94</v>
          </cell>
          <cell r="G7">
            <v>49</v>
          </cell>
          <cell r="H7">
            <v>19.440000000000001</v>
          </cell>
          <cell r="I7" t="str">
            <v>O</v>
          </cell>
          <cell r="J7">
            <v>36.72</v>
          </cell>
          <cell r="K7">
            <v>0</v>
          </cell>
        </row>
        <row r="8">
          <cell r="B8">
            <v>17.287499999999998</v>
          </cell>
          <cell r="C8">
            <v>25.4</v>
          </cell>
          <cell r="D8">
            <v>13.3</v>
          </cell>
          <cell r="E8">
            <v>72.75</v>
          </cell>
          <cell r="F8">
            <v>97</v>
          </cell>
          <cell r="G8">
            <v>34</v>
          </cell>
          <cell r="H8">
            <v>18</v>
          </cell>
          <cell r="I8" t="str">
            <v>SO</v>
          </cell>
          <cell r="J8">
            <v>34.92</v>
          </cell>
          <cell r="K8">
            <v>0</v>
          </cell>
        </row>
        <row r="9">
          <cell r="B9">
            <v>18.062500000000004</v>
          </cell>
          <cell r="C9">
            <v>27.4</v>
          </cell>
          <cell r="D9">
            <v>9</v>
          </cell>
          <cell r="E9">
            <v>56.375</v>
          </cell>
          <cell r="F9">
            <v>93</v>
          </cell>
          <cell r="G9">
            <v>25</v>
          </cell>
          <cell r="H9">
            <v>20.88</v>
          </cell>
          <cell r="I9" t="str">
            <v>SE</v>
          </cell>
          <cell r="J9">
            <v>37.800000000000004</v>
          </cell>
          <cell r="K9">
            <v>0</v>
          </cell>
        </row>
        <row r="10">
          <cell r="B10">
            <v>19.600000000000001</v>
          </cell>
          <cell r="C10">
            <v>29.9</v>
          </cell>
          <cell r="D10">
            <v>11.6</v>
          </cell>
          <cell r="E10">
            <v>52</v>
          </cell>
          <cell r="F10">
            <v>83</v>
          </cell>
          <cell r="G10">
            <v>24</v>
          </cell>
          <cell r="H10">
            <v>18.36</v>
          </cell>
          <cell r="I10" t="str">
            <v>SE</v>
          </cell>
          <cell r="J10">
            <v>38.880000000000003</v>
          </cell>
          <cell r="K10">
            <v>0</v>
          </cell>
        </row>
        <row r="11">
          <cell r="B11">
            <v>21.533333333333331</v>
          </cell>
          <cell r="C11">
            <v>33.9</v>
          </cell>
          <cell r="D11">
            <v>12.3</v>
          </cell>
          <cell r="E11">
            <v>49.791666666666664</v>
          </cell>
          <cell r="F11">
            <v>80</v>
          </cell>
          <cell r="G11">
            <v>17</v>
          </cell>
          <cell r="H11">
            <v>19.440000000000001</v>
          </cell>
          <cell r="I11" t="str">
            <v>S</v>
          </cell>
          <cell r="J11">
            <v>32.04</v>
          </cell>
          <cell r="K11">
            <v>0</v>
          </cell>
        </row>
        <row r="12">
          <cell r="B12">
            <v>23.891666666666666</v>
          </cell>
          <cell r="C12">
            <v>36.200000000000003</v>
          </cell>
          <cell r="D12">
            <v>13.7</v>
          </cell>
          <cell r="E12">
            <v>46.083333333333336</v>
          </cell>
          <cell r="F12">
            <v>90</v>
          </cell>
          <cell r="G12">
            <v>15</v>
          </cell>
          <cell r="H12">
            <v>18</v>
          </cell>
          <cell r="I12" t="str">
            <v>SO</v>
          </cell>
          <cell r="J12">
            <v>28.8</v>
          </cell>
          <cell r="K12">
            <v>0</v>
          </cell>
        </row>
        <row r="13">
          <cell r="B13">
            <v>25.958333333333332</v>
          </cell>
          <cell r="C13">
            <v>36.799999999999997</v>
          </cell>
          <cell r="D13">
            <v>16.3</v>
          </cell>
          <cell r="E13">
            <v>43.25</v>
          </cell>
          <cell r="F13">
            <v>59</v>
          </cell>
          <cell r="G13">
            <v>24</v>
          </cell>
          <cell r="H13">
            <v>19.079999999999998</v>
          </cell>
          <cell r="I13" t="str">
            <v>SE</v>
          </cell>
          <cell r="J13">
            <v>33.480000000000004</v>
          </cell>
          <cell r="K13">
            <v>0</v>
          </cell>
        </row>
        <row r="14">
          <cell r="B14">
            <v>24.458333333333332</v>
          </cell>
          <cell r="C14">
            <v>34</v>
          </cell>
          <cell r="D14">
            <v>16.899999999999999</v>
          </cell>
          <cell r="E14">
            <v>48.095238095238095</v>
          </cell>
          <cell r="F14">
            <v>73</v>
          </cell>
          <cell r="G14">
            <v>25</v>
          </cell>
          <cell r="H14">
            <v>16.2</v>
          </cell>
          <cell r="I14" t="str">
            <v>S</v>
          </cell>
          <cell r="J14">
            <v>28.44</v>
          </cell>
          <cell r="K14">
            <v>0</v>
          </cell>
        </row>
        <row r="15">
          <cell r="B15">
            <v>24.841666666666665</v>
          </cell>
          <cell r="C15">
            <v>35.9</v>
          </cell>
          <cell r="D15">
            <v>16.2</v>
          </cell>
          <cell r="E15">
            <v>49.416666666666664</v>
          </cell>
          <cell r="F15">
            <v>81</v>
          </cell>
          <cell r="G15">
            <v>19</v>
          </cell>
          <cell r="H15">
            <v>14.4</v>
          </cell>
          <cell r="I15" t="str">
            <v>S</v>
          </cell>
          <cell r="J15">
            <v>24.48</v>
          </cell>
          <cell r="K15">
            <v>0</v>
          </cell>
        </row>
        <row r="16">
          <cell r="B16">
            <v>24.483333333333331</v>
          </cell>
          <cell r="C16">
            <v>33.700000000000003</v>
          </cell>
          <cell r="D16">
            <v>16.399999999999999</v>
          </cell>
          <cell r="E16">
            <v>50.125</v>
          </cell>
          <cell r="F16">
            <v>75</v>
          </cell>
          <cell r="G16">
            <v>25</v>
          </cell>
          <cell r="H16">
            <v>17.28</v>
          </cell>
          <cell r="I16" t="str">
            <v>S</v>
          </cell>
          <cell r="J16">
            <v>28.8</v>
          </cell>
          <cell r="K16">
            <v>0</v>
          </cell>
        </row>
        <row r="17">
          <cell r="B17">
            <v>24.624999999999996</v>
          </cell>
          <cell r="C17">
            <v>35</v>
          </cell>
          <cell r="D17">
            <v>16.399999999999999</v>
          </cell>
          <cell r="E17">
            <v>54.916666666666664</v>
          </cell>
          <cell r="F17">
            <v>83</v>
          </cell>
          <cell r="G17">
            <v>26</v>
          </cell>
          <cell r="H17">
            <v>19.8</v>
          </cell>
          <cell r="I17" t="str">
            <v>SE</v>
          </cell>
          <cell r="J17">
            <v>37.440000000000005</v>
          </cell>
          <cell r="K17">
            <v>0</v>
          </cell>
        </row>
        <row r="18">
          <cell r="B18">
            <v>21.004166666666666</v>
          </cell>
          <cell r="C18">
            <v>26.7</v>
          </cell>
          <cell r="D18">
            <v>18.399999999999999</v>
          </cell>
          <cell r="E18">
            <v>80</v>
          </cell>
          <cell r="F18">
            <v>96</v>
          </cell>
          <cell r="G18">
            <v>53</v>
          </cell>
          <cell r="H18">
            <v>29.880000000000003</v>
          </cell>
          <cell r="I18" t="str">
            <v>S</v>
          </cell>
          <cell r="J18">
            <v>50.04</v>
          </cell>
          <cell r="K18">
            <v>9.3999999999999986</v>
          </cell>
        </row>
        <row r="19">
          <cell r="B19">
            <v>20</v>
          </cell>
          <cell r="C19">
            <v>25.2</v>
          </cell>
          <cell r="D19">
            <v>16.3</v>
          </cell>
          <cell r="E19">
            <v>87.708333333333329</v>
          </cell>
          <cell r="F19">
            <v>99</v>
          </cell>
          <cell r="G19">
            <v>64</v>
          </cell>
          <cell r="H19">
            <v>8.2799999999999994</v>
          </cell>
          <cell r="I19" t="str">
            <v>O</v>
          </cell>
          <cell r="J19">
            <v>16.2</v>
          </cell>
          <cell r="K19">
            <v>0.2</v>
          </cell>
        </row>
        <row r="20">
          <cell r="B20">
            <v>21.279166666666669</v>
          </cell>
          <cell r="C20">
            <v>27.8</v>
          </cell>
          <cell r="D20">
            <v>17.3</v>
          </cell>
          <cell r="E20">
            <v>82.583333333333329</v>
          </cell>
          <cell r="F20">
            <v>98</v>
          </cell>
          <cell r="G20">
            <v>55</v>
          </cell>
          <cell r="H20">
            <v>15.48</v>
          </cell>
          <cell r="I20" t="str">
            <v>SE</v>
          </cell>
          <cell r="J20">
            <v>26.28</v>
          </cell>
          <cell r="K20">
            <v>12.999999999999998</v>
          </cell>
        </row>
        <row r="21">
          <cell r="B21">
            <v>20.762499999999999</v>
          </cell>
          <cell r="C21">
            <v>25</v>
          </cell>
          <cell r="D21">
            <v>18.7</v>
          </cell>
          <cell r="E21">
            <v>90.25</v>
          </cell>
          <cell r="F21">
            <v>99</v>
          </cell>
          <cell r="G21">
            <v>72</v>
          </cell>
          <cell r="H21">
            <v>0</v>
          </cell>
          <cell r="I21" t="str">
            <v>N</v>
          </cell>
          <cell r="J21">
            <v>0</v>
          </cell>
          <cell r="K21">
            <v>18.599999999999998</v>
          </cell>
        </row>
        <row r="22">
          <cell r="B22">
            <v>23.508333333333336</v>
          </cell>
          <cell r="C22">
            <v>31.1</v>
          </cell>
          <cell r="D22">
            <v>19.399999999999999</v>
          </cell>
          <cell r="E22">
            <v>80.916666666666671</v>
          </cell>
          <cell r="F22">
            <v>97</v>
          </cell>
          <cell r="G22">
            <v>51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25.800000000000008</v>
          </cell>
          <cell r="C23">
            <v>34.6</v>
          </cell>
          <cell r="D23">
            <v>18.899999999999999</v>
          </cell>
          <cell r="E23">
            <v>73.5</v>
          </cell>
          <cell r="F23">
            <v>99</v>
          </cell>
          <cell r="G23">
            <v>38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>
            <v>20.629166666666666</v>
          </cell>
          <cell r="C24">
            <v>27.7</v>
          </cell>
          <cell r="D24">
            <v>17.3</v>
          </cell>
          <cell r="E24">
            <v>83.833333333333329</v>
          </cell>
          <cell r="F24">
            <v>97</v>
          </cell>
          <cell r="G24">
            <v>57</v>
          </cell>
          <cell r="H24">
            <v>0</v>
          </cell>
          <cell r="I24" t="str">
            <v>N</v>
          </cell>
          <cell r="J24">
            <v>0</v>
          </cell>
          <cell r="K24">
            <v>20.400000000000002</v>
          </cell>
        </row>
        <row r="25">
          <cell r="B25">
            <v>21.345833333333331</v>
          </cell>
          <cell r="C25">
            <v>31.2</v>
          </cell>
          <cell r="D25">
            <v>15</v>
          </cell>
          <cell r="E25">
            <v>80.75</v>
          </cell>
          <cell r="F25">
            <v>99</v>
          </cell>
          <cell r="G25">
            <v>46</v>
          </cell>
          <cell r="H25">
            <v>0</v>
          </cell>
          <cell r="I25" t="str">
            <v>N</v>
          </cell>
          <cell r="J25">
            <v>0</v>
          </cell>
          <cell r="K25">
            <v>0.2</v>
          </cell>
        </row>
        <row r="26">
          <cell r="B26">
            <v>26.579166666666662</v>
          </cell>
          <cell r="C26">
            <v>35.700000000000003</v>
          </cell>
          <cell r="D26">
            <v>18.8</v>
          </cell>
          <cell r="E26">
            <v>62.333333333333336</v>
          </cell>
          <cell r="F26">
            <v>93</v>
          </cell>
          <cell r="G26">
            <v>34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28.295833333333331</v>
          </cell>
          <cell r="C27">
            <v>37.299999999999997</v>
          </cell>
          <cell r="D27">
            <v>20.6</v>
          </cell>
          <cell r="E27">
            <v>51</v>
          </cell>
          <cell r="F27">
            <v>80</v>
          </cell>
          <cell r="G27">
            <v>25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28.812499999999989</v>
          </cell>
          <cell r="C28">
            <v>38.200000000000003</v>
          </cell>
          <cell r="D28">
            <v>19.3</v>
          </cell>
          <cell r="E28">
            <v>44.583333333333336</v>
          </cell>
          <cell r="F28">
            <v>77</v>
          </cell>
          <cell r="G28">
            <v>22</v>
          </cell>
          <cell r="H28">
            <v>0</v>
          </cell>
          <cell r="I28" t="str">
            <v>N</v>
          </cell>
          <cell r="J28">
            <v>0</v>
          </cell>
          <cell r="K28">
            <v>0</v>
          </cell>
        </row>
        <row r="29">
          <cell r="B29">
            <v>27.037499999999994</v>
          </cell>
          <cell r="C29">
            <v>34.6</v>
          </cell>
          <cell r="D29">
            <v>19.600000000000001</v>
          </cell>
          <cell r="E29">
            <v>52.208333333333336</v>
          </cell>
          <cell r="F29">
            <v>76</v>
          </cell>
          <cell r="G29">
            <v>29</v>
          </cell>
          <cell r="H29">
            <v>0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>
            <v>26.508333333333336</v>
          </cell>
          <cell r="C30">
            <v>34</v>
          </cell>
          <cell r="D30">
            <v>20</v>
          </cell>
          <cell r="E30">
            <v>66.958333333333329</v>
          </cell>
          <cell r="F30">
            <v>93</v>
          </cell>
          <cell r="G30">
            <v>42</v>
          </cell>
          <cell r="H30">
            <v>0</v>
          </cell>
          <cell r="I30" t="str">
            <v>N</v>
          </cell>
          <cell r="J30">
            <v>0</v>
          </cell>
          <cell r="K30">
            <v>0</v>
          </cell>
        </row>
        <row r="31">
          <cell r="B31">
            <v>24.124999999999996</v>
          </cell>
          <cell r="C31">
            <v>30.2</v>
          </cell>
          <cell r="D31">
            <v>19.8</v>
          </cell>
          <cell r="E31">
            <v>72.791666666666671</v>
          </cell>
          <cell r="F31">
            <v>92</v>
          </cell>
          <cell r="G31">
            <v>44</v>
          </cell>
          <cell r="H31">
            <v>0</v>
          </cell>
          <cell r="I31" t="str">
            <v>N</v>
          </cell>
          <cell r="J31">
            <v>0</v>
          </cell>
          <cell r="K31">
            <v>2.6000000000000005</v>
          </cell>
        </row>
        <row r="32">
          <cell r="B32">
            <v>24.175000000000001</v>
          </cell>
          <cell r="C32">
            <v>32.799999999999997</v>
          </cell>
          <cell r="D32">
            <v>18.2</v>
          </cell>
          <cell r="E32">
            <v>74.25</v>
          </cell>
          <cell r="F32">
            <v>98</v>
          </cell>
          <cell r="G32">
            <v>40</v>
          </cell>
          <cell r="H32">
            <v>0</v>
          </cell>
          <cell r="I32" t="str">
            <v>N</v>
          </cell>
          <cell r="J32">
            <v>0</v>
          </cell>
          <cell r="K32">
            <v>2.4</v>
          </cell>
        </row>
        <row r="33">
          <cell r="B33">
            <v>26.608333333333334</v>
          </cell>
          <cell r="C33">
            <v>33.700000000000003</v>
          </cell>
          <cell r="D33">
            <v>21.9</v>
          </cell>
          <cell r="E33">
            <v>65.208333333333329</v>
          </cell>
          <cell r="F33">
            <v>86</v>
          </cell>
          <cell r="G33">
            <v>41</v>
          </cell>
          <cell r="H33">
            <v>0</v>
          </cell>
          <cell r="I33" t="str">
            <v>N</v>
          </cell>
          <cell r="J33">
            <v>0</v>
          </cell>
          <cell r="K33">
            <v>0</v>
          </cell>
        </row>
        <row r="34">
          <cell r="B34">
            <v>23.262499999999999</v>
          </cell>
          <cell r="C34">
            <v>27.4</v>
          </cell>
          <cell r="D34">
            <v>21.5</v>
          </cell>
          <cell r="E34">
            <v>88.541666666666671</v>
          </cell>
          <cell r="F34">
            <v>97</v>
          </cell>
          <cell r="G34">
            <v>64</v>
          </cell>
          <cell r="H34">
            <v>0</v>
          </cell>
          <cell r="I34" t="str">
            <v>N</v>
          </cell>
          <cell r="J34">
            <v>0</v>
          </cell>
          <cell r="K34">
            <v>23.199999999999996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19.504166666666666</v>
          </cell>
          <cell r="C5">
            <v>27.6</v>
          </cell>
          <cell r="D5">
            <v>15</v>
          </cell>
          <cell r="E5">
            <v>85.583333333333329</v>
          </cell>
          <cell r="F5">
            <v>98</v>
          </cell>
          <cell r="G5">
            <v>47</v>
          </cell>
          <cell r="H5">
            <v>18.720000000000002</v>
          </cell>
          <cell r="I5" t="str">
            <v>SO</v>
          </cell>
          <cell r="J5">
            <v>31.319999999999997</v>
          </cell>
          <cell r="K5">
            <v>3</v>
          </cell>
        </row>
        <row r="6">
          <cell r="B6">
            <v>11.566666666666665</v>
          </cell>
          <cell r="C6">
            <v>15.1</v>
          </cell>
          <cell r="D6">
            <v>9.9</v>
          </cell>
          <cell r="E6">
            <v>94.458333333333329</v>
          </cell>
          <cell r="F6">
            <v>98</v>
          </cell>
          <cell r="G6">
            <v>90</v>
          </cell>
          <cell r="H6">
            <v>24.48</v>
          </cell>
          <cell r="I6" t="str">
            <v>SO</v>
          </cell>
          <cell r="J6">
            <v>52.56</v>
          </cell>
          <cell r="K6">
            <v>27.199999999999996</v>
          </cell>
        </row>
        <row r="7">
          <cell r="B7">
            <v>12.549999999999999</v>
          </cell>
          <cell r="C7">
            <v>17.100000000000001</v>
          </cell>
          <cell r="D7">
            <v>9.9</v>
          </cell>
          <cell r="E7">
            <v>87.708333333333329</v>
          </cell>
          <cell r="F7">
            <v>97</v>
          </cell>
          <cell r="G7">
            <v>72</v>
          </cell>
          <cell r="H7">
            <v>28.08</v>
          </cell>
          <cell r="I7" t="str">
            <v>O</v>
          </cell>
          <cell r="J7">
            <v>41.04</v>
          </cell>
          <cell r="K7">
            <v>0.2</v>
          </cell>
        </row>
        <row r="8">
          <cell r="B8">
            <v>16.925000000000001</v>
          </cell>
          <cell r="C8">
            <v>23.3</v>
          </cell>
          <cell r="D8">
            <v>14.2</v>
          </cell>
          <cell r="E8">
            <v>76.291666666666671</v>
          </cell>
          <cell r="F8">
            <v>97</v>
          </cell>
          <cell r="G8">
            <v>31</v>
          </cell>
          <cell r="H8">
            <v>18.36</v>
          </cell>
          <cell r="I8" t="str">
            <v>S</v>
          </cell>
          <cell r="J8">
            <v>32.04</v>
          </cell>
          <cell r="K8">
            <v>1</v>
          </cell>
        </row>
        <row r="9">
          <cell r="B9">
            <v>16.520833333333332</v>
          </cell>
          <cell r="C9">
            <v>25.5</v>
          </cell>
          <cell r="D9">
            <v>8.6</v>
          </cell>
          <cell r="E9">
            <v>62.291666666666664</v>
          </cell>
          <cell r="F9">
            <v>93</v>
          </cell>
          <cell r="G9">
            <v>29</v>
          </cell>
          <cell r="H9">
            <v>17.64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19.099999999999998</v>
          </cell>
          <cell r="C10">
            <v>26.7</v>
          </cell>
          <cell r="D10">
            <v>12.7</v>
          </cell>
          <cell r="E10">
            <v>53.083333333333336</v>
          </cell>
          <cell r="F10">
            <v>79</v>
          </cell>
          <cell r="G10">
            <v>28</v>
          </cell>
          <cell r="H10">
            <v>24.12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21.375</v>
          </cell>
          <cell r="C11">
            <v>31.3</v>
          </cell>
          <cell r="D11">
            <v>13.7</v>
          </cell>
          <cell r="E11">
            <v>47.666666666666664</v>
          </cell>
          <cell r="F11">
            <v>71</v>
          </cell>
          <cell r="G11">
            <v>20</v>
          </cell>
          <cell r="H11">
            <v>13.68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22.908333333333335</v>
          </cell>
          <cell r="C12">
            <v>32</v>
          </cell>
          <cell r="D12">
            <v>11.8</v>
          </cell>
          <cell r="E12">
            <v>42.166666666666664</v>
          </cell>
          <cell r="F12">
            <v>84</v>
          </cell>
          <cell r="G12">
            <v>19</v>
          </cell>
          <cell r="H12">
            <v>14.76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23.650000000000002</v>
          </cell>
          <cell r="C13">
            <v>33.200000000000003</v>
          </cell>
          <cell r="D13">
            <v>14.6</v>
          </cell>
          <cell r="E13">
            <v>40.541666666666664</v>
          </cell>
          <cell r="F13">
            <v>70</v>
          </cell>
          <cell r="G13">
            <v>19</v>
          </cell>
          <cell r="H13">
            <v>10.44</v>
          </cell>
          <cell r="I13" t="str">
            <v>NE</v>
          </cell>
          <cell r="J13">
            <v>23.040000000000003</v>
          </cell>
          <cell r="K13">
            <v>0</v>
          </cell>
        </row>
        <row r="14">
          <cell r="B14">
            <v>24.804166666666664</v>
          </cell>
          <cell r="C14">
            <v>34.6</v>
          </cell>
          <cell r="D14">
            <v>17.3</v>
          </cell>
          <cell r="E14">
            <v>43.541666666666664</v>
          </cell>
          <cell r="F14">
            <v>71</v>
          </cell>
          <cell r="G14">
            <v>17</v>
          </cell>
          <cell r="H14">
            <v>12.6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23.612500000000001</v>
          </cell>
          <cell r="C15">
            <v>32.5</v>
          </cell>
          <cell r="D15">
            <v>16.2</v>
          </cell>
          <cell r="E15">
            <v>46.25</v>
          </cell>
          <cell r="F15">
            <v>74</v>
          </cell>
          <cell r="G15">
            <v>21</v>
          </cell>
          <cell r="H15">
            <v>10.8</v>
          </cell>
          <cell r="I15" t="str">
            <v>SO</v>
          </cell>
          <cell r="J15">
            <v>23.400000000000002</v>
          </cell>
          <cell r="K15">
            <v>0</v>
          </cell>
        </row>
        <row r="16">
          <cell r="B16">
            <v>22.720833333333331</v>
          </cell>
          <cell r="C16">
            <v>30</v>
          </cell>
          <cell r="D16">
            <v>16.600000000000001</v>
          </cell>
          <cell r="E16">
            <v>54.333333333333336</v>
          </cell>
          <cell r="F16">
            <v>81</v>
          </cell>
          <cell r="G16">
            <v>36</v>
          </cell>
          <cell r="H16">
            <v>20.52</v>
          </cell>
          <cell r="I16" t="str">
            <v>NE</v>
          </cell>
          <cell r="J16">
            <v>34.92</v>
          </cell>
          <cell r="K16">
            <v>0</v>
          </cell>
        </row>
        <row r="17">
          <cell r="B17">
            <v>20.754166666666659</v>
          </cell>
          <cell r="C17">
            <v>24.5</v>
          </cell>
          <cell r="D17">
            <v>17.399999999999999</v>
          </cell>
          <cell r="E17">
            <v>66.416666666666671</v>
          </cell>
          <cell r="F17">
            <v>82</v>
          </cell>
          <cell r="G17">
            <v>56</v>
          </cell>
          <cell r="H17">
            <v>32.04</v>
          </cell>
          <cell r="I17" t="str">
            <v>NE</v>
          </cell>
          <cell r="J17">
            <v>47.16</v>
          </cell>
          <cell r="K17">
            <v>0</v>
          </cell>
        </row>
        <row r="18">
          <cell r="B18">
            <v>17.920833333333338</v>
          </cell>
          <cell r="C18">
            <v>19.5</v>
          </cell>
          <cell r="D18">
            <v>16.3</v>
          </cell>
          <cell r="E18">
            <v>91.041666666666671</v>
          </cell>
          <cell r="F18">
            <v>97</v>
          </cell>
          <cell r="G18">
            <v>73</v>
          </cell>
          <cell r="H18">
            <v>27.36</v>
          </cell>
          <cell r="I18" t="str">
            <v>S</v>
          </cell>
          <cell r="J18">
            <v>48.6</v>
          </cell>
          <cell r="K18">
            <v>28.199999999999996</v>
          </cell>
        </row>
        <row r="19">
          <cell r="B19">
            <v>20.204166666666666</v>
          </cell>
          <cell r="C19">
            <v>27.3</v>
          </cell>
          <cell r="D19">
            <v>15.6</v>
          </cell>
          <cell r="E19">
            <v>81.041666666666671</v>
          </cell>
          <cell r="F19">
            <v>97</v>
          </cell>
          <cell r="G19">
            <v>47</v>
          </cell>
          <cell r="H19">
            <v>9.3600000000000012</v>
          </cell>
          <cell r="I19" t="str">
            <v>N</v>
          </cell>
          <cell r="J19">
            <v>17.28</v>
          </cell>
          <cell r="K19">
            <v>0.2</v>
          </cell>
        </row>
        <row r="20">
          <cell r="B20">
            <v>19.666666666666668</v>
          </cell>
          <cell r="C20">
            <v>21.3</v>
          </cell>
          <cell r="D20">
            <v>18.2</v>
          </cell>
          <cell r="E20">
            <v>88.083333333333329</v>
          </cell>
          <cell r="F20">
            <v>96</v>
          </cell>
          <cell r="G20">
            <v>76</v>
          </cell>
          <cell r="H20">
            <v>19.8</v>
          </cell>
          <cell r="I20" t="str">
            <v>NE</v>
          </cell>
          <cell r="J20">
            <v>37.080000000000005</v>
          </cell>
          <cell r="K20">
            <v>7.8000000000000007</v>
          </cell>
        </row>
        <row r="21">
          <cell r="B21">
            <v>20.766666666666666</v>
          </cell>
          <cell r="C21">
            <v>27.6</v>
          </cell>
          <cell r="D21">
            <v>18.100000000000001</v>
          </cell>
          <cell r="E21">
            <v>87.166666666666671</v>
          </cell>
          <cell r="F21">
            <v>98</v>
          </cell>
          <cell r="G21">
            <v>57</v>
          </cell>
          <cell r="H21">
            <v>32.76</v>
          </cell>
          <cell r="I21" t="str">
            <v>N</v>
          </cell>
          <cell r="J21">
            <v>56.88</v>
          </cell>
          <cell r="K21">
            <v>17.599999999999998</v>
          </cell>
        </row>
        <row r="22">
          <cell r="B22">
            <v>21.779166666666665</v>
          </cell>
          <cell r="C22">
            <v>29.1</v>
          </cell>
          <cell r="D22">
            <v>16.2</v>
          </cell>
          <cell r="E22">
            <v>76.291666666666671</v>
          </cell>
          <cell r="F22">
            <v>97</v>
          </cell>
          <cell r="G22">
            <v>49</v>
          </cell>
          <cell r="H22">
            <v>14.4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26.704166666666666</v>
          </cell>
          <cell r="C23">
            <v>35.1</v>
          </cell>
          <cell r="D23">
            <v>20.6</v>
          </cell>
          <cell r="E23">
            <v>66.416666666666671</v>
          </cell>
          <cell r="F23">
            <v>92</v>
          </cell>
          <cell r="G23">
            <v>35</v>
          </cell>
          <cell r="H23">
            <v>24.12</v>
          </cell>
          <cell r="I23" t="str">
            <v>N</v>
          </cell>
          <cell r="J23">
            <v>46.080000000000005</v>
          </cell>
          <cell r="K23">
            <v>0</v>
          </cell>
        </row>
        <row r="24">
          <cell r="B24">
            <v>18.804166666666664</v>
          </cell>
          <cell r="C24">
            <v>28</v>
          </cell>
          <cell r="D24">
            <v>15.6</v>
          </cell>
          <cell r="E24">
            <v>88.208333333333329</v>
          </cell>
          <cell r="F24">
            <v>98</v>
          </cell>
          <cell r="G24">
            <v>57</v>
          </cell>
          <cell r="H24">
            <v>25.56</v>
          </cell>
          <cell r="I24" t="str">
            <v>N</v>
          </cell>
          <cell r="J24">
            <v>43.56</v>
          </cell>
          <cell r="K24">
            <v>55</v>
          </cell>
        </row>
        <row r="25">
          <cell r="B25">
            <v>21.337500000000002</v>
          </cell>
          <cell r="C25">
            <v>30.7</v>
          </cell>
          <cell r="D25">
            <v>15.8</v>
          </cell>
          <cell r="E25">
            <v>83.583333333333329</v>
          </cell>
          <cell r="F25">
            <v>99</v>
          </cell>
          <cell r="G25">
            <v>55</v>
          </cell>
          <cell r="H25">
            <v>0</v>
          </cell>
          <cell r="I25" t="str">
            <v>N</v>
          </cell>
          <cell r="J25">
            <v>0</v>
          </cell>
          <cell r="K25">
            <v>0.2</v>
          </cell>
        </row>
        <row r="26">
          <cell r="B26">
            <v>26.916666666666661</v>
          </cell>
          <cell r="C26">
            <v>35.6</v>
          </cell>
          <cell r="D26">
            <v>21</v>
          </cell>
          <cell r="E26">
            <v>65.916666666666671</v>
          </cell>
          <cell r="F26">
            <v>86</v>
          </cell>
          <cell r="G26">
            <v>37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28.037500000000005</v>
          </cell>
          <cell r="C27">
            <v>37</v>
          </cell>
          <cell r="D27">
            <v>23</v>
          </cell>
          <cell r="E27">
            <v>63.235294117647058</v>
          </cell>
          <cell r="F27">
            <v>77</v>
          </cell>
          <cell r="G27">
            <v>35</v>
          </cell>
          <cell r="H27">
            <v>0</v>
          </cell>
          <cell r="I27" t="str">
            <v>N</v>
          </cell>
          <cell r="J27">
            <v>0</v>
          </cell>
          <cell r="K27">
            <v>4.6000000000000005</v>
          </cell>
        </row>
        <row r="28">
          <cell r="B28">
            <v>26.8</v>
          </cell>
          <cell r="C28">
            <v>36.6</v>
          </cell>
          <cell r="D28">
            <v>21.6</v>
          </cell>
          <cell r="E28" t="str">
            <v>*</v>
          </cell>
          <cell r="F28" t="str">
            <v>*</v>
          </cell>
          <cell r="G28" t="str">
            <v>*</v>
          </cell>
          <cell r="H28">
            <v>0</v>
          </cell>
          <cell r="I28" t="str">
            <v>N</v>
          </cell>
          <cell r="J28">
            <v>0</v>
          </cell>
          <cell r="K28">
            <v>12.600000000000001</v>
          </cell>
        </row>
        <row r="29">
          <cell r="B29">
            <v>22.620833333333334</v>
          </cell>
          <cell r="C29">
            <v>25.7</v>
          </cell>
          <cell r="D29">
            <v>20.2</v>
          </cell>
          <cell r="E29">
            <v>85</v>
          </cell>
          <cell r="F29">
            <v>86</v>
          </cell>
          <cell r="G29">
            <v>81</v>
          </cell>
          <cell r="H29">
            <v>0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>
            <v>23.200000000000003</v>
          </cell>
          <cell r="C30">
            <v>30.9</v>
          </cell>
          <cell r="D30">
            <v>19.7</v>
          </cell>
          <cell r="E30">
            <v>77.333333333333329</v>
          </cell>
          <cell r="F30">
            <v>91</v>
          </cell>
          <cell r="G30">
            <v>47</v>
          </cell>
          <cell r="H30">
            <v>0</v>
          </cell>
          <cell r="I30" t="str">
            <v>N</v>
          </cell>
          <cell r="J30">
            <v>0</v>
          </cell>
          <cell r="K30">
            <v>0</v>
          </cell>
        </row>
        <row r="31">
          <cell r="B31">
            <v>19.470833333333331</v>
          </cell>
          <cell r="C31">
            <v>21.7</v>
          </cell>
          <cell r="D31">
            <v>18</v>
          </cell>
          <cell r="E31">
            <v>89.5</v>
          </cell>
          <cell r="F31">
            <v>97</v>
          </cell>
          <cell r="G31">
            <v>77</v>
          </cell>
          <cell r="H31">
            <v>0</v>
          </cell>
          <cell r="I31" t="str">
            <v>N</v>
          </cell>
          <cell r="J31">
            <v>0</v>
          </cell>
          <cell r="K31">
            <v>31.2</v>
          </cell>
        </row>
        <row r="32">
          <cell r="B32">
            <v>21.358333333333334</v>
          </cell>
          <cell r="C32">
            <v>27.3</v>
          </cell>
          <cell r="D32">
            <v>16.3</v>
          </cell>
          <cell r="E32">
            <v>82.791666666666671</v>
          </cell>
          <cell r="F32">
            <v>97</v>
          </cell>
          <cell r="G32">
            <v>61</v>
          </cell>
          <cell r="H32">
            <v>0</v>
          </cell>
          <cell r="I32" t="str">
            <v>N</v>
          </cell>
          <cell r="J32">
            <v>0</v>
          </cell>
          <cell r="K32">
            <v>0.2</v>
          </cell>
        </row>
        <row r="33">
          <cell r="B33">
            <v>24.74166666666666</v>
          </cell>
          <cell r="C33">
            <v>29.7</v>
          </cell>
          <cell r="D33">
            <v>21</v>
          </cell>
          <cell r="E33">
            <v>75.125</v>
          </cell>
          <cell r="F33">
            <v>91</v>
          </cell>
          <cell r="G33">
            <v>54</v>
          </cell>
          <cell r="H33">
            <v>0</v>
          </cell>
          <cell r="I33" t="str">
            <v>N</v>
          </cell>
          <cell r="J33">
            <v>0</v>
          </cell>
          <cell r="K33">
            <v>0</v>
          </cell>
        </row>
        <row r="34">
          <cell r="B34">
            <v>22.537499999999994</v>
          </cell>
          <cell r="C34">
            <v>25.8</v>
          </cell>
          <cell r="D34">
            <v>20.9</v>
          </cell>
          <cell r="E34">
            <v>81.916666666666671</v>
          </cell>
          <cell r="F34">
            <v>92</v>
          </cell>
          <cell r="G34">
            <v>66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5">
          <cell r="I35" t="str">
            <v>S</v>
          </cell>
        </row>
      </sheetData>
      <sheetData sheetId="6" refreshError="1"/>
      <sheetData sheetId="7" refreshError="1"/>
      <sheetData sheetId="8" refreshError="1">
        <row r="5">
          <cell r="B5">
            <v>26.0625</v>
          </cell>
          <cell r="C5">
            <v>36.6</v>
          </cell>
          <cell r="D5">
            <v>16.899999999999999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22.32</v>
          </cell>
          <cell r="I5" t="str">
            <v>S</v>
          </cell>
          <cell r="J5">
            <v>53.28</v>
          </cell>
          <cell r="K5">
            <v>0</v>
          </cell>
        </row>
        <row r="6">
          <cell r="B6">
            <v>17.508333333333336</v>
          </cell>
          <cell r="C6">
            <v>28.5</v>
          </cell>
          <cell r="D6">
            <v>12.5</v>
          </cell>
          <cell r="E6" t="str">
            <v>*</v>
          </cell>
          <cell r="F6" t="str">
            <v>*</v>
          </cell>
          <cell r="G6" t="str">
            <v>*</v>
          </cell>
          <cell r="H6">
            <v>27.720000000000002</v>
          </cell>
          <cell r="I6" t="str">
            <v>SO</v>
          </cell>
          <cell r="J6">
            <v>47.519999999999996</v>
          </cell>
          <cell r="K6">
            <v>0</v>
          </cell>
        </row>
        <row r="7">
          <cell r="B7">
            <v>13.633333333333333</v>
          </cell>
          <cell r="C7">
            <v>22.1</v>
          </cell>
          <cell r="D7">
            <v>6.9</v>
          </cell>
          <cell r="E7" t="str">
            <v>*</v>
          </cell>
          <cell r="F7" t="str">
            <v>*</v>
          </cell>
          <cell r="G7" t="str">
            <v>*</v>
          </cell>
          <cell r="H7">
            <v>22.32</v>
          </cell>
          <cell r="I7" t="str">
            <v>SO</v>
          </cell>
          <cell r="J7">
            <v>39.24</v>
          </cell>
          <cell r="K7">
            <v>0</v>
          </cell>
        </row>
        <row r="8">
          <cell r="B8">
            <v>16.479166666666668</v>
          </cell>
          <cell r="C8">
            <v>26.8</v>
          </cell>
          <cell r="D8">
            <v>8.6999999999999993</v>
          </cell>
          <cell r="E8" t="str">
            <v>*</v>
          </cell>
          <cell r="F8" t="str">
            <v>*</v>
          </cell>
          <cell r="G8" t="str">
            <v>*</v>
          </cell>
          <cell r="H8">
            <v>25.2</v>
          </cell>
          <cell r="I8" t="str">
            <v>S</v>
          </cell>
          <cell r="J8">
            <v>41.76</v>
          </cell>
          <cell r="K8">
            <v>0</v>
          </cell>
        </row>
        <row r="9">
          <cell r="B9">
            <v>17.100000000000001</v>
          </cell>
          <cell r="C9">
            <v>29</v>
          </cell>
          <cell r="D9">
            <v>6.2</v>
          </cell>
          <cell r="E9" t="str">
            <v>*</v>
          </cell>
          <cell r="F9" t="str">
            <v>*</v>
          </cell>
          <cell r="G9" t="str">
            <v>*</v>
          </cell>
          <cell r="H9">
            <v>19.8</v>
          </cell>
          <cell r="I9" t="str">
            <v>S</v>
          </cell>
          <cell r="J9">
            <v>37.800000000000004</v>
          </cell>
          <cell r="K9">
            <v>0</v>
          </cell>
        </row>
        <row r="10">
          <cell r="B10">
            <v>21.279166666666669</v>
          </cell>
          <cell r="C10">
            <v>31.1</v>
          </cell>
          <cell r="D10">
            <v>14.3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20.88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23.125</v>
          </cell>
          <cell r="C11">
            <v>35.700000000000003</v>
          </cell>
          <cell r="D11">
            <v>12.3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16.2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24.649999999999995</v>
          </cell>
          <cell r="C12">
            <v>36.1</v>
          </cell>
          <cell r="D12">
            <v>13.9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17.64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25.133333333333336</v>
          </cell>
          <cell r="C13">
            <v>36.9</v>
          </cell>
          <cell r="D13">
            <v>14.6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20.88</v>
          </cell>
          <cell r="I13" t="str">
            <v>S</v>
          </cell>
          <cell r="J13">
            <v>33.480000000000004</v>
          </cell>
          <cell r="K13">
            <v>0</v>
          </cell>
        </row>
        <row r="14">
          <cell r="B14">
            <v>24.968181818181822</v>
          </cell>
          <cell r="C14">
            <v>37.1</v>
          </cell>
          <cell r="D14">
            <v>13.6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18.36</v>
          </cell>
          <cell r="I14" t="str">
            <v>S</v>
          </cell>
          <cell r="J14">
            <v>32.4</v>
          </cell>
          <cell r="K14">
            <v>0</v>
          </cell>
        </row>
        <row r="15">
          <cell r="B15">
            <v>25.404166666666669</v>
          </cell>
          <cell r="C15">
            <v>37.1</v>
          </cell>
          <cell r="D15">
            <v>16.100000000000001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19.440000000000001</v>
          </cell>
          <cell r="I15" t="str">
            <v>S</v>
          </cell>
          <cell r="J15">
            <v>31.319999999999997</v>
          </cell>
          <cell r="K15">
            <v>0</v>
          </cell>
        </row>
        <row r="16">
          <cell r="B16">
            <v>25.612499999999997</v>
          </cell>
          <cell r="C16">
            <v>37.4</v>
          </cell>
          <cell r="D16">
            <v>16.100000000000001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21.240000000000002</v>
          </cell>
          <cell r="I16" t="str">
            <v>S</v>
          </cell>
          <cell r="J16">
            <v>48.24</v>
          </cell>
          <cell r="K16">
            <v>0</v>
          </cell>
        </row>
        <row r="17">
          <cell r="B17">
            <v>27.849999999999998</v>
          </cell>
          <cell r="C17">
            <v>38.200000000000003</v>
          </cell>
          <cell r="D17">
            <v>19.600000000000001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23.400000000000002</v>
          </cell>
          <cell r="I17" t="str">
            <v>NO</v>
          </cell>
          <cell r="J17">
            <v>44.64</v>
          </cell>
          <cell r="K17">
            <v>0</v>
          </cell>
        </row>
        <row r="18">
          <cell r="B18">
            <v>19.854166666666668</v>
          </cell>
          <cell r="C18">
            <v>30.8</v>
          </cell>
          <cell r="D18">
            <v>16.899999999999999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28.8</v>
          </cell>
          <cell r="I18" t="str">
            <v>S</v>
          </cell>
          <cell r="J18">
            <v>48.24</v>
          </cell>
          <cell r="K18">
            <v>14.600000000000001</v>
          </cell>
        </row>
        <row r="19">
          <cell r="B19">
            <v>21.208333333333336</v>
          </cell>
          <cell r="C19">
            <v>29.4</v>
          </cell>
          <cell r="D19">
            <v>17.399999999999999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14.04</v>
          </cell>
          <cell r="I19" t="str">
            <v>SE</v>
          </cell>
          <cell r="J19">
            <v>41.4</v>
          </cell>
          <cell r="K19">
            <v>6.8</v>
          </cell>
        </row>
        <row r="20">
          <cell r="B20">
            <v>22.295833333333338</v>
          </cell>
          <cell r="C20">
            <v>26.4</v>
          </cell>
          <cell r="D20">
            <v>20.100000000000001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21.96</v>
          </cell>
          <cell r="I20" t="str">
            <v>L</v>
          </cell>
          <cell r="J20">
            <v>48.6</v>
          </cell>
          <cell r="K20">
            <v>0</v>
          </cell>
        </row>
        <row r="21">
          <cell r="B21">
            <v>20.008333333333333</v>
          </cell>
          <cell r="C21">
            <v>21.4</v>
          </cell>
          <cell r="D21">
            <v>18.100000000000001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17.64</v>
          </cell>
          <cell r="I21" t="str">
            <v>N</v>
          </cell>
          <cell r="J21">
            <v>37.440000000000005</v>
          </cell>
          <cell r="K21">
            <v>65.599999999999994</v>
          </cell>
        </row>
        <row r="22">
          <cell r="B22">
            <v>22.729166666666668</v>
          </cell>
          <cell r="C22">
            <v>29.8</v>
          </cell>
          <cell r="D22">
            <v>18.899999999999999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21.6</v>
          </cell>
          <cell r="I22" t="str">
            <v>NO</v>
          </cell>
          <cell r="J22">
            <v>33.840000000000003</v>
          </cell>
          <cell r="K22">
            <v>0.8</v>
          </cell>
        </row>
        <row r="23">
          <cell r="B23">
            <v>25.045833333333334</v>
          </cell>
          <cell r="C23">
            <v>32</v>
          </cell>
          <cell r="D23">
            <v>19.8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18</v>
          </cell>
          <cell r="I23" t="str">
            <v>N</v>
          </cell>
          <cell r="J23">
            <v>30.6</v>
          </cell>
          <cell r="K23">
            <v>0</v>
          </cell>
        </row>
        <row r="24">
          <cell r="B24">
            <v>21.637499999999999</v>
          </cell>
          <cell r="C24">
            <v>31.5</v>
          </cell>
          <cell r="D24">
            <v>16.2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40.32</v>
          </cell>
          <cell r="I24" t="str">
            <v>N</v>
          </cell>
          <cell r="J24">
            <v>86.039999999999992</v>
          </cell>
          <cell r="K24">
            <v>32.200000000000003</v>
          </cell>
        </row>
        <row r="25">
          <cell r="B25">
            <v>21.783333333333331</v>
          </cell>
          <cell r="C25">
            <v>32.4</v>
          </cell>
          <cell r="D25">
            <v>16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16.559999999999999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26.008333333333336</v>
          </cell>
          <cell r="C26">
            <v>36.799999999999997</v>
          </cell>
          <cell r="D26">
            <v>18.8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14.4</v>
          </cell>
          <cell r="I26" t="str">
            <v>S</v>
          </cell>
          <cell r="J26">
            <v>53.28</v>
          </cell>
          <cell r="K26">
            <v>2.8</v>
          </cell>
        </row>
        <row r="27">
          <cell r="B27">
            <v>27.450000000000003</v>
          </cell>
          <cell r="C27">
            <v>36.5</v>
          </cell>
          <cell r="D27">
            <v>19.600000000000001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16.2</v>
          </cell>
          <cell r="I27" t="str">
            <v>S</v>
          </cell>
          <cell r="J27">
            <v>30.96</v>
          </cell>
          <cell r="K27">
            <v>0</v>
          </cell>
        </row>
        <row r="28">
          <cell r="B28">
            <v>28.466666666666669</v>
          </cell>
          <cell r="C28">
            <v>37.5</v>
          </cell>
          <cell r="D28">
            <v>19.5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16.2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25.116666666666671</v>
          </cell>
          <cell r="C29">
            <v>30.5</v>
          </cell>
          <cell r="D29">
            <v>21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23.759999999999998</v>
          </cell>
          <cell r="I29" t="str">
            <v>O</v>
          </cell>
          <cell r="J29">
            <v>46.080000000000005</v>
          </cell>
          <cell r="K29">
            <v>0</v>
          </cell>
        </row>
        <row r="30">
          <cell r="B30">
            <v>25.129166666666663</v>
          </cell>
          <cell r="C30">
            <v>35.299999999999997</v>
          </cell>
          <cell r="D30">
            <v>18.7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28.08</v>
          </cell>
          <cell r="I30" t="str">
            <v>S</v>
          </cell>
          <cell r="J30">
            <v>45.36</v>
          </cell>
          <cell r="K30">
            <v>0</v>
          </cell>
        </row>
        <row r="31">
          <cell r="B31">
            <v>24.079166666666666</v>
          </cell>
          <cell r="C31">
            <v>32.200000000000003</v>
          </cell>
          <cell r="D31">
            <v>19.3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37.440000000000005</v>
          </cell>
          <cell r="I31" t="str">
            <v>S</v>
          </cell>
          <cell r="J31">
            <v>72</v>
          </cell>
          <cell r="K31">
            <v>4</v>
          </cell>
        </row>
        <row r="32">
          <cell r="B32">
            <v>23.0625</v>
          </cell>
          <cell r="C32">
            <v>30.7</v>
          </cell>
          <cell r="D32">
            <v>18.8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25.56</v>
          </cell>
          <cell r="I32" t="str">
            <v>NO</v>
          </cell>
          <cell r="J32">
            <v>45.36</v>
          </cell>
          <cell r="K32">
            <v>2</v>
          </cell>
        </row>
        <row r="33">
          <cell r="B33">
            <v>25.083333333333329</v>
          </cell>
          <cell r="C33">
            <v>31.2</v>
          </cell>
          <cell r="D33">
            <v>21.1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15.840000000000002</v>
          </cell>
          <cell r="I33" t="str">
            <v>S</v>
          </cell>
          <cell r="J33">
            <v>29.880000000000003</v>
          </cell>
          <cell r="K33">
            <v>0</v>
          </cell>
        </row>
        <row r="34">
          <cell r="B34">
            <v>22.204166666666666</v>
          </cell>
          <cell r="C34">
            <v>25.3</v>
          </cell>
          <cell r="D34">
            <v>19.8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28.8</v>
          </cell>
          <cell r="I34" t="str">
            <v>N</v>
          </cell>
          <cell r="J34">
            <v>43.92</v>
          </cell>
          <cell r="K34">
            <v>10.6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21.733333333333334</v>
          </cell>
          <cell r="C5">
            <v>26.1</v>
          </cell>
          <cell r="D5">
            <v>18.899999999999999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12.96</v>
          </cell>
          <cell r="I5" t="str">
            <v>SO</v>
          </cell>
          <cell r="J5">
            <v>36</v>
          </cell>
          <cell r="K5">
            <v>3.8000000000000007</v>
          </cell>
        </row>
        <row r="6">
          <cell r="B6">
            <v>13.170833333333333</v>
          </cell>
          <cell r="C6">
            <v>19.899999999999999</v>
          </cell>
          <cell r="D6">
            <v>11.1</v>
          </cell>
          <cell r="E6" t="str">
            <v>*</v>
          </cell>
          <cell r="F6" t="str">
            <v>*</v>
          </cell>
          <cell r="G6" t="str">
            <v>*</v>
          </cell>
          <cell r="H6">
            <v>17.64</v>
          </cell>
          <cell r="I6" t="str">
            <v>SO</v>
          </cell>
          <cell r="J6">
            <v>46.080000000000005</v>
          </cell>
          <cell r="K6">
            <v>18.799999999999997</v>
          </cell>
        </row>
        <row r="7">
          <cell r="B7">
            <v>13.1</v>
          </cell>
          <cell r="C7">
            <v>17.600000000000001</v>
          </cell>
          <cell r="D7">
            <v>9.8000000000000007</v>
          </cell>
          <cell r="E7">
            <v>84.869565217391298</v>
          </cell>
          <cell r="F7">
            <v>97</v>
          </cell>
          <cell r="G7">
            <v>67</v>
          </cell>
          <cell r="H7">
            <v>16.920000000000002</v>
          </cell>
          <cell r="I7" t="str">
            <v>O</v>
          </cell>
          <cell r="J7">
            <v>32.4</v>
          </cell>
          <cell r="K7">
            <v>0.2</v>
          </cell>
        </row>
        <row r="8">
          <cell r="B8">
            <v>17.745833333333334</v>
          </cell>
          <cell r="C8">
            <v>23.7</v>
          </cell>
          <cell r="D8">
            <v>14.4</v>
          </cell>
          <cell r="E8">
            <v>72.916666666666671</v>
          </cell>
          <cell r="F8">
            <v>97</v>
          </cell>
          <cell r="G8">
            <v>36</v>
          </cell>
          <cell r="H8">
            <v>12.96</v>
          </cell>
          <cell r="I8" t="str">
            <v>S</v>
          </cell>
          <cell r="J8">
            <v>30.240000000000002</v>
          </cell>
          <cell r="K8">
            <v>0.2</v>
          </cell>
        </row>
        <row r="9">
          <cell r="B9">
            <v>17.258333333333329</v>
          </cell>
          <cell r="C9">
            <v>25.6</v>
          </cell>
          <cell r="D9">
            <v>8</v>
          </cell>
          <cell r="E9">
            <v>60.416666666666664</v>
          </cell>
          <cell r="F9">
            <v>94</v>
          </cell>
          <cell r="G9">
            <v>30</v>
          </cell>
          <cell r="H9">
            <v>22.68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20.054166666666664</v>
          </cell>
          <cell r="C10">
            <v>27.4</v>
          </cell>
          <cell r="D10">
            <v>13.6</v>
          </cell>
          <cell r="E10">
            <v>56.277777777777779</v>
          </cell>
          <cell r="F10">
            <v>77</v>
          </cell>
          <cell r="G10">
            <v>30</v>
          </cell>
          <cell r="H10">
            <v>26.28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21.899999999999995</v>
          </cell>
          <cell r="C11">
            <v>30.8</v>
          </cell>
          <cell r="D11">
            <v>13.5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18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22.854166666666668</v>
          </cell>
          <cell r="C12">
            <v>32.299999999999997</v>
          </cell>
          <cell r="D12">
            <v>12.4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12.96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23.558333333333334</v>
          </cell>
          <cell r="C13">
            <v>33.200000000000003</v>
          </cell>
          <cell r="D13">
            <v>12.9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12.6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24.900000000000002</v>
          </cell>
          <cell r="C14">
            <v>34.1</v>
          </cell>
          <cell r="D14">
            <v>15.5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14.76</v>
          </cell>
          <cell r="I14" t="str">
            <v>SE</v>
          </cell>
          <cell r="J14">
            <v>25.56</v>
          </cell>
          <cell r="K14">
            <v>0</v>
          </cell>
        </row>
        <row r="15">
          <cell r="B15">
            <v>23.216666666666665</v>
          </cell>
          <cell r="C15">
            <v>32.1</v>
          </cell>
          <cell r="D15">
            <v>14.2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12.24</v>
          </cell>
          <cell r="I15" t="str">
            <v>S</v>
          </cell>
          <cell r="J15">
            <v>26.64</v>
          </cell>
          <cell r="K15">
            <v>0</v>
          </cell>
        </row>
        <row r="16">
          <cell r="B16">
            <v>23.191666666666666</v>
          </cell>
          <cell r="C16">
            <v>30.6</v>
          </cell>
          <cell r="D16">
            <v>17.2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22.32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22.520833333333332</v>
          </cell>
          <cell r="C17">
            <v>28.3</v>
          </cell>
          <cell r="D17">
            <v>17.2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19.8</v>
          </cell>
          <cell r="I17" t="str">
            <v>L</v>
          </cell>
          <cell r="J17">
            <v>39.24</v>
          </cell>
          <cell r="K17">
            <v>0</v>
          </cell>
        </row>
        <row r="18">
          <cell r="B18">
            <v>18.579166666666666</v>
          </cell>
          <cell r="C18">
            <v>21.5</v>
          </cell>
          <cell r="D18">
            <v>16.7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27.720000000000002</v>
          </cell>
          <cell r="I18" t="str">
            <v>S</v>
          </cell>
          <cell r="J18">
            <v>64.44</v>
          </cell>
          <cell r="K18">
            <v>31.599999999999991</v>
          </cell>
        </row>
        <row r="19">
          <cell r="B19">
            <v>20.124999999999996</v>
          </cell>
          <cell r="C19">
            <v>27.2</v>
          </cell>
          <cell r="D19">
            <v>15.9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9.7200000000000006</v>
          </cell>
          <cell r="I19" t="str">
            <v>NO</v>
          </cell>
          <cell r="J19">
            <v>18.36</v>
          </cell>
          <cell r="K19">
            <v>0.4</v>
          </cell>
        </row>
        <row r="20">
          <cell r="B20">
            <v>20.054166666666667</v>
          </cell>
          <cell r="C20">
            <v>21.8</v>
          </cell>
          <cell r="D20">
            <v>18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20.52</v>
          </cell>
          <cell r="I20" t="str">
            <v>L</v>
          </cell>
          <cell r="J20">
            <v>29.16</v>
          </cell>
          <cell r="K20">
            <v>11.799999999999999</v>
          </cell>
        </row>
        <row r="21">
          <cell r="B21">
            <v>21.4375</v>
          </cell>
          <cell r="C21">
            <v>27.1</v>
          </cell>
          <cell r="D21">
            <v>18.7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21.240000000000002</v>
          </cell>
          <cell r="I21" t="str">
            <v>NO</v>
          </cell>
          <cell r="J21">
            <v>35.64</v>
          </cell>
          <cell r="K21">
            <v>22</v>
          </cell>
        </row>
        <row r="22">
          <cell r="B22">
            <v>22.066666666666666</v>
          </cell>
          <cell r="C22">
            <v>28.3</v>
          </cell>
          <cell r="D22">
            <v>16.7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14.76</v>
          </cell>
          <cell r="I22" t="str">
            <v>SO</v>
          </cell>
          <cell r="J22">
            <v>25.2</v>
          </cell>
          <cell r="K22">
            <v>0.2</v>
          </cell>
        </row>
        <row r="23">
          <cell r="B23">
            <v>26.141666666666666</v>
          </cell>
          <cell r="C23">
            <v>34.4</v>
          </cell>
          <cell r="D23">
            <v>20.100000000000001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28.44</v>
          </cell>
          <cell r="I23" t="str">
            <v>L</v>
          </cell>
          <cell r="J23">
            <v>44.28</v>
          </cell>
          <cell r="K23">
            <v>0</v>
          </cell>
        </row>
        <row r="24">
          <cell r="B24">
            <v>19.55</v>
          </cell>
          <cell r="C24">
            <v>28.1</v>
          </cell>
          <cell r="D24">
            <v>16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32.04</v>
          </cell>
          <cell r="I24" t="str">
            <v>SE</v>
          </cell>
          <cell r="J24">
            <v>55.800000000000004</v>
          </cell>
          <cell r="K24">
            <v>57.399999999999991</v>
          </cell>
        </row>
        <row r="25">
          <cell r="B25">
            <v>21.345833333333331</v>
          </cell>
          <cell r="C25">
            <v>29.5</v>
          </cell>
          <cell r="D25">
            <v>16.399999999999999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12.96</v>
          </cell>
          <cell r="I25" t="str">
            <v>NE</v>
          </cell>
          <cell r="J25">
            <v>23.759999999999998</v>
          </cell>
          <cell r="K25">
            <v>0.2</v>
          </cell>
        </row>
        <row r="26">
          <cell r="B26">
            <v>26.541666666666668</v>
          </cell>
          <cell r="C26">
            <v>34.700000000000003</v>
          </cell>
          <cell r="D26">
            <v>19.2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19.440000000000001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28.208333333333339</v>
          </cell>
          <cell r="C27">
            <v>36.700000000000003</v>
          </cell>
          <cell r="D27">
            <v>20.8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21.240000000000002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28.804166666666664</v>
          </cell>
          <cell r="C28">
            <v>37.299999999999997</v>
          </cell>
          <cell r="D28">
            <v>22.5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19.8</v>
          </cell>
          <cell r="I28" t="str">
            <v>L</v>
          </cell>
          <cell r="J28">
            <v>32.76</v>
          </cell>
          <cell r="K28">
            <v>0</v>
          </cell>
        </row>
        <row r="29">
          <cell r="B29">
            <v>24.099999999999994</v>
          </cell>
          <cell r="C29">
            <v>27.8</v>
          </cell>
          <cell r="D29">
            <v>21.4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35.28</v>
          </cell>
          <cell r="I29" t="str">
            <v>L</v>
          </cell>
          <cell r="J29">
            <v>56.16</v>
          </cell>
          <cell r="K29">
            <v>0</v>
          </cell>
        </row>
        <row r="30">
          <cell r="B30">
            <v>24.741666666666664</v>
          </cell>
          <cell r="C30">
            <v>33</v>
          </cell>
          <cell r="D30">
            <v>19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15.48</v>
          </cell>
          <cell r="I30" t="str">
            <v>L</v>
          </cell>
          <cell r="J30">
            <v>33.840000000000003</v>
          </cell>
          <cell r="K30">
            <v>0</v>
          </cell>
        </row>
        <row r="31">
          <cell r="B31">
            <v>20.875</v>
          </cell>
          <cell r="C31">
            <v>24.9</v>
          </cell>
          <cell r="D31">
            <v>18.7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25.92</v>
          </cell>
          <cell r="I31" t="str">
            <v>SE</v>
          </cell>
          <cell r="J31">
            <v>50.04</v>
          </cell>
          <cell r="K31">
            <v>12.400000000000002</v>
          </cell>
        </row>
        <row r="32">
          <cell r="B32">
            <v>22.662500000000005</v>
          </cell>
          <cell r="C32">
            <v>28.7</v>
          </cell>
          <cell r="D32">
            <v>16.8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15.120000000000001</v>
          </cell>
          <cell r="I32" t="str">
            <v>L</v>
          </cell>
          <cell r="J32">
            <v>29.52</v>
          </cell>
          <cell r="K32">
            <v>0</v>
          </cell>
        </row>
        <row r="33">
          <cell r="B33">
            <v>25.116666666666664</v>
          </cell>
          <cell r="C33">
            <v>30.3</v>
          </cell>
          <cell r="D33">
            <v>21.5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24.12</v>
          </cell>
          <cell r="I33" t="str">
            <v>NE</v>
          </cell>
          <cell r="J33">
            <v>38.880000000000003</v>
          </cell>
          <cell r="K33">
            <v>0.2</v>
          </cell>
        </row>
        <row r="34">
          <cell r="B34">
            <v>21.870833333333326</v>
          </cell>
          <cell r="C34">
            <v>23.8</v>
          </cell>
          <cell r="D34">
            <v>19.7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23.040000000000003</v>
          </cell>
          <cell r="I34" t="str">
            <v>NE</v>
          </cell>
          <cell r="J34">
            <v>34.92</v>
          </cell>
          <cell r="K34">
            <v>34.6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18.229166666666671</v>
          </cell>
          <cell r="C5">
            <v>24.6</v>
          </cell>
          <cell r="D5">
            <v>15.1</v>
          </cell>
          <cell r="E5">
            <v>93.5</v>
          </cell>
          <cell r="F5">
            <v>98</v>
          </cell>
          <cell r="G5">
            <v>69</v>
          </cell>
          <cell r="H5">
            <v>14.76</v>
          </cell>
          <cell r="I5" t="str">
            <v>SO</v>
          </cell>
          <cell r="J5">
            <v>44.64</v>
          </cell>
          <cell r="K5">
            <v>5.1999999999999993</v>
          </cell>
        </row>
        <row r="6">
          <cell r="B6">
            <v>11.975</v>
          </cell>
          <cell r="C6">
            <v>15.1</v>
          </cell>
          <cell r="D6">
            <v>10.3</v>
          </cell>
          <cell r="E6">
            <v>94.25</v>
          </cell>
          <cell r="F6">
            <v>97</v>
          </cell>
          <cell r="G6">
            <v>89</v>
          </cell>
          <cell r="H6">
            <v>18</v>
          </cell>
          <cell r="I6" t="str">
            <v>O</v>
          </cell>
          <cell r="J6">
            <v>35.28</v>
          </cell>
          <cell r="K6">
            <v>14.800000000000002</v>
          </cell>
        </row>
        <row r="7">
          <cell r="B7">
            <v>12.845833333333337</v>
          </cell>
          <cell r="C7">
            <v>16.100000000000001</v>
          </cell>
          <cell r="D7">
            <v>10.7</v>
          </cell>
          <cell r="E7">
            <v>92.25</v>
          </cell>
          <cell r="F7">
            <v>97</v>
          </cell>
          <cell r="G7">
            <v>83</v>
          </cell>
          <cell r="H7">
            <v>18.720000000000002</v>
          </cell>
          <cell r="I7" t="str">
            <v>O</v>
          </cell>
          <cell r="J7">
            <v>32.04</v>
          </cell>
          <cell r="K7">
            <v>2.2000000000000002</v>
          </cell>
        </row>
        <row r="8">
          <cell r="B8">
            <v>17.270833333333332</v>
          </cell>
          <cell r="C8">
            <v>22.9</v>
          </cell>
          <cell r="D8">
            <v>14.4</v>
          </cell>
          <cell r="E8">
            <v>74.541666666666671</v>
          </cell>
          <cell r="F8">
            <v>97</v>
          </cell>
          <cell r="G8">
            <v>38</v>
          </cell>
          <cell r="H8">
            <v>18</v>
          </cell>
          <cell r="I8" t="str">
            <v>SO</v>
          </cell>
          <cell r="J8">
            <v>34.200000000000003</v>
          </cell>
          <cell r="K8">
            <v>1</v>
          </cell>
        </row>
        <row r="9">
          <cell r="B9">
            <v>15.612499999999997</v>
          </cell>
          <cell r="C9">
            <v>25.2</v>
          </cell>
          <cell r="D9">
            <v>5.9</v>
          </cell>
          <cell r="E9">
            <v>68.208333333333329</v>
          </cell>
          <cell r="F9">
            <v>99</v>
          </cell>
          <cell r="G9">
            <v>34</v>
          </cell>
          <cell r="H9">
            <v>24.12</v>
          </cell>
          <cell r="I9" t="str">
            <v>NE</v>
          </cell>
          <cell r="J9">
            <v>46.800000000000004</v>
          </cell>
          <cell r="K9">
            <v>0</v>
          </cell>
        </row>
        <row r="10">
          <cell r="B10">
            <v>18.912499999999998</v>
          </cell>
          <cell r="C10">
            <v>27.2</v>
          </cell>
          <cell r="D10">
            <v>11.9</v>
          </cell>
          <cell r="E10">
            <v>54.416666666666664</v>
          </cell>
          <cell r="F10">
            <v>81</v>
          </cell>
          <cell r="G10">
            <v>27</v>
          </cell>
          <cell r="H10">
            <v>24.48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20.016666666666662</v>
          </cell>
          <cell r="C11">
            <v>30.5</v>
          </cell>
          <cell r="D11">
            <v>9.1</v>
          </cell>
          <cell r="E11">
            <v>54.083333333333336</v>
          </cell>
          <cell r="F11">
            <v>91</v>
          </cell>
          <cell r="G11">
            <v>23</v>
          </cell>
          <cell r="H11">
            <v>20.88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21.691666666666666</v>
          </cell>
          <cell r="C12">
            <v>32.5</v>
          </cell>
          <cell r="D12">
            <v>9.6</v>
          </cell>
          <cell r="E12">
            <v>47.75</v>
          </cell>
          <cell r="F12">
            <v>92</v>
          </cell>
          <cell r="G12">
            <v>14</v>
          </cell>
          <cell r="H12">
            <v>13.32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21.333333333333332</v>
          </cell>
          <cell r="C13">
            <v>33.4</v>
          </cell>
          <cell r="D13">
            <v>10</v>
          </cell>
          <cell r="E13">
            <v>53.833333333333336</v>
          </cell>
          <cell r="F13">
            <v>91</v>
          </cell>
          <cell r="G13">
            <v>16</v>
          </cell>
          <cell r="H13">
            <v>11.520000000000001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22.745833333333337</v>
          </cell>
          <cell r="C14">
            <v>34.299999999999997</v>
          </cell>
          <cell r="D14">
            <v>12.2</v>
          </cell>
          <cell r="E14">
            <v>52.583333333333336</v>
          </cell>
          <cell r="F14">
            <v>89</v>
          </cell>
          <cell r="G14">
            <v>20</v>
          </cell>
          <cell r="H14">
            <v>21.240000000000002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21.691666666666663</v>
          </cell>
          <cell r="C15">
            <v>31.4</v>
          </cell>
          <cell r="D15">
            <v>11.5</v>
          </cell>
          <cell r="E15">
            <v>57.083333333333336</v>
          </cell>
          <cell r="F15">
            <v>93</v>
          </cell>
          <cell r="G15">
            <v>28</v>
          </cell>
          <cell r="H15">
            <v>10.44</v>
          </cell>
          <cell r="I15" t="str">
            <v>L</v>
          </cell>
          <cell r="J15">
            <v>20.88</v>
          </cell>
          <cell r="K15">
            <v>0</v>
          </cell>
        </row>
        <row r="16">
          <cell r="B16">
            <v>22.150000000000002</v>
          </cell>
          <cell r="C16">
            <v>29.2</v>
          </cell>
          <cell r="D16">
            <v>14.9</v>
          </cell>
          <cell r="E16">
            <v>57.416666666666664</v>
          </cell>
          <cell r="F16">
            <v>83</v>
          </cell>
          <cell r="G16">
            <v>39</v>
          </cell>
          <cell r="H16">
            <v>21.6</v>
          </cell>
          <cell r="I16" t="str">
            <v>L</v>
          </cell>
          <cell r="J16">
            <v>42.12</v>
          </cell>
          <cell r="K16">
            <v>0</v>
          </cell>
        </row>
        <row r="17">
          <cell r="B17">
            <v>19.741666666666664</v>
          </cell>
          <cell r="C17">
            <v>23.7</v>
          </cell>
          <cell r="D17">
            <v>16.899999999999999</v>
          </cell>
          <cell r="E17">
            <v>71.166666666666671</v>
          </cell>
          <cell r="F17">
            <v>86</v>
          </cell>
          <cell r="G17">
            <v>54</v>
          </cell>
          <cell r="H17">
            <v>25.92</v>
          </cell>
          <cell r="I17" t="str">
            <v>L</v>
          </cell>
          <cell r="J17">
            <v>48.24</v>
          </cell>
          <cell r="K17">
            <v>0</v>
          </cell>
        </row>
        <row r="18">
          <cell r="B18">
            <v>19.466666666666665</v>
          </cell>
          <cell r="C18">
            <v>24.8</v>
          </cell>
          <cell r="D18">
            <v>16.8</v>
          </cell>
          <cell r="E18">
            <v>83.833333333333329</v>
          </cell>
          <cell r="F18">
            <v>97</v>
          </cell>
          <cell r="G18">
            <v>60</v>
          </cell>
          <cell r="H18">
            <v>23.040000000000003</v>
          </cell>
          <cell r="I18" t="str">
            <v>S</v>
          </cell>
          <cell r="J18">
            <v>45.72</v>
          </cell>
          <cell r="K18">
            <v>13.200000000000001</v>
          </cell>
        </row>
        <row r="19">
          <cell r="B19">
            <v>20.695833333333336</v>
          </cell>
          <cell r="C19">
            <v>28.4</v>
          </cell>
          <cell r="D19">
            <v>14</v>
          </cell>
          <cell r="E19">
            <v>77.166666666666671</v>
          </cell>
          <cell r="F19">
            <v>98</v>
          </cell>
          <cell r="G19">
            <v>42</v>
          </cell>
          <cell r="H19">
            <v>8.2799999999999994</v>
          </cell>
          <cell r="I19" t="str">
            <v>SO</v>
          </cell>
          <cell r="J19">
            <v>30.96</v>
          </cell>
          <cell r="K19">
            <v>0</v>
          </cell>
        </row>
        <row r="20">
          <cell r="B20">
            <v>19.329166666666669</v>
          </cell>
          <cell r="C20">
            <v>23.2</v>
          </cell>
          <cell r="D20">
            <v>15.2</v>
          </cell>
          <cell r="E20">
            <v>86.125</v>
          </cell>
          <cell r="F20">
            <v>96</v>
          </cell>
          <cell r="G20">
            <v>62</v>
          </cell>
          <cell r="H20">
            <v>19.8</v>
          </cell>
          <cell r="I20" t="str">
            <v>L</v>
          </cell>
          <cell r="J20">
            <v>36</v>
          </cell>
          <cell r="K20">
            <v>9.4</v>
          </cell>
        </row>
        <row r="21">
          <cell r="B21">
            <v>21.125000000000004</v>
          </cell>
          <cell r="C21">
            <v>26.2</v>
          </cell>
          <cell r="D21">
            <v>18.8</v>
          </cell>
          <cell r="E21">
            <v>84.375</v>
          </cell>
          <cell r="F21">
            <v>97</v>
          </cell>
          <cell r="G21">
            <v>60</v>
          </cell>
          <cell r="H21">
            <v>22.68</v>
          </cell>
          <cell r="I21" t="str">
            <v>NE</v>
          </cell>
          <cell r="J21">
            <v>37.800000000000004</v>
          </cell>
          <cell r="K21">
            <v>19.8</v>
          </cell>
        </row>
        <row r="22">
          <cell r="B22">
            <v>20.699999999999996</v>
          </cell>
          <cell r="C22">
            <v>30</v>
          </cell>
          <cell r="D22">
            <v>13.2</v>
          </cell>
          <cell r="E22">
            <v>74.125</v>
          </cell>
          <cell r="F22">
            <v>98</v>
          </cell>
          <cell r="G22">
            <v>39</v>
          </cell>
          <cell r="H22">
            <v>16.559999999999999</v>
          </cell>
          <cell r="I22" t="str">
            <v>N</v>
          </cell>
          <cell r="J22">
            <v>27</v>
          </cell>
          <cell r="K22">
            <v>0</v>
          </cell>
        </row>
        <row r="23">
          <cell r="B23">
            <v>25.254166666666663</v>
          </cell>
          <cell r="C23">
            <v>35.200000000000003</v>
          </cell>
          <cell r="D23">
            <v>19.8</v>
          </cell>
          <cell r="E23">
            <v>72.375</v>
          </cell>
          <cell r="F23">
            <v>94</v>
          </cell>
          <cell r="G23">
            <v>36</v>
          </cell>
          <cell r="H23">
            <v>30.6</v>
          </cell>
          <cell r="I23" t="str">
            <v>NE</v>
          </cell>
          <cell r="J23">
            <v>63.360000000000007</v>
          </cell>
          <cell r="K23">
            <v>3</v>
          </cell>
        </row>
        <row r="24">
          <cell r="B24">
            <v>18.604166666666668</v>
          </cell>
          <cell r="C24">
            <v>20.5</v>
          </cell>
          <cell r="D24">
            <v>15.2</v>
          </cell>
          <cell r="E24">
            <v>85.333333333333329</v>
          </cell>
          <cell r="F24">
            <v>98</v>
          </cell>
          <cell r="G24">
            <v>71</v>
          </cell>
          <cell r="H24">
            <v>30.96</v>
          </cell>
          <cell r="I24" t="str">
            <v>NE</v>
          </cell>
          <cell r="J24">
            <v>81</v>
          </cell>
          <cell r="K24">
            <v>34.800000000000011</v>
          </cell>
        </row>
        <row r="25">
          <cell r="B25">
            <v>21.879166666666674</v>
          </cell>
          <cell r="C25">
            <v>30.6</v>
          </cell>
          <cell r="D25">
            <v>16.399999999999999</v>
          </cell>
          <cell r="E25">
            <v>81.416666666666671</v>
          </cell>
          <cell r="F25">
            <v>98</v>
          </cell>
          <cell r="G25">
            <v>53</v>
          </cell>
          <cell r="H25">
            <v>18</v>
          </cell>
          <cell r="I25" t="str">
            <v>NE</v>
          </cell>
          <cell r="J25">
            <v>29.52</v>
          </cell>
          <cell r="K25">
            <v>0</v>
          </cell>
        </row>
        <row r="26">
          <cell r="B26">
            <v>26.8</v>
          </cell>
          <cell r="C26">
            <v>35.299999999999997</v>
          </cell>
          <cell r="D26">
            <v>19.600000000000001</v>
          </cell>
          <cell r="E26">
            <v>66.666666666666671</v>
          </cell>
          <cell r="F26">
            <v>90</v>
          </cell>
          <cell r="G26">
            <v>38</v>
          </cell>
          <cell r="H26">
            <v>21.6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28.125000000000011</v>
          </cell>
          <cell r="C27">
            <v>36.799999999999997</v>
          </cell>
          <cell r="D27">
            <v>20.100000000000001</v>
          </cell>
          <cell r="E27">
            <v>60.458333333333336</v>
          </cell>
          <cell r="F27">
            <v>88</v>
          </cell>
          <cell r="G27">
            <v>33</v>
          </cell>
          <cell r="H27">
            <v>28.08</v>
          </cell>
          <cell r="I27" t="str">
            <v>NE</v>
          </cell>
          <cell r="J27">
            <v>40.680000000000007</v>
          </cell>
          <cell r="K27">
            <v>0</v>
          </cell>
        </row>
        <row r="28">
          <cell r="B28">
            <v>26.908333333333331</v>
          </cell>
          <cell r="C28">
            <v>37.799999999999997</v>
          </cell>
          <cell r="D28">
            <v>20.3</v>
          </cell>
          <cell r="E28">
            <v>62.208333333333336</v>
          </cell>
          <cell r="F28">
            <v>90</v>
          </cell>
          <cell r="G28">
            <v>27</v>
          </cell>
          <cell r="H28">
            <v>31.319999999999997</v>
          </cell>
          <cell r="I28" t="str">
            <v>NE</v>
          </cell>
          <cell r="J28">
            <v>56.88</v>
          </cell>
          <cell r="K28">
            <v>0.6</v>
          </cell>
        </row>
        <row r="29">
          <cell r="B29">
            <v>23.504166666666663</v>
          </cell>
          <cell r="C29">
            <v>29.2</v>
          </cell>
          <cell r="D29">
            <v>18.600000000000001</v>
          </cell>
          <cell r="E29">
            <v>75</v>
          </cell>
          <cell r="F29">
            <v>94</v>
          </cell>
          <cell r="G29">
            <v>50</v>
          </cell>
          <cell r="H29">
            <v>28.08</v>
          </cell>
          <cell r="I29" t="str">
            <v>L</v>
          </cell>
          <cell r="J29">
            <v>51.480000000000004</v>
          </cell>
          <cell r="K29">
            <v>0.6</v>
          </cell>
        </row>
        <row r="30">
          <cell r="B30">
            <v>21.425000000000001</v>
          </cell>
          <cell r="C30">
            <v>23.9</v>
          </cell>
          <cell r="D30">
            <v>19.7</v>
          </cell>
          <cell r="E30">
            <v>90.291666666666671</v>
          </cell>
          <cell r="F30">
            <v>95</v>
          </cell>
          <cell r="G30">
            <v>75</v>
          </cell>
          <cell r="H30">
            <v>15.840000000000002</v>
          </cell>
          <cell r="I30" t="str">
            <v>L</v>
          </cell>
          <cell r="J30">
            <v>32.76</v>
          </cell>
          <cell r="K30">
            <v>9.7999999999999989</v>
          </cell>
        </row>
        <row r="31">
          <cell r="B31">
            <v>19.962500000000002</v>
          </cell>
          <cell r="C31">
            <v>21.3</v>
          </cell>
          <cell r="D31">
            <v>18.899999999999999</v>
          </cell>
          <cell r="E31">
            <v>92.75</v>
          </cell>
          <cell r="F31">
            <v>97</v>
          </cell>
          <cell r="G31">
            <v>85</v>
          </cell>
          <cell r="H31">
            <v>31.319999999999997</v>
          </cell>
          <cell r="I31" t="str">
            <v>SO</v>
          </cell>
          <cell r="J31">
            <v>47.16</v>
          </cell>
          <cell r="K31">
            <v>30.2</v>
          </cell>
        </row>
        <row r="32">
          <cell r="B32">
            <v>21.266666666666666</v>
          </cell>
          <cell r="C32">
            <v>27.7</v>
          </cell>
          <cell r="D32">
            <v>14.7</v>
          </cell>
          <cell r="E32">
            <v>85.041666666666671</v>
          </cell>
          <cell r="F32">
            <v>98</v>
          </cell>
          <cell r="G32">
            <v>63</v>
          </cell>
          <cell r="H32">
            <v>15.840000000000002</v>
          </cell>
          <cell r="I32" t="str">
            <v>NE</v>
          </cell>
          <cell r="J32">
            <v>26.28</v>
          </cell>
          <cell r="K32">
            <v>0.2</v>
          </cell>
        </row>
        <row r="33">
          <cell r="B33">
            <v>24.437500000000004</v>
          </cell>
          <cell r="C33">
            <v>30.6</v>
          </cell>
          <cell r="D33">
            <v>19.899999999999999</v>
          </cell>
          <cell r="E33">
            <v>77.416666666666671</v>
          </cell>
          <cell r="F33">
            <v>94</v>
          </cell>
          <cell r="G33">
            <v>55</v>
          </cell>
          <cell r="H33">
            <v>25.56</v>
          </cell>
          <cell r="I33" t="str">
            <v>NE</v>
          </cell>
          <cell r="J33">
            <v>41.4</v>
          </cell>
          <cell r="K33">
            <v>0</v>
          </cell>
        </row>
        <row r="34">
          <cell r="B34">
            <v>22.895833333333332</v>
          </cell>
          <cell r="C34">
            <v>25.4</v>
          </cell>
          <cell r="D34">
            <v>20.100000000000001</v>
          </cell>
          <cell r="E34">
            <v>86.375</v>
          </cell>
          <cell r="F34">
            <v>96</v>
          </cell>
          <cell r="G34">
            <v>74</v>
          </cell>
          <cell r="H34">
            <v>29.16</v>
          </cell>
          <cell r="I34" t="str">
            <v>NE</v>
          </cell>
          <cell r="J34">
            <v>47.16</v>
          </cell>
          <cell r="K34">
            <v>15.2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22.212499999999995</v>
          </cell>
          <cell r="C5">
            <v>27.2</v>
          </cell>
          <cell r="D5">
            <v>18.600000000000001</v>
          </cell>
          <cell r="E5">
            <v>73.375</v>
          </cell>
          <cell r="F5">
            <v>93</v>
          </cell>
          <cell r="G5">
            <v>47</v>
          </cell>
          <cell r="H5">
            <v>15.840000000000002</v>
          </cell>
          <cell r="I5" t="str">
            <v>SO</v>
          </cell>
          <cell r="J5">
            <v>28.8</v>
          </cell>
          <cell r="K5">
            <v>3.8000000000000007</v>
          </cell>
        </row>
        <row r="6">
          <cell r="B6">
            <v>12.541666666666666</v>
          </cell>
          <cell r="C6">
            <v>18.600000000000001</v>
          </cell>
          <cell r="D6">
            <v>10.8</v>
          </cell>
          <cell r="E6">
            <v>91.458333333333329</v>
          </cell>
          <cell r="F6">
            <v>96</v>
          </cell>
          <cell r="G6">
            <v>85</v>
          </cell>
          <cell r="H6">
            <v>25.56</v>
          </cell>
          <cell r="I6" t="str">
            <v>SO</v>
          </cell>
          <cell r="J6">
            <v>45.36</v>
          </cell>
          <cell r="K6">
            <v>26</v>
          </cell>
        </row>
        <row r="7">
          <cell r="B7">
            <v>13.100000000000001</v>
          </cell>
          <cell r="C7">
            <v>18.100000000000001</v>
          </cell>
          <cell r="D7">
            <v>9.3000000000000007</v>
          </cell>
          <cell r="E7">
            <v>82.291666666666671</v>
          </cell>
          <cell r="F7">
            <v>95</v>
          </cell>
          <cell r="G7">
            <v>65</v>
          </cell>
          <cell r="H7">
            <v>19.079999999999998</v>
          </cell>
          <cell r="I7" t="str">
            <v>O</v>
          </cell>
          <cell r="J7">
            <v>29.880000000000003</v>
          </cell>
          <cell r="K7">
            <v>0</v>
          </cell>
        </row>
        <row r="8">
          <cell r="B8">
            <v>17.529166666666669</v>
          </cell>
          <cell r="C8">
            <v>24</v>
          </cell>
          <cell r="D8">
            <v>13.2</v>
          </cell>
          <cell r="E8">
            <v>71.375</v>
          </cell>
          <cell r="F8">
            <v>96</v>
          </cell>
          <cell r="G8">
            <v>34</v>
          </cell>
          <cell r="H8">
            <v>13.32</v>
          </cell>
          <cell r="I8" t="str">
            <v>S</v>
          </cell>
          <cell r="J8">
            <v>32.04</v>
          </cell>
          <cell r="K8">
            <v>0.60000000000000009</v>
          </cell>
        </row>
        <row r="9">
          <cell r="B9">
            <v>19.020833333333336</v>
          </cell>
          <cell r="C9">
            <v>26</v>
          </cell>
          <cell r="D9">
            <v>10.3</v>
          </cell>
          <cell r="E9">
            <v>49.791666666666664</v>
          </cell>
          <cell r="F9">
            <v>83</v>
          </cell>
          <cell r="G9">
            <v>29</v>
          </cell>
          <cell r="H9">
            <v>13.68</v>
          </cell>
          <cell r="I9" t="str">
            <v>SE</v>
          </cell>
          <cell r="J9">
            <v>39.96</v>
          </cell>
          <cell r="K9">
            <v>0</v>
          </cell>
        </row>
        <row r="10">
          <cell r="B10">
            <v>19.349999999999994</v>
          </cell>
          <cell r="C10">
            <v>27.9</v>
          </cell>
          <cell r="D10">
            <v>11.9</v>
          </cell>
          <cell r="E10">
            <v>52.791666666666664</v>
          </cell>
          <cell r="F10">
            <v>79</v>
          </cell>
          <cell r="G10">
            <v>27</v>
          </cell>
          <cell r="H10">
            <v>17.64</v>
          </cell>
          <cell r="I10" t="str">
            <v>L</v>
          </cell>
          <cell r="J10">
            <v>33.840000000000003</v>
          </cell>
          <cell r="K10">
            <v>0</v>
          </cell>
        </row>
        <row r="11">
          <cell r="B11">
            <v>22.108333333333331</v>
          </cell>
          <cell r="C11">
            <v>31.8</v>
          </cell>
          <cell r="D11">
            <v>11.6</v>
          </cell>
          <cell r="E11">
            <v>44.416666666666664</v>
          </cell>
          <cell r="F11">
            <v>82</v>
          </cell>
          <cell r="G11">
            <v>17</v>
          </cell>
          <cell r="H11">
            <v>10.08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23.462500000000006</v>
          </cell>
          <cell r="C12">
            <v>32.700000000000003</v>
          </cell>
          <cell r="D12">
            <v>12.7</v>
          </cell>
          <cell r="E12">
            <v>43.090909090909093</v>
          </cell>
          <cell r="F12">
            <v>80</v>
          </cell>
          <cell r="G12">
            <v>16</v>
          </cell>
          <cell r="H12">
            <v>10.8</v>
          </cell>
          <cell r="I12" t="str">
            <v>SE</v>
          </cell>
          <cell r="J12">
            <v>28.8</v>
          </cell>
          <cell r="K12">
            <v>0</v>
          </cell>
        </row>
        <row r="13">
          <cell r="B13">
            <v>25.487500000000001</v>
          </cell>
          <cell r="C13">
            <v>34.1</v>
          </cell>
          <cell r="D13">
            <v>15.2</v>
          </cell>
          <cell r="E13">
            <v>38.086956521739133</v>
          </cell>
          <cell r="F13">
            <v>71</v>
          </cell>
          <cell r="G13">
            <v>20</v>
          </cell>
          <cell r="H13">
            <v>11.520000000000001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26.204166666666669</v>
          </cell>
          <cell r="C14">
            <v>35.200000000000003</v>
          </cell>
          <cell r="D14">
            <v>16.7</v>
          </cell>
          <cell r="E14">
            <v>42.476190476190474</v>
          </cell>
          <cell r="F14">
            <v>71</v>
          </cell>
          <cell r="G14">
            <v>17</v>
          </cell>
          <cell r="H14">
            <v>11.520000000000001</v>
          </cell>
          <cell r="I14" t="str">
            <v>SE</v>
          </cell>
          <cell r="J14">
            <v>44.64</v>
          </cell>
          <cell r="K14">
            <v>0</v>
          </cell>
        </row>
        <row r="15">
          <cell r="B15">
            <v>25.812500000000011</v>
          </cell>
          <cell r="C15">
            <v>33.6</v>
          </cell>
          <cell r="D15">
            <v>16.899999999999999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14.04</v>
          </cell>
          <cell r="I15" t="str">
            <v>S</v>
          </cell>
          <cell r="J15">
            <v>28.08</v>
          </cell>
          <cell r="K15">
            <v>0</v>
          </cell>
        </row>
        <row r="16">
          <cell r="B16">
            <v>23.779166666666665</v>
          </cell>
          <cell r="C16">
            <v>30.1</v>
          </cell>
          <cell r="D16">
            <v>17.100000000000001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15.48</v>
          </cell>
          <cell r="I16" t="str">
            <v>SE</v>
          </cell>
          <cell r="J16">
            <v>32.04</v>
          </cell>
          <cell r="K16">
            <v>0</v>
          </cell>
        </row>
        <row r="17">
          <cell r="B17">
            <v>22.295833333333334</v>
          </cell>
          <cell r="C17">
            <v>28.8</v>
          </cell>
          <cell r="D17">
            <v>17.2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22.68</v>
          </cell>
          <cell r="I17" t="str">
            <v>SE</v>
          </cell>
          <cell r="J17">
            <v>44.28</v>
          </cell>
          <cell r="K17">
            <v>0</v>
          </cell>
        </row>
        <row r="18">
          <cell r="B18">
            <v>18.529166666666665</v>
          </cell>
          <cell r="C18">
            <v>21.2</v>
          </cell>
          <cell r="D18">
            <v>17.3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27</v>
          </cell>
          <cell r="I18" t="str">
            <v>SE</v>
          </cell>
          <cell r="J18">
            <v>56.88</v>
          </cell>
          <cell r="K18">
            <v>23.799999999999994</v>
          </cell>
        </row>
        <row r="19">
          <cell r="B19">
            <v>20.237499999999997</v>
          </cell>
          <cell r="C19">
            <v>27</v>
          </cell>
          <cell r="D19">
            <v>15.8</v>
          </cell>
          <cell r="E19" t="str">
            <v>*</v>
          </cell>
          <cell r="F19" t="str">
            <v>*</v>
          </cell>
          <cell r="G19" t="str">
            <v>*</v>
          </cell>
          <cell r="H19">
            <v>8.2799999999999994</v>
          </cell>
          <cell r="I19" t="str">
            <v>O</v>
          </cell>
          <cell r="J19">
            <v>20.16</v>
          </cell>
          <cell r="K19">
            <v>0.2</v>
          </cell>
        </row>
        <row r="20">
          <cell r="B20">
            <v>19.983333333333338</v>
          </cell>
          <cell r="C20">
            <v>21.4</v>
          </cell>
          <cell r="D20">
            <v>18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11.879999999999999</v>
          </cell>
          <cell r="I20" t="str">
            <v>L</v>
          </cell>
          <cell r="J20">
            <v>23.759999999999998</v>
          </cell>
          <cell r="K20">
            <v>13.799999999999999</v>
          </cell>
        </row>
        <row r="21">
          <cell r="B21">
            <v>20.941666666666663</v>
          </cell>
          <cell r="C21">
            <v>26.7</v>
          </cell>
          <cell r="D21">
            <v>17.899999999999999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14.4</v>
          </cell>
          <cell r="I21" t="str">
            <v>NE</v>
          </cell>
          <cell r="J21">
            <v>27.36</v>
          </cell>
          <cell r="K21">
            <v>19.600000000000001</v>
          </cell>
        </row>
        <row r="22">
          <cell r="B22">
            <v>22.074999999999999</v>
          </cell>
          <cell r="C22">
            <v>29.8</v>
          </cell>
          <cell r="D22">
            <v>15.2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19.8</v>
          </cell>
          <cell r="I22" t="str">
            <v>N</v>
          </cell>
          <cell r="J22">
            <v>30.6</v>
          </cell>
          <cell r="K22">
            <v>0.2</v>
          </cell>
        </row>
        <row r="23">
          <cell r="B23">
            <v>26.370833333333334</v>
          </cell>
          <cell r="C23">
            <v>34.799999999999997</v>
          </cell>
          <cell r="D23">
            <v>20.2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28.08</v>
          </cell>
          <cell r="I23" t="str">
            <v>L</v>
          </cell>
          <cell r="J23">
            <v>43.2</v>
          </cell>
          <cell r="K23">
            <v>0</v>
          </cell>
        </row>
        <row r="24">
          <cell r="B24">
            <v>19.962500000000002</v>
          </cell>
          <cell r="C24">
            <v>27.8</v>
          </cell>
          <cell r="D24">
            <v>16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29.16</v>
          </cell>
          <cell r="I24" t="str">
            <v>L</v>
          </cell>
          <cell r="J24">
            <v>66.239999999999995</v>
          </cell>
          <cell r="K24">
            <v>53.8</v>
          </cell>
        </row>
        <row r="25">
          <cell r="B25">
            <v>21.695833333333336</v>
          </cell>
          <cell r="C25">
            <v>30.9</v>
          </cell>
          <cell r="D25">
            <v>16.399999999999999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9.3600000000000012</v>
          </cell>
          <cell r="I25" t="str">
            <v>L</v>
          </cell>
          <cell r="J25">
            <v>19.079999999999998</v>
          </cell>
          <cell r="K25">
            <v>0</v>
          </cell>
        </row>
        <row r="26">
          <cell r="B26">
            <v>27.470833333333335</v>
          </cell>
          <cell r="C26">
            <v>36.200000000000003</v>
          </cell>
          <cell r="D26">
            <v>20.7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17.28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28.895833333333339</v>
          </cell>
          <cell r="C27">
            <v>37</v>
          </cell>
          <cell r="D27">
            <v>22.5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15.120000000000001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28.537499999999998</v>
          </cell>
          <cell r="C28">
            <v>37.299999999999997</v>
          </cell>
          <cell r="D28">
            <v>21.3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19.440000000000001</v>
          </cell>
          <cell r="I28" t="str">
            <v>SE</v>
          </cell>
          <cell r="J28">
            <v>41.4</v>
          </cell>
          <cell r="K28">
            <v>0</v>
          </cell>
        </row>
        <row r="29">
          <cell r="B29">
            <v>23.091666666666669</v>
          </cell>
          <cell r="C29">
            <v>27.8</v>
          </cell>
          <cell r="D29">
            <v>19.5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29.16</v>
          </cell>
          <cell r="I29" t="str">
            <v>L</v>
          </cell>
          <cell r="J29">
            <v>54.72</v>
          </cell>
          <cell r="K29">
            <v>0</v>
          </cell>
        </row>
        <row r="30">
          <cell r="B30">
            <v>24.616666666666671</v>
          </cell>
          <cell r="C30">
            <v>33.6</v>
          </cell>
          <cell r="D30">
            <v>19.7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15.840000000000002</v>
          </cell>
          <cell r="I30" t="str">
            <v>SE</v>
          </cell>
          <cell r="J30">
            <v>32.76</v>
          </cell>
          <cell r="K30">
            <v>5.6</v>
          </cell>
        </row>
        <row r="31">
          <cell r="B31">
            <v>20.304166666666664</v>
          </cell>
          <cell r="C31">
            <v>24.5</v>
          </cell>
          <cell r="D31">
            <v>18.2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19.079999999999998</v>
          </cell>
          <cell r="I31" t="str">
            <v>S</v>
          </cell>
          <cell r="J31">
            <v>42.480000000000004</v>
          </cell>
          <cell r="K31">
            <v>15.399999999999999</v>
          </cell>
        </row>
        <row r="32">
          <cell r="B32">
            <v>21.895833333333332</v>
          </cell>
          <cell r="C32">
            <v>28</v>
          </cell>
          <cell r="D32">
            <v>17.3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12.6</v>
          </cell>
          <cell r="I32" t="str">
            <v>L</v>
          </cell>
          <cell r="J32">
            <v>23.400000000000002</v>
          </cell>
          <cell r="K32">
            <v>0</v>
          </cell>
        </row>
        <row r="33">
          <cell r="B33">
            <v>24.362500000000001</v>
          </cell>
          <cell r="C33">
            <v>29.7</v>
          </cell>
          <cell r="D33">
            <v>21.2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12.96</v>
          </cell>
          <cell r="I33" t="str">
            <v>L</v>
          </cell>
          <cell r="J33">
            <v>46.080000000000005</v>
          </cell>
          <cell r="K33">
            <v>0.2</v>
          </cell>
        </row>
        <row r="34">
          <cell r="B34">
            <v>22.045833333333331</v>
          </cell>
          <cell r="C34">
            <v>24.8</v>
          </cell>
          <cell r="D34">
            <v>19.7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18.36</v>
          </cell>
          <cell r="I34" t="str">
            <v>NE</v>
          </cell>
          <cell r="J34">
            <v>34.56</v>
          </cell>
          <cell r="K34">
            <v>36.799999999999997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5">
          <cell r="I35" t="str">
            <v>S</v>
          </cell>
        </row>
      </sheetData>
      <sheetData sheetId="6" refreshError="1"/>
      <sheetData sheetId="7" refreshError="1"/>
      <sheetData sheetId="8" refreshError="1">
        <row r="5">
          <cell r="B5">
            <v>18.574999999999999</v>
          </cell>
          <cell r="C5">
            <v>26.1</v>
          </cell>
          <cell r="D5">
            <v>13.3</v>
          </cell>
          <cell r="E5">
            <v>88.041666666666671</v>
          </cell>
          <cell r="F5">
            <v>99</v>
          </cell>
          <cell r="G5">
            <v>53</v>
          </cell>
          <cell r="H5">
            <v>23.040000000000003</v>
          </cell>
          <cell r="I5" t="str">
            <v>S</v>
          </cell>
          <cell r="J5">
            <v>34.200000000000003</v>
          </cell>
          <cell r="K5">
            <v>4.4000000000000004</v>
          </cell>
        </row>
        <row r="6">
          <cell r="B6">
            <v>10.666666666666666</v>
          </cell>
          <cell r="C6">
            <v>13.5</v>
          </cell>
          <cell r="D6">
            <v>9.1999999999999993</v>
          </cell>
          <cell r="E6">
            <v>94.875</v>
          </cell>
          <cell r="F6">
            <v>99</v>
          </cell>
          <cell r="G6">
            <v>89</v>
          </cell>
          <cell r="H6">
            <v>25.2</v>
          </cell>
          <cell r="I6" t="str">
            <v>SO</v>
          </cell>
          <cell r="J6">
            <v>45.36</v>
          </cell>
          <cell r="K6">
            <v>31.800000000000004</v>
          </cell>
        </row>
        <row r="7">
          <cell r="B7">
            <v>12.049999999999999</v>
          </cell>
          <cell r="C7">
            <v>16.600000000000001</v>
          </cell>
          <cell r="D7">
            <v>9.4</v>
          </cell>
          <cell r="E7">
            <v>87.708333333333329</v>
          </cell>
          <cell r="F7">
            <v>97</v>
          </cell>
          <cell r="G7">
            <v>72</v>
          </cell>
          <cell r="H7">
            <v>31.319999999999997</v>
          </cell>
          <cell r="I7" t="str">
            <v>SO</v>
          </cell>
          <cell r="J7">
            <v>43.2</v>
          </cell>
          <cell r="K7">
            <v>0.4</v>
          </cell>
        </row>
        <row r="8">
          <cell r="B8">
            <v>16.675000000000001</v>
          </cell>
          <cell r="C8">
            <v>22.6</v>
          </cell>
          <cell r="D8">
            <v>13.9</v>
          </cell>
          <cell r="E8">
            <v>75.25</v>
          </cell>
          <cell r="F8">
            <v>96</v>
          </cell>
          <cell r="G8">
            <v>34</v>
          </cell>
          <cell r="H8">
            <v>21.96</v>
          </cell>
          <cell r="I8" t="str">
            <v>S</v>
          </cell>
          <cell r="J8">
            <v>35.64</v>
          </cell>
          <cell r="K8">
            <v>0.2</v>
          </cell>
        </row>
        <row r="9">
          <cell r="B9">
            <v>16.262499999999999</v>
          </cell>
          <cell r="C9">
            <v>25.3</v>
          </cell>
          <cell r="D9">
            <v>9.4</v>
          </cell>
          <cell r="E9">
            <v>59.833333333333336</v>
          </cell>
          <cell r="F9">
            <v>87</v>
          </cell>
          <cell r="G9">
            <v>28</v>
          </cell>
          <cell r="H9">
            <v>25.2</v>
          </cell>
          <cell r="I9" t="str">
            <v>S</v>
          </cell>
          <cell r="J9">
            <v>48.96</v>
          </cell>
          <cell r="K9">
            <v>0</v>
          </cell>
        </row>
        <row r="10">
          <cell r="B10">
            <v>17.820833333333336</v>
          </cell>
          <cell r="C10">
            <v>27</v>
          </cell>
          <cell r="D10">
            <v>10</v>
          </cell>
          <cell r="E10">
            <v>56.958333333333336</v>
          </cell>
          <cell r="F10">
            <v>85</v>
          </cell>
          <cell r="G10">
            <v>28</v>
          </cell>
          <cell r="H10">
            <v>28.8</v>
          </cell>
          <cell r="I10" t="str">
            <v>NE</v>
          </cell>
          <cell r="J10">
            <v>50.04</v>
          </cell>
          <cell r="K10">
            <v>0</v>
          </cell>
        </row>
        <row r="11">
          <cell r="B11">
            <v>20.916666666666664</v>
          </cell>
          <cell r="C11">
            <v>30.3</v>
          </cell>
          <cell r="D11">
            <v>12.6</v>
          </cell>
          <cell r="E11">
            <v>45.5</v>
          </cell>
          <cell r="F11">
            <v>79</v>
          </cell>
          <cell r="G11">
            <v>20</v>
          </cell>
          <cell r="H11">
            <v>15.120000000000001</v>
          </cell>
          <cell r="I11" t="str">
            <v>L</v>
          </cell>
          <cell r="J11">
            <v>30.96</v>
          </cell>
          <cell r="K11">
            <v>0</v>
          </cell>
        </row>
        <row r="12">
          <cell r="B12">
            <v>21.583333333333332</v>
          </cell>
          <cell r="C12">
            <v>31.2</v>
          </cell>
          <cell r="D12">
            <v>10.9</v>
          </cell>
          <cell r="E12">
            <v>47</v>
          </cell>
          <cell r="F12">
            <v>86</v>
          </cell>
          <cell r="G12">
            <v>20</v>
          </cell>
          <cell r="H12">
            <v>11.520000000000001</v>
          </cell>
          <cell r="I12" t="str">
            <v>O</v>
          </cell>
          <cell r="J12">
            <v>27.720000000000002</v>
          </cell>
          <cell r="K12">
            <v>0</v>
          </cell>
        </row>
        <row r="13">
          <cell r="B13">
            <v>23.391666666666669</v>
          </cell>
          <cell r="C13">
            <v>32.6</v>
          </cell>
          <cell r="D13">
            <v>14.7</v>
          </cell>
          <cell r="E13">
            <v>41.375</v>
          </cell>
          <cell r="F13">
            <v>70</v>
          </cell>
          <cell r="G13">
            <v>20</v>
          </cell>
          <cell r="H13">
            <v>13.68</v>
          </cell>
          <cell r="I13" t="str">
            <v>S</v>
          </cell>
          <cell r="J13">
            <v>32.04</v>
          </cell>
          <cell r="K13">
            <v>0</v>
          </cell>
        </row>
        <row r="14">
          <cell r="B14">
            <v>23.970833333333331</v>
          </cell>
          <cell r="C14">
            <v>33.4</v>
          </cell>
          <cell r="D14">
            <v>14.9</v>
          </cell>
          <cell r="E14">
            <v>44.391304347826086</v>
          </cell>
          <cell r="F14">
            <v>75</v>
          </cell>
          <cell r="G14">
            <v>18</v>
          </cell>
          <cell r="H14">
            <v>15.48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23.041666666666668</v>
          </cell>
          <cell r="C15">
            <v>31.6</v>
          </cell>
          <cell r="D15">
            <v>13.5</v>
          </cell>
          <cell r="E15">
            <v>50.217391304347828</v>
          </cell>
          <cell r="F15">
            <v>86</v>
          </cell>
          <cell r="G15">
            <v>26</v>
          </cell>
          <cell r="H15">
            <v>22.68</v>
          </cell>
          <cell r="I15" t="str">
            <v>S</v>
          </cell>
          <cell r="J15">
            <v>32.76</v>
          </cell>
          <cell r="K15">
            <v>0</v>
          </cell>
        </row>
        <row r="16">
          <cell r="B16">
            <v>22.041666666666668</v>
          </cell>
          <cell r="C16">
            <v>29.1</v>
          </cell>
          <cell r="D16">
            <v>16.5</v>
          </cell>
          <cell r="E16">
            <v>56.541666666666664</v>
          </cell>
          <cell r="F16">
            <v>81</v>
          </cell>
          <cell r="G16">
            <v>38</v>
          </cell>
          <cell r="H16">
            <v>24.12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20.083333333333332</v>
          </cell>
          <cell r="C17">
            <v>23.4</v>
          </cell>
          <cell r="D17">
            <v>16.2</v>
          </cell>
          <cell r="E17">
            <v>69</v>
          </cell>
          <cell r="F17">
            <v>86</v>
          </cell>
          <cell r="G17">
            <v>58</v>
          </cell>
          <cell r="H17">
            <v>26.64</v>
          </cell>
          <cell r="I17" t="str">
            <v>L</v>
          </cell>
          <cell r="J17">
            <v>45</v>
          </cell>
          <cell r="K17">
            <v>0</v>
          </cell>
        </row>
        <row r="18">
          <cell r="B18">
            <v>17.533333333333335</v>
          </cell>
          <cell r="C18">
            <v>19.100000000000001</v>
          </cell>
          <cell r="D18">
            <v>16</v>
          </cell>
          <cell r="E18">
            <v>92.5</v>
          </cell>
          <cell r="F18">
            <v>98</v>
          </cell>
          <cell r="G18">
            <v>73</v>
          </cell>
          <cell r="H18">
            <v>39.24</v>
          </cell>
          <cell r="I18" t="str">
            <v>S</v>
          </cell>
          <cell r="J18">
            <v>59.04</v>
          </cell>
          <cell r="K18">
            <v>31.2</v>
          </cell>
        </row>
        <row r="19">
          <cell r="B19">
            <v>19.525000000000002</v>
          </cell>
          <cell r="C19">
            <v>26.1</v>
          </cell>
          <cell r="D19">
            <v>14.8</v>
          </cell>
          <cell r="E19">
            <v>83.625</v>
          </cell>
          <cell r="F19">
            <v>99</v>
          </cell>
          <cell r="G19">
            <v>54</v>
          </cell>
          <cell r="H19">
            <v>11.879999999999999</v>
          </cell>
          <cell r="I19" t="str">
            <v>NE</v>
          </cell>
          <cell r="J19">
            <v>19.079999999999998</v>
          </cell>
          <cell r="K19">
            <v>0.2</v>
          </cell>
        </row>
        <row r="20">
          <cell r="B20">
            <v>18.554166666666671</v>
          </cell>
          <cell r="C20">
            <v>20.100000000000001</v>
          </cell>
          <cell r="D20">
            <v>17.3</v>
          </cell>
          <cell r="E20">
            <v>92.25</v>
          </cell>
          <cell r="F20">
            <v>98</v>
          </cell>
          <cell r="G20">
            <v>78</v>
          </cell>
          <cell r="H20">
            <v>23.759999999999998</v>
          </cell>
          <cell r="I20" t="str">
            <v>NE</v>
          </cell>
          <cell r="J20">
            <v>36.72</v>
          </cell>
          <cell r="K20">
            <v>38.200000000000003</v>
          </cell>
        </row>
        <row r="21">
          <cell r="B21">
            <v>20.033333333333335</v>
          </cell>
          <cell r="C21">
            <v>26.8</v>
          </cell>
          <cell r="D21">
            <v>16.399999999999999</v>
          </cell>
          <cell r="E21">
            <v>90.125</v>
          </cell>
          <cell r="F21">
            <v>99</v>
          </cell>
          <cell r="G21">
            <v>60</v>
          </cell>
          <cell r="H21">
            <v>21.96</v>
          </cell>
          <cell r="I21" t="str">
            <v>N</v>
          </cell>
          <cell r="J21">
            <v>62.28</v>
          </cell>
          <cell r="K21">
            <v>9.4</v>
          </cell>
        </row>
        <row r="22">
          <cell r="B22">
            <v>20.987500000000001</v>
          </cell>
          <cell r="C22">
            <v>28.3</v>
          </cell>
          <cell r="D22">
            <v>15.1</v>
          </cell>
          <cell r="E22">
            <v>78.625</v>
          </cell>
          <cell r="F22">
            <v>99</v>
          </cell>
          <cell r="G22">
            <v>53</v>
          </cell>
          <cell r="H22">
            <v>21.96</v>
          </cell>
          <cell r="I22" t="str">
            <v>N</v>
          </cell>
          <cell r="J22">
            <v>35.28</v>
          </cell>
          <cell r="K22">
            <v>0</v>
          </cell>
        </row>
        <row r="23">
          <cell r="B23">
            <v>25.083333333333332</v>
          </cell>
          <cell r="C23">
            <v>34.200000000000003</v>
          </cell>
          <cell r="D23">
            <v>18.7</v>
          </cell>
          <cell r="E23">
            <v>71.75</v>
          </cell>
          <cell r="F23">
            <v>98</v>
          </cell>
          <cell r="G23">
            <v>35</v>
          </cell>
          <cell r="H23">
            <v>32.04</v>
          </cell>
          <cell r="I23" t="str">
            <v>N</v>
          </cell>
          <cell r="J23">
            <v>51.84</v>
          </cell>
          <cell r="K23">
            <v>0</v>
          </cell>
        </row>
        <row r="24">
          <cell r="B24">
            <v>18.379166666666666</v>
          </cell>
          <cell r="C24">
            <v>25.8</v>
          </cell>
          <cell r="D24">
            <v>15.1</v>
          </cell>
          <cell r="E24">
            <v>90.291666666666671</v>
          </cell>
          <cell r="F24">
            <v>98</v>
          </cell>
          <cell r="G24">
            <v>63</v>
          </cell>
          <cell r="H24">
            <v>41.4</v>
          </cell>
          <cell r="I24" t="str">
            <v>SE</v>
          </cell>
          <cell r="J24">
            <v>76.680000000000007</v>
          </cell>
          <cell r="K24">
            <v>44.4</v>
          </cell>
        </row>
        <row r="25">
          <cell r="B25">
            <v>20.758333333333333</v>
          </cell>
          <cell r="C25">
            <v>30.6</v>
          </cell>
          <cell r="D25">
            <v>15.1</v>
          </cell>
          <cell r="E25">
            <v>85.708333333333329</v>
          </cell>
          <cell r="F25">
            <v>99</v>
          </cell>
          <cell r="G25">
            <v>54</v>
          </cell>
          <cell r="H25">
            <v>13.68</v>
          </cell>
          <cell r="I25" t="str">
            <v>L</v>
          </cell>
          <cell r="J25">
            <v>29.880000000000003</v>
          </cell>
          <cell r="K25">
            <v>0.2</v>
          </cell>
        </row>
        <row r="26">
          <cell r="B26">
            <v>26.266666666666676</v>
          </cell>
          <cell r="C26">
            <v>35.4</v>
          </cell>
          <cell r="D26">
            <v>19.5</v>
          </cell>
          <cell r="E26">
            <v>68.75</v>
          </cell>
          <cell r="F26">
            <v>92</v>
          </cell>
          <cell r="G26">
            <v>35</v>
          </cell>
          <cell r="H26">
            <v>30.6</v>
          </cell>
          <cell r="I26" t="str">
            <v>N</v>
          </cell>
          <cell r="J26">
            <v>44.28</v>
          </cell>
          <cell r="K26">
            <v>0</v>
          </cell>
        </row>
        <row r="27">
          <cell r="B27">
            <v>27.520833333333339</v>
          </cell>
          <cell r="C27">
            <v>36.700000000000003</v>
          </cell>
          <cell r="D27">
            <v>20.9</v>
          </cell>
          <cell r="E27">
            <v>63.863636363636367</v>
          </cell>
          <cell r="F27">
            <v>86</v>
          </cell>
          <cell r="G27">
            <v>34</v>
          </cell>
          <cell r="H27">
            <v>27.720000000000002</v>
          </cell>
          <cell r="I27" t="str">
            <v>NE</v>
          </cell>
          <cell r="J27">
            <v>43.92</v>
          </cell>
          <cell r="K27">
            <v>0.4</v>
          </cell>
        </row>
        <row r="28">
          <cell r="B28">
            <v>25.233333333333331</v>
          </cell>
          <cell r="C28">
            <v>36.799999999999997</v>
          </cell>
          <cell r="D28">
            <v>20.3</v>
          </cell>
          <cell r="E28">
            <v>67.045454545454547</v>
          </cell>
          <cell r="F28">
            <v>86</v>
          </cell>
          <cell r="G28">
            <v>30</v>
          </cell>
          <cell r="H28">
            <v>29.16</v>
          </cell>
          <cell r="I28" t="str">
            <v>N</v>
          </cell>
          <cell r="J28">
            <v>57.24</v>
          </cell>
          <cell r="K28">
            <v>1.4</v>
          </cell>
        </row>
        <row r="29">
          <cell r="B29">
            <v>21.933333333333326</v>
          </cell>
          <cell r="C29">
            <v>25.8</v>
          </cell>
          <cell r="D29">
            <v>18.399999999999999</v>
          </cell>
          <cell r="E29">
            <v>80.708333333333329</v>
          </cell>
          <cell r="F29">
            <v>98</v>
          </cell>
          <cell r="G29">
            <v>63</v>
          </cell>
          <cell r="H29">
            <v>30.240000000000002</v>
          </cell>
          <cell r="I29" t="str">
            <v>NO</v>
          </cell>
          <cell r="J29">
            <v>56.16</v>
          </cell>
          <cell r="K29">
            <v>0.2</v>
          </cell>
        </row>
        <row r="30">
          <cell r="B30">
            <v>22.345833333333331</v>
          </cell>
          <cell r="C30">
            <v>30.2</v>
          </cell>
          <cell r="D30">
            <v>18.600000000000001</v>
          </cell>
          <cell r="E30">
            <v>81.375</v>
          </cell>
          <cell r="F30">
            <v>96</v>
          </cell>
          <cell r="G30">
            <v>50</v>
          </cell>
          <cell r="H30">
            <v>36.36</v>
          </cell>
          <cell r="I30" t="str">
            <v>NE</v>
          </cell>
          <cell r="J30">
            <v>48.96</v>
          </cell>
          <cell r="K30">
            <v>0</v>
          </cell>
        </row>
        <row r="31">
          <cell r="B31">
            <v>18.945833333333333</v>
          </cell>
          <cell r="C31">
            <v>21.3</v>
          </cell>
          <cell r="D31">
            <v>17.399999999999999</v>
          </cell>
          <cell r="E31">
            <v>91.125</v>
          </cell>
          <cell r="F31">
            <v>98</v>
          </cell>
          <cell r="G31">
            <v>80</v>
          </cell>
          <cell r="H31">
            <v>41.04</v>
          </cell>
          <cell r="I31" t="str">
            <v>S</v>
          </cell>
          <cell r="J31">
            <v>59.760000000000005</v>
          </cell>
          <cell r="K31">
            <v>42.6</v>
          </cell>
        </row>
        <row r="32">
          <cell r="B32">
            <v>19.862500000000001</v>
          </cell>
          <cell r="C32">
            <v>24.9</v>
          </cell>
          <cell r="D32">
            <v>16.100000000000001</v>
          </cell>
          <cell r="E32">
            <v>88.666666666666671</v>
          </cell>
          <cell r="F32">
            <v>99</v>
          </cell>
          <cell r="G32">
            <v>72</v>
          </cell>
          <cell r="H32">
            <v>19.8</v>
          </cell>
          <cell r="I32" t="str">
            <v>NE</v>
          </cell>
          <cell r="J32">
            <v>29.880000000000003</v>
          </cell>
          <cell r="K32">
            <v>0.2</v>
          </cell>
        </row>
        <row r="33">
          <cell r="B33">
            <v>23.516666666666666</v>
          </cell>
          <cell r="C33">
            <v>28.2</v>
          </cell>
          <cell r="D33">
            <v>19.399999999999999</v>
          </cell>
          <cell r="E33">
            <v>79.541666666666671</v>
          </cell>
          <cell r="F33">
            <v>96</v>
          </cell>
          <cell r="G33">
            <v>62</v>
          </cell>
          <cell r="H33">
            <v>23.040000000000003</v>
          </cell>
          <cell r="I33" t="str">
            <v>NE</v>
          </cell>
          <cell r="J33">
            <v>41.04</v>
          </cell>
          <cell r="K33">
            <v>0</v>
          </cell>
        </row>
        <row r="34">
          <cell r="B34">
            <v>22.412500000000005</v>
          </cell>
          <cell r="C34">
            <v>26.2</v>
          </cell>
          <cell r="D34">
            <v>20</v>
          </cell>
          <cell r="E34">
            <v>81.916666666666671</v>
          </cell>
          <cell r="F34">
            <v>93</v>
          </cell>
          <cell r="G34">
            <v>66</v>
          </cell>
          <cell r="H34">
            <v>33.480000000000004</v>
          </cell>
          <cell r="I34" t="str">
            <v>NE</v>
          </cell>
          <cell r="J34">
            <v>46.440000000000005</v>
          </cell>
          <cell r="K34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27.225000000000005</v>
          </cell>
          <cell r="C5">
            <v>37</v>
          </cell>
          <cell r="D5">
            <v>20.7</v>
          </cell>
          <cell r="E5">
            <v>44.375</v>
          </cell>
          <cell r="F5">
            <v>87</v>
          </cell>
          <cell r="G5">
            <v>20</v>
          </cell>
          <cell r="H5">
            <v>22.68</v>
          </cell>
          <cell r="I5" t="str">
            <v>NE</v>
          </cell>
          <cell r="J5">
            <v>46.440000000000005</v>
          </cell>
          <cell r="K5">
            <v>4.4000000000000004</v>
          </cell>
        </row>
        <row r="6">
          <cell r="B6">
            <v>18.212499999999995</v>
          </cell>
          <cell r="C6">
            <v>26</v>
          </cell>
          <cell r="D6">
            <v>13.2</v>
          </cell>
          <cell r="E6">
            <v>89.684210526315795</v>
          </cell>
          <cell r="F6">
            <v>100</v>
          </cell>
          <cell r="G6">
            <v>47</v>
          </cell>
          <cell r="H6">
            <v>25.92</v>
          </cell>
          <cell r="I6" t="str">
            <v>SO</v>
          </cell>
          <cell r="J6">
            <v>46.800000000000004</v>
          </cell>
          <cell r="K6">
            <v>6.3999999999999995</v>
          </cell>
        </row>
        <row r="7">
          <cell r="B7">
            <v>13.783333333333333</v>
          </cell>
          <cell r="C7">
            <v>19.100000000000001</v>
          </cell>
          <cell r="D7">
            <v>10.7</v>
          </cell>
          <cell r="E7">
            <v>82.958333333333329</v>
          </cell>
          <cell r="F7">
            <v>100</v>
          </cell>
          <cell r="G7">
            <v>53</v>
          </cell>
          <cell r="H7">
            <v>18.720000000000002</v>
          </cell>
          <cell r="I7" t="str">
            <v>O</v>
          </cell>
          <cell r="J7">
            <v>32.76</v>
          </cell>
          <cell r="K7">
            <v>0.2</v>
          </cell>
        </row>
        <row r="8">
          <cell r="B8">
            <v>17.362499999999997</v>
          </cell>
          <cell r="C8">
            <v>24.6</v>
          </cell>
          <cell r="D8">
            <v>13.9</v>
          </cell>
          <cell r="E8">
            <v>56.307692307692307</v>
          </cell>
          <cell r="F8">
            <v>100</v>
          </cell>
          <cell r="G8">
            <v>29</v>
          </cell>
          <cell r="H8">
            <v>17.64</v>
          </cell>
          <cell r="I8" t="str">
            <v>SO</v>
          </cell>
          <cell r="J8">
            <v>41.04</v>
          </cell>
          <cell r="K8">
            <v>0.2</v>
          </cell>
        </row>
        <row r="9">
          <cell r="B9">
            <v>18.595833333333335</v>
          </cell>
          <cell r="C9">
            <v>25.6</v>
          </cell>
          <cell r="D9">
            <v>12.8</v>
          </cell>
          <cell r="E9">
            <v>52.625</v>
          </cell>
          <cell r="F9">
            <v>76</v>
          </cell>
          <cell r="G9">
            <v>23</v>
          </cell>
          <cell r="H9">
            <v>24.48</v>
          </cell>
          <cell r="I9" t="str">
            <v>L</v>
          </cell>
          <cell r="J9">
            <v>40.680000000000007</v>
          </cell>
          <cell r="K9">
            <v>0</v>
          </cell>
        </row>
        <row r="10">
          <cell r="B10">
            <v>19.754166666666666</v>
          </cell>
          <cell r="C10">
            <v>28</v>
          </cell>
          <cell r="D10">
            <v>12.5</v>
          </cell>
          <cell r="E10">
            <v>50.166666666666664</v>
          </cell>
          <cell r="F10">
            <v>80</v>
          </cell>
          <cell r="G10">
            <v>22</v>
          </cell>
          <cell r="H10">
            <v>19.079999999999998</v>
          </cell>
          <cell r="I10" t="str">
            <v>SE</v>
          </cell>
          <cell r="J10">
            <v>34.92</v>
          </cell>
          <cell r="K10">
            <v>0</v>
          </cell>
        </row>
        <row r="11">
          <cell r="B11">
            <v>22.495833333333334</v>
          </cell>
          <cell r="C11">
            <v>31.8</v>
          </cell>
          <cell r="D11">
            <v>15.4</v>
          </cell>
          <cell r="E11">
            <v>43.791666666666664</v>
          </cell>
          <cell r="F11">
            <v>74</v>
          </cell>
          <cell r="G11">
            <v>19</v>
          </cell>
          <cell r="H11">
            <v>21.240000000000002</v>
          </cell>
          <cell r="I11" t="str">
            <v>SE</v>
          </cell>
          <cell r="J11">
            <v>29.52</v>
          </cell>
          <cell r="K11">
            <v>0</v>
          </cell>
        </row>
        <row r="12">
          <cell r="B12">
            <v>25.925000000000001</v>
          </cell>
          <cell r="C12">
            <v>34.9</v>
          </cell>
          <cell r="D12">
            <v>18.100000000000001</v>
          </cell>
          <cell r="E12">
            <v>30.458333333333332</v>
          </cell>
          <cell r="F12">
            <v>54</v>
          </cell>
          <cell r="G12">
            <v>13</v>
          </cell>
          <cell r="H12">
            <v>20.16</v>
          </cell>
          <cell r="I12" t="str">
            <v>SE</v>
          </cell>
          <cell r="J12">
            <v>31.680000000000003</v>
          </cell>
          <cell r="K12">
            <v>0</v>
          </cell>
        </row>
        <row r="13">
          <cell r="B13">
            <v>26.879166666666674</v>
          </cell>
          <cell r="C13">
            <v>36.1</v>
          </cell>
          <cell r="D13">
            <v>18.600000000000001</v>
          </cell>
          <cell r="E13">
            <v>31.458333333333332</v>
          </cell>
          <cell r="F13">
            <v>67</v>
          </cell>
          <cell r="G13">
            <v>12</v>
          </cell>
          <cell r="H13">
            <v>24.48</v>
          </cell>
          <cell r="I13" t="str">
            <v>SE</v>
          </cell>
          <cell r="J13">
            <v>37.800000000000004</v>
          </cell>
          <cell r="K13">
            <v>0</v>
          </cell>
        </row>
        <row r="14">
          <cell r="B14">
            <v>24.404166666666669</v>
          </cell>
          <cell r="C14">
            <v>32.5</v>
          </cell>
          <cell r="D14">
            <v>16.5</v>
          </cell>
          <cell r="E14">
            <v>46.791666666666664</v>
          </cell>
          <cell r="F14">
            <v>80</v>
          </cell>
          <cell r="G14">
            <v>22</v>
          </cell>
          <cell r="H14">
            <v>29.52</v>
          </cell>
          <cell r="I14" t="str">
            <v>SE</v>
          </cell>
          <cell r="J14">
            <v>43.56</v>
          </cell>
          <cell r="K14">
            <v>0</v>
          </cell>
        </row>
        <row r="15">
          <cell r="B15">
            <v>25.170833333333338</v>
          </cell>
          <cell r="C15">
            <v>33.6</v>
          </cell>
          <cell r="D15">
            <v>17.5</v>
          </cell>
          <cell r="E15">
            <v>45.666666666666664</v>
          </cell>
          <cell r="F15">
            <v>79</v>
          </cell>
          <cell r="G15">
            <v>18</v>
          </cell>
          <cell r="H15">
            <v>18</v>
          </cell>
          <cell r="I15" t="str">
            <v>SE</v>
          </cell>
          <cell r="J15">
            <v>28.8</v>
          </cell>
          <cell r="K15">
            <v>0</v>
          </cell>
        </row>
        <row r="16">
          <cell r="B16">
            <v>23.883333333333336</v>
          </cell>
          <cell r="C16">
            <v>32</v>
          </cell>
          <cell r="D16">
            <v>16</v>
          </cell>
          <cell r="E16">
            <v>49.083333333333336</v>
          </cell>
          <cell r="F16">
            <v>76</v>
          </cell>
          <cell r="G16">
            <v>24</v>
          </cell>
          <cell r="H16">
            <v>27.36</v>
          </cell>
          <cell r="I16" t="str">
            <v>SE</v>
          </cell>
          <cell r="J16">
            <v>43.92</v>
          </cell>
          <cell r="K16">
            <v>0</v>
          </cell>
        </row>
        <row r="17">
          <cell r="B17">
            <v>23.849999999999994</v>
          </cell>
          <cell r="C17">
            <v>32.799999999999997</v>
          </cell>
          <cell r="D17">
            <v>17.2</v>
          </cell>
          <cell r="E17">
            <v>54.541666666666664</v>
          </cell>
          <cell r="F17">
            <v>78</v>
          </cell>
          <cell r="G17">
            <v>26</v>
          </cell>
          <cell r="H17">
            <v>26.64</v>
          </cell>
          <cell r="I17" t="str">
            <v>SE</v>
          </cell>
          <cell r="J17">
            <v>40.32</v>
          </cell>
          <cell r="K17">
            <v>0.2</v>
          </cell>
        </row>
        <row r="18">
          <cell r="B18">
            <v>20.604166666666661</v>
          </cell>
          <cell r="C18">
            <v>24.6</v>
          </cell>
          <cell r="D18">
            <v>18.100000000000001</v>
          </cell>
          <cell r="E18">
            <v>81.315789473684205</v>
          </cell>
          <cell r="F18">
            <v>100</v>
          </cell>
          <cell r="G18">
            <v>57</v>
          </cell>
          <cell r="H18">
            <v>28.08</v>
          </cell>
          <cell r="I18" t="str">
            <v>S</v>
          </cell>
          <cell r="J18">
            <v>48.6</v>
          </cell>
          <cell r="K18">
            <v>15.400000000000002</v>
          </cell>
        </row>
        <row r="19">
          <cell r="B19">
            <v>20.562500000000004</v>
          </cell>
          <cell r="C19">
            <v>26.3</v>
          </cell>
          <cell r="D19">
            <v>16.399999999999999</v>
          </cell>
          <cell r="E19">
            <v>72.214285714285708</v>
          </cell>
          <cell r="F19">
            <v>100</v>
          </cell>
          <cell r="G19">
            <v>52</v>
          </cell>
          <cell r="H19">
            <v>10.08</v>
          </cell>
          <cell r="I19" t="str">
            <v>O</v>
          </cell>
          <cell r="J19">
            <v>18</v>
          </cell>
          <cell r="K19">
            <v>0.2</v>
          </cell>
        </row>
        <row r="20">
          <cell r="B20">
            <v>21.570833333333329</v>
          </cell>
          <cell r="C20">
            <v>25.6</v>
          </cell>
          <cell r="D20">
            <v>19</v>
          </cell>
          <cell r="E20">
            <v>78</v>
          </cell>
          <cell r="F20">
            <v>100</v>
          </cell>
          <cell r="G20">
            <v>55</v>
          </cell>
          <cell r="H20">
            <v>23.400000000000002</v>
          </cell>
          <cell r="I20" t="str">
            <v>L</v>
          </cell>
          <cell r="J20">
            <v>65.52</v>
          </cell>
          <cell r="K20">
            <v>6</v>
          </cell>
        </row>
        <row r="21">
          <cell r="B21">
            <v>21.125</v>
          </cell>
          <cell r="C21">
            <v>24.8</v>
          </cell>
          <cell r="D21">
            <v>19.3</v>
          </cell>
          <cell r="E21">
            <v>85.63636363636364</v>
          </cell>
          <cell r="F21">
            <v>100</v>
          </cell>
          <cell r="G21">
            <v>68</v>
          </cell>
          <cell r="H21">
            <v>29.52</v>
          </cell>
          <cell r="I21" t="str">
            <v>NE</v>
          </cell>
          <cell r="J21">
            <v>45</v>
          </cell>
          <cell r="K21">
            <v>18.600000000000001</v>
          </cell>
        </row>
        <row r="22">
          <cell r="B22">
            <v>23.558333333333337</v>
          </cell>
          <cell r="C22">
            <v>29.7</v>
          </cell>
          <cell r="D22">
            <v>19.899999999999999</v>
          </cell>
          <cell r="E22">
            <v>75.0625</v>
          </cell>
          <cell r="F22">
            <v>100</v>
          </cell>
          <cell r="G22">
            <v>49</v>
          </cell>
          <cell r="H22">
            <v>14.4</v>
          </cell>
          <cell r="I22" t="str">
            <v>NO</v>
          </cell>
          <cell r="J22">
            <v>28.08</v>
          </cell>
          <cell r="K22">
            <v>0</v>
          </cell>
        </row>
        <row r="23">
          <cell r="B23">
            <v>26.579166666666666</v>
          </cell>
          <cell r="C23">
            <v>34.5</v>
          </cell>
          <cell r="D23">
            <v>20.6</v>
          </cell>
          <cell r="E23">
            <v>68.043478260869563</v>
          </cell>
          <cell r="F23">
            <v>100</v>
          </cell>
          <cell r="G23">
            <v>34</v>
          </cell>
          <cell r="H23">
            <v>11.879999999999999</v>
          </cell>
          <cell r="I23" t="str">
            <v>N</v>
          </cell>
          <cell r="J23">
            <v>25.92</v>
          </cell>
          <cell r="K23">
            <v>0</v>
          </cell>
        </row>
        <row r="24">
          <cell r="B24">
            <v>19.737500000000004</v>
          </cell>
          <cell r="C24">
            <v>28.9</v>
          </cell>
          <cell r="D24">
            <v>16.5</v>
          </cell>
          <cell r="E24">
            <v>86.142857142857139</v>
          </cell>
          <cell r="F24">
            <v>100</v>
          </cell>
          <cell r="G24">
            <v>52</v>
          </cell>
          <cell r="H24">
            <v>37.440000000000005</v>
          </cell>
          <cell r="I24" t="str">
            <v>NE</v>
          </cell>
          <cell r="J24">
            <v>74.160000000000011</v>
          </cell>
          <cell r="K24">
            <v>38.400000000000006</v>
          </cell>
        </row>
        <row r="25">
          <cell r="B25">
            <v>21.679166666666664</v>
          </cell>
          <cell r="C25">
            <v>29.9</v>
          </cell>
          <cell r="D25">
            <v>16.7</v>
          </cell>
          <cell r="E25">
            <v>61.666666666666664</v>
          </cell>
          <cell r="F25">
            <v>100</v>
          </cell>
          <cell r="G25">
            <v>45</v>
          </cell>
          <cell r="H25">
            <v>13.68</v>
          </cell>
          <cell r="I25" t="str">
            <v>L</v>
          </cell>
          <cell r="J25">
            <v>23.040000000000003</v>
          </cell>
          <cell r="K25">
            <v>0.2</v>
          </cell>
        </row>
        <row r="26">
          <cell r="B26">
            <v>26.983333333333331</v>
          </cell>
          <cell r="C26">
            <v>34.799999999999997</v>
          </cell>
          <cell r="D26">
            <v>20.5</v>
          </cell>
          <cell r="E26">
            <v>58.166666666666664</v>
          </cell>
          <cell r="F26">
            <v>99</v>
          </cell>
          <cell r="G26">
            <v>33</v>
          </cell>
          <cell r="H26">
            <v>16.559999999999999</v>
          </cell>
          <cell r="I26" t="str">
            <v>L</v>
          </cell>
          <cell r="J26">
            <v>25.56</v>
          </cell>
          <cell r="K26">
            <v>0</v>
          </cell>
        </row>
        <row r="27">
          <cell r="B27">
            <v>28.766666666666662</v>
          </cell>
          <cell r="C27">
            <v>35.9</v>
          </cell>
          <cell r="D27">
            <v>22.5</v>
          </cell>
          <cell r="E27">
            <v>46.541666666666664</v>
          </cell>
          <cell r="F27">
            <v>71</v>
          </cell>
          <cell r="G27">
            <v>24</v>
          </cell>
          <cell r="H27">
            <v>18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29.558333333333334</v>
          </cell>
          <cell r="C28">
            <v>36.9</v>
          </cell>
          <cell r="D28">
            <v>22.7</v>
          </cell>
          <cell r="E28">
            <v>41.291666666666664</v>
          </cell>
          <cell r="F28">
            <v>68</v>
          </cell>
          <cell r="G28">
            <v>19</v>
          </cell>
          <cell r="H28">
            <v>18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27.170833333333324</v>
          </cell>
          <cell r="C29">
            <v>33.1</v>
          </cell>
          <cell r="D29">
            <v>21.4</v>
          </cell>
          <cell r="E29">
            <v>49.208333333333336</v>
          </cell>
          <cell r="F29">
            <v>71</v>
          </cell>
          <cell r="G29">
            <v>22</v>
          </cell>
          <cell r="H29">
            <v>27.720000000000002</v>
          </cell>
          <cell r="I29" t="str">
            <v>SE</v>
          </cell>
          <cell r="J29">
            <v>41.4</v>
          </cell>
          <cell r="K29">
            <v>0</v>
          </cell>
        </row>
        <row r="30">
          <cell r="B30">
            <v>27.041666666666671</v>
          </cell>
          <cell r="C30">
            <v>33.799999999999997</v>
          </cell>
          <cell r="D30">
            <v>22.1</v>
          </cell>
          <cell r="E30">
            <v>58.125</v>
          </cell>
          <cell r="F30">
            <v>93</v>
          </cell>
          <cell r="G30">
            <v>35</v>
          </cell>
          <cell r="H30">
            <v>16.559999999999999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24.375</v>
          </cell>
          <cell r="C31">
            <v>29.5</v>
          </cell>
          <cell r="D31">
            <v>19.399999999999999</v>
          </cell>
          <cell r="E31">
            <v>66.75</v>
          </cell>
          <cell r="F31">
            <v>99</v>
          </cell>
          <cell r="G31">
            <v>42</v>
          </cell>
          <cell r="H31">
            <v>38.880000000000003</v>
          </cell>
          <cell r="I31" t="str">
            <v>SE</v>
          </cell>
          <cell r="J31">
            <v>72.72</v>
          </cell>
          <cell r="K31">
            <v>0.8</v>
          </cell>
        </row>
        <row r="32">
          <cell r="B32">
            <v>24.808333333333326</v>
          </cell>
          <cell r="C32">
            <v>31.4</v>
          </cell>
          <cell r="D32">
            <v>19.899999999999999</v>
          </cell>
          <cell r="E32">
            <v>73.625</v>
          </cell>
          <cell r="F32">
            <v>100</v>
          </cell>
          <cell r="G32">
            <v>42</v>
          </cell>
          <cell r="H32">
            <v>17.64</v>
          </cell>
          <cell r="I32" t="str">
            <v>SE</v>
          </cell>
          <cell r="J32">
            <v>39.6</v>
          </cell>
          <cell r="K32">
            <v>0.60000000000000009</v>
          </cell>
        </row>
        <row r="33">
          <cell r="B33">
            <v>26.479166666666668</v>
          </cell>
          <cell r="C33">
            <v>32.4</v>
          </cell>
          <cell r="D33">
            <v>22.3</v>
          </cell>
          <cell r="E33">
            <v>61.958333333333336</v>
          </cell>
          <cell r="F33">
            <v>81</v>
          </cell>
          <cell r="G33">
            <v>41</v>
          </cell>
          <cell r="H33">
            <v>23.040000000000003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23.208333333333339</v>
          </cell>
          <cell r="C34">
            <v>28</v>
          </cell>
          <cell r="D34">
            <v>21.5</v>
          </cell>
          <cell r="E34">
            <v>91.1875</v>
          </cell>
          <cell r="F34">
            <v>100</v>
          </cell>
          <cell r="G34">
            <v>58</v>
          </cell>
          <cell r="H34">
            <v>15.840000000000002</v>
          </cell>
          <cell r="I34" t="str">
            <v>NE</v>
          </cell>
          <cell r="J34">
            <v>36.36</v>
          </cell>
          <cell r="K34">
            <v>28.199999999999996</v>
          </cell>
        </row>
      </sheetData>
      <sheetData sheetId="9">
        <row r="5">
          <cell r="B5">
            <v>25.087500000000006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25.125000000000004</v>
          </cell>
          <cell r="C5">
            <v>30.4</v>
          </cell>
          <cell r="D5">
            <v>20.9</v>
          </cell>
          <cell r="E5">
            <v>62.041666666666664</v>
          </cell>
          <cell r="F5">
            <v>70</v>
          </cell>
          <cell r="G5">
            <v>53</v>
          </cell>
          <cell r="H5">
            <v>16.559999999999999</v>
          </cell>
          <cell r="I5" t="str">
            <v>NE</v>
          </cell>
          <cell r="J5">
            <v>37.080000000000005</v>
          </cell>
          <cell r="K5">
            <v>0</v>
          </cell>
        </row>
        <row r="6">
          <cell r="B6">
            <v>16.541666666666668</v>
          </cell>
          <cell r="C6">
            <v>24.9</v>
          </cell>
          <cell r="D6">
            <v>13.6</v>
          </cell>
          <cell r="E6">
            <v>73.833333333333329</v>
          </cell>
          <cell r="F6">
            <v>76</v>
          </cell>
          <cell r="G6">
            <v>63</v>
          </cell>
          <cell r="H6">
            <v>18.720000000000002</v>
          </cell>
          <cell r="I6" t="str">
            <v>SO</v>
          </cell>
          <cell r="J6">
            <v>35.64</v>
          </cell>
          <cell r="K6">
            <v>27.000000000000004</v>
          </cell>
        </row>
        <row r="7">
          <cell r="B7">
            <v>15.370833333333335</v>
          </cell>
          <cell r="C7">
            <v>19.5</v>
          </cell>
          <cell r="D7">
            <v>12.3</v>
          </cell>
          <cell r="E7">
            <v>69.708333333333329</v>
          </cell>
          <cell r="F7">
            <v>76</v>
          </cell>
          <cell r="G7">
            <v>61</v>
          </cell>
          <cell r="H7">
            <v>12.24</v>
          </cell>
          <cell r="I7" t="str">
            <v>O</v>
          </cell>
          <cell r="J7">
            <v>30.240000000000002</v>
          </cell>
          <cell r="K7">
            <v>0.4</v>
          </cell>
        </row>
        <row r="8">
          <cell r="B8">
            <v>18.5625</v>
          </cell>
          <cell r="C8">
            <v>24.2</v>
          </cell>
          <cell r="D8">
            <v>15.3</v>
          </cell>
          <cell r="E8">
            <v>69.25</v>
          </cell>
          <cell r="F8">
            <v>81</v>
          </cell>
          <cell r="G8">
            <v>44</v>
          </cell>
          <cell r="H8">
            <v>11.879999999999999</v>
          </cell>
          <cell r="I8" t="str">
            <v>S</v>
          </cell>
          <cell r="J8">
            <v>31.680000000000003</v>
          </cell>
          <cell r="K8">
            <v>1</v>
          </cell>
        </row>
        <row r="9">
          <cell r="B9">
            <v>18.149999999999999</v>
          </cell>
          <cell r="C9">
            <v>26.6</v>
          </cell>
          <cell r="D9">
            <v>10.199999999999999</v>
          </cell>
          <cell r="E9">
            <v>60.5</v>
          </cell>
          <cell r="F9">
            <v>81</v>
          </cell>
          <cell r="G9">
            <v>39</v>
          </cell>
          <cell r="H9">
            <v>11.520000000000001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20.375000000000004</v>
          </cell>
          <cell r="C10">
            <v>28</v>
          </cell>
          <cell r="D10">
            <v>12.3</v>
          </cell>
          <cell r="E10">
            <v>54.291666666666664</v>
          </cell>
          <cell r="F10">
            <v>72</v>
          </cell>
          <cell r="G10">
            <v>38</v>
          </cell>
          <cell r="H10">
            <v>15.120000000000001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22.795833333333338</v>
          </cell>
          <cell r="C11">
            <v>31.8</v>
          </cell>
          <cell r="D11">
            <v>13.5</v>
          </cell>
          <cell r="E11">
            <v>48.666666666666664</v>
          </cell>
          <cell r="F11">
            <v>66</v>
          </cell>
          <cell r="G11">
            <v>34</v>
          </cell>
          <cell r="H11">
            <v>11.879999999999999</v>
          </cell>
          <cell r="I11" t="str">
            <v>NE</v>
          </cell>
          <cell r="J11">
            <v>25.92</v>
          </cell>
          <cell r="K11">
            <v>0</v>
          </cell>
        </row>
        <row r="12">
          <cell r="B12">
            <v>23.445833333333329</v>
          </cell>
          <cell r="C12">
            <v>32.9</v>
          </cell>
          <cell r="D12">
            <v>15.4</v>
          </cell>
          <cell r="E12">
            <v>50.583333333333336</v>
          </cell>
          <cell r="F12">
            <v>63</v>
          </cell>
          <cell r="G12">
            <v>35</v>
          </cell>
          <cell r="H12">
            <v>12.6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23.316666666666666</v>
          </cell>
          <cell r="C13">
            <v>32.9</v>
          </cell>
          <cell r="D13">
            <v>15.5</v>
          </cell>
          <cell r="E13">
            <v>54.666666666666664</v>
          </cell>
          <cell r="F13">
            <v>71</v>
          </cell>
          <cell r="G13">
            <v>39</v>
          </cell>
          <cell r="H13">
            <v>9.3600000000000012</v>
          </cell>
          <cell r="I13" t="str">
            <v>S</v>
          </cell>
          <cell r="J13">
            <v>19.8</v>
          </cell>
          <cell r="K13">
            <v>0</v>
          </cell>
        </row>
        <row r="14">
          <cell r="B14">
            <v>25.079166666666669</v>
          </cell>
          <cell r="C14">
            <v>33.5</v>
          </cell>
          <cell r="D14">
            <v>16.2</v>
          </cell>
          <cell r="E14">
            <v>53.25</v>
          </cell>
          <cell r="F14">
            <v>72</v>
          </cell>
          <cell r="G14">
            <v>39</v>
          </cell>
          <cell r="H14">
            <v>11.520000000000001</v>
          </cell>
          <cell r="I14" t="str">
            <v>L</v>
          </cell>
          <cell r="J14">
            <v>21.240000000000002</v>
          </cell>
          <cell r="K14">
            <v>0</v>
          </cell>
        </row>
        <row r="15">
          <cell r="B15">
            <v>24.799999999999997</v>
          </cell>
          <cell r="C15">
            <v>33.700000000000003</v>
          </cell>
          <cell r="D15">
            <v>16.3</v>
          </cell>
          <cell r="E15">
            <v>53.208333333333336</v>
          </cell>
          <cell r="F15">
            <v>70</v>
          </cell>
          <cell r="G15">
            <v>40</v>
          </cell>
          <cell r="H15">
            <v>9</v>
          </cell>
          <cell r="I15" t="str">
            <v>L</v>
          </cell>
          <cell r="J15">
            <v>21.96</v>
          </cell>
          <cell r="K15">
            <v>0</v>
          </cell>
        </row>
        <row r="16">
          <cell r="B16">
            <v>23.833333333333332</v>
          </cell>
          <cell r="C16">
            <v>31.3</v>
          </cell>
          <cell r="D16">
            <v>16.600000000000001</v>
          </cell>
          <cell r="E16">
            <v>60.333333333333336</v>
          </cell>
          <cell r="F16">
            <v>74</v>
          </cell>
          <cell r="G16">
            <v>46</v>
          </cell>
          <cell r="H16">
            <v>16.559999999999999</v>
          </cell>
          <cell r="I16" t="str">
            <v>NE</v>
          </cell>
          <cell r="J16">
            <v>37.440000000000005</v>
          </cell>
          <cell r="K16">
            <v>0</v>
          </cell>
        </row>
        <row r="17">
          <cell r="B17">
            <v>23.954166666666662</v>
          </cell>
          <cell r="C17">
            <v>33</v>
          </cell>
          <cell r="D17">
            <v>18.7</v>
          </cell>
          <cell r="E17">
            <v>61.291666666666664</v>
          </cell>
          <cell r="F17">
            <v>70</v>
          </cell>
          <cell r="G17">
            <v>49</v>
          </cell>
          <cell r="H17">
            <v>21.6</v>
          </cell>
          <cell r="I17" t="str">
            <v>NE</v>
          </cell>
          <cell r="J17">
            <v>39.96</v>
          </cell>
          <cell r="K17">
            <v>0</v>
          </cell>
        </row>
        <row r="18">
          <cell r="B18">
            <v>20.083333333333332</v>
          </cell>
          <cell r="C18">
            <v>22.8</v>
          </cell>
          <cell r="D18">
            <v>18.7</v>
          </cell>
          <cell r="E18">
            <v>75.166666666666671</v>
          </cell>
          <cell r="F18">
            <v>81</v>
          </cell>
          <cell r="G18">
            <v>60</v>
          </cell>
          <cell r="H18">
            <v>12.96</v>
          </cell>
          <cell r="I18" t="str">
            <v>S</v>
          </cell>
          <cell r="J18">
            <v>28.8</v>
          </cell>
          <cell r="K18">
            <v>28.599999999999998</v>
          </cell>
        </row>
        <row r="19">
          <cell r="B19">
            <v>21.416666666666668</v>
          </cell>
          <cell r="C19">
            <v>25.7</v>
          </cell>
          <cell r="D19">
            <v>18.2</v>
          </cell>
          <cell r="E19">
            <v>77.291666666666671</v>
          </cell>
          <cell r="F19">
            <v>82</v>
          </cell>
          <cell r="G19">
            <v>68</v>
          </cell>
          <cell r="H19">
            <v>8.64</v>
          </cell>
          <cell r="I19" t="str">
            <v>NE</v>
          </cell>
          <cell r="J19">
            <v>16.2</v>
          </cell>
          <cell r="K19">
            <v>2.2000000000000002</v>
          </cell>
        </row>
        <row r="20">
          <cell r="B20">
            <v>21.404166666666665</v>
          </cell>
          <cell r="C20">
            <v>23.6</v>
          </cell>
          <cell r="D20">
            <v>20</v>
          </cell>
          <cell r="E20">
            <v>80.291666666666671</v>
          </cell>
          <cell r="F20">
            <v>84</v>
          </cell>
          <cell r="G20">
            <v>75</v>
          </cell>
          <cell r="H20">
            <v>12.96</v>
          </cell>
          <cell r="I20" t="str">
            <v>NE</v>
          </cell>
          <cell r="J20">
            <v>35.64</v>
          </cell>
          <cell r="K20">
            <v>14.8</v>
          </cell>
        </row>
        <row r="21">
          <cell r="B21">
            <v>22.458333333333332</v>
          </cell>
          <cell r="C21">
            <v>25.1</v>
          </cell>
          <cell r="D21">
            <v>20.3</v>
          </cell>
          <cell r="E21">
            <v>81.916666666666671</v>
          </cell>
          <cell r="F21">
            <v>85</v>
          </cell>
          <cell r="G21">
            <v>78</v>
          </cell>
          <cell r="H21">
            <v>17.28</v>
          </cell>
          <cell r="I21" t="str">
            <v>NO</v>
          </cell>
          <cell r="J21">
            <v>33.840000000000003</v>
          </cell>
          <cell r="K21">
            <v>14.4</v>
          </cell>
        </row>
        <row r="22">
          <cell r="B22">
            <v>24.408333333333331</v>
          </cell>
          <cell r="C22">
            <v>29.4</v>
          </cell>
          <cell r="D22">
            <v>21.9</v>
          </cell>
          <cell r="E22">
            <v>78.583333333333329</v>
          </cell>
          <cell r="F22">
            <v>85</v>
          </cell>
          <cell r="G22">
            <v>69</v>
          </cell>
          <cell r="H22">
            <v>12.24</v>
          </cell>
          <cell r="I22" t="str">
            <v>NE</v>
          </cell>
          <cell r="J22">
            <v>28.8</v>
          </cell>
          <cell r="K22">
            <v>0</v>
          </cell>
        </row>
        <row r="23">
          <cell r="B23">
            <v>27.125</v>
          </cell>
          <cell r="C23">
            <v>33.299999999999997</v>
          </cell>
          <cell r="D23">
            <v>22.4</v>
          </cell>
          <cell r="E23">
            <v>70.5</v>
          </cell>
          <cell r="F23">
            <v>81</v>
          </cell>
          <cell r="G23">
            <v>57</v>
          </cell>
          <cell r="H23">
            <v>21.96</v>
          </cell>
          <cell r="I23" t="str">
            <v>NO</v>
          </cell>
          <cell r="J23">
            <v>40.32</v>
          </cell>
          <cell r="K23">
            <v>0</v>
          </cell>
        </row>
        <row r="24">
          <cell r="B24">
            <v>22.100000000000005</v>
          </cell>
          <cell r="C24">
            <v>27.1</v>
          </cell>
          <cell r="D24">
            <v>18.100000000000001</v>
          </cell>
          <cell r="E24">
            <v>76.375</v>
          </cell>
          <cell r="F24">
            <v>82</v>
          </cell>
          <cell r="G24">
            <v>66</v>
          </cell>
          <cell r="H24">
            <v>20.52</v>
          </cell>
          <cell r="I24" t="str">
            <v>NE</v>
          </cell>
          <cell r="J24">
            <v>62.28</v>
          </cell>
          <cell r="K24">
            <v>35.599999999999994</v>
          </cell>
        </row>
        <row r="25">
          <cell r="B25">
            <v>23.8125</v>
          </cell>
          <cell r="C25">
            <v>31.5</v>
          </cell>
          <cell r="D25">
            <v>18.5</v>
          </cell>
          <cell r="E25">
            <v>73.875</v>
          </cell>
          <cell r="F25">
            <v>80</v>
          </cell>
          <cell r="G25">
            <v>63</v>
          </cell>
          <cell r="H25">
            <v>9.7200000000000006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27.6875</v>
          </cell>
          <cell r="C26">
            <v>34.4</v>
          </cell>
          <cell r="D26">
            <v>22.7</v>
          </cell>
          <cell r="E26">
            <v>69.708333333333329</v>
          </cell>
          <cell r="F26">
            <v>79</v>
          </cell>
          <cell r="G26">
            <v>57</v>
          </cell>
          <cell r="H26">
            <v>16.2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28.479166666666661</v>
          </cell>
          <cell r="C27">
            <v>34.799999999999997</v>
          </cell>
          <cell r="D27">
            <v>24.1</v>
          </cell>
          <cell r="E27">
            <v>65.291666666666671</v>
          </cell>
          <cell r="F27">
            <v>73</v>
          </cell>
          <cell r="G27">
            <v>56</v>
          </cell>
          <cell r="H27">
            <v>16.559999999999999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28.725000000000005</v>
          </cell>
          <cell r="C28">
            <v>34.799999999999997</v>
          </cell>
          <cell r="D28">
            <v>23.7</v>
          </cell>
          <cell r="E28">
            <v>62.625</v>
          </cell>
          <cell r="F28">
            <v>70</v>
          </cell>
          <cell r="G28">
            <v>55</v>
          </cell>
          <cell r="H28">
            <v>16.559999999999999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25.016666666666666</v>
          </cell>
          <cell r="C29">
            <v>27.9</v>
          </cell>
          <cell r="D29">
            <v>22.1</v>
          </cell>
          <cell r="E29">
            <v>70.208333333333329</v>
          </cell>
          <cell r="F29">
            <v>76</v>
          </cell>
          <cell r="G29">
            <v>64</v>
          </cell>
          <cell r="H29">
            <v>16.920000000000002</v>
          </cell>
          <cell r="I29" t="str">
            <v>SE</v>
          </cell>
          <cell r="J29">
            <v>33.119999999999997</v>
          </cell>
          <cell r="K29">
            <v>0</v>
          </cell>
        </row>
        <row r="30">
          <cell r="B30">
            <v>26.270833333333329</v>
          </cell>
          <cell r="C30">
            <v>32.6</v>
          </cell>
          <cell r="D30">
            <v>21.4</v>
          </cell>
          <cell r="E30">
            <v>71.5</v>
          </cell>
          <cell r="F30">
            <v>80</v>
          </cell>
          <cell r="G30">
            <v>59</v>
          </cell>
          <cell r="H30">
            <v>16.2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23.370833333333326</v>
          </cell>
          <cell r="C31">
            <v>26.6</v>
          </cell>
          <cell r="D31">
            <v>20.6</v>
          </cell>
          <cell r="E31">
            <v>74.416666666666671</v>
          </cell>
          <cell r="F31">
            <v>80</v>
          </cell>
          <cell r="G31">
            <v>69</v>
          </cell>
          <cell r="H31">
            <v>18.36</v>
          </cell>
          <cell r="I31" t="str">
            <v>S</v>
          </cell>
          <cell r="J31">
            <v>41.4</v>
          </cell>
          <cell r="K31">
            <v>9.7999999999999989</v>
          </cell>
        </row>
        <row r="32">
          <cell r="B32">
            <v>24.433333333333337</v>
          </cell>
          <cell r="C32">
            <v>29.4</v>
          </cell>
          <cell r="D32">
            <v>19.7</v>
          </cell>
          <cell r="E32">
            <v>76.458333333333329</v>
          </cell>
          <cell r="F32">
            <v>81</v>
          </cell>
          <cell r="G32">
            <v>69</v>
          </cell>
          <cell r="H32">
            <v>15.120000000000001</v>
          </cell>
          <cell r="I32" t="str">
            <v>SE</v>
          </cell>
          <cell r="J32">
            <v>41.04</v>
          </cell>
          <cell r="K32">
            <v>0</v>
          </cell>
        </row>
        <row r="33">
          <cell r="B33">
            <v>25.270833333333329</v>
          </cell>
          <cell r="C33">
            <v>28.2</v>
          </cell>
          <cell r="D33">
            <v>22.8</v>
          </cell>
          <cell r="E33">
            <v>75.708333333333329</v>
          </cell>
          <cell r="F33">
            <v>79</v>
          </cell>
          <cell r="G33">
            <v>71</v>
          </cell>
          <cell r="H33">
            <v>13.32</v>
          </cell>
          <cell r="I33" t="str">
            <v>NE</v>
          </cell>
          <cell r="J33">
            <v>29.880000000000003</v>
          </cell>
          <cell r="K33">
            <v>0</v>
          </cell>
        </row>
        <row r="34">
          <cell r="B34">
            <v>23.537500000000005</v>
          </cell>
          <cell r="C34">
            <v>25.1</v>
          </cell>
          <cell r="D34">
            <v>22.5</v>
          </cell>
          <cell r="E34">
            <v>81.083333333333329</v>
          </cell>
          <cell r="F34">
            <v>84</v>
          </cell>
          <cell r="G34">
            <v>77</v>
          </cell>
          <cell r="H34">
            <v>19.440000000000001</v>
          </cell>
          <cell r="I34" t="str">
            <v>NE</v>
          </cell>
          <cell r="J34">
            <v>39.24</v>
          </cell>
          <cell r="K34">
            <v>8.3999999999999986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25.333333333333343</v>
          </cell>
        </row>
        <row r="6">
          <cell r="B6">
            <v>14.616666666666665</v>
          </cell>
        </row>
        <row r="7">
          <cell r="B7">
            <v>12.545833333333334</v>
          </cell>
        </row>
        <row r="8">
          <cell r="B8">
            <v>17.033333333333335</v>
          </cell>
        </row>
        <row r="9">
          <cell r="B9">
            <v>16.720833333333328</v>
          </cell>
        </row>
        <row r="10">
          <cell r="B10">
            <v>18.958333333333332</v>
          </cell>
        </row>
        <row r="11">
          <cell r="B11">
            <v>22.170833333333334</v>
          </cell>
        </row>
        <row r="12">
          <cell r="B12">
            <v>23.887500000000003</v>
          </cell>
        </row>
        <row r="13">
          <cell r="B13">
            <v>24.345833333333331</v>
          </cell>
        </row>
        <row r="14">
          <cell r="B14">
            <v>24.574999999999999</v>
          </cell>
        </row>
        <row r="15">
          <cell r="B15">
            <v>24.629166666666663</v>
          </cell>
        </row>
        <row r="16">
          <cell r="B16">
            <v>23.333333333333332</v>
          </cell>
        </row>
        <row r="17">
          <cell r="B17">
            <v>22.674999999999997</v>
          </cell>
        </row>
        <row r="18">
          <cell r="B18">
            <v>18.654166666666665</v>
          </cell>
        </row>
        <row r="19">
          <cell r="B19">
            <v>20.020833333333332</v>
          </cell>
        </row>
        <row r="20">
          <cell r="B20">
            <v>20.55</v>
          </cell>
        </row>
        <row r="21">
          <cell r="B21">
            <v>21.104166666666664</v>
          </cell>
        </row>
        <row r="22">
          <cell r="B22">
            <v>22.433333333333337</v>
          </cell>
        </row>
        <row r="23">
          <cell r="B23">
            <v>26.583333333333332</v>
          </cell>
        </row>
        <row r="24">
          <cell r="B24">
            <v>19.225000000000001</v>
          </cell>
        </row>
        <row r="25">
          <cell r="B25">
            <v>21.425000000000001</v>
          </cell>
        </row>
        <row r="26">
          <cell r="B26">
            <v>27.200000000000006</v>
          </cell>
        </row>
        <row r="27">
          <cell r="B27">
            <v>29.016666666666669</v>
          </cell>
        </row>
        <row r="28">
          <cell r="B28">
            <v>29.979166666666671</v>
          </cell>
        </row>
        <row r="29">
          <cell r="B29">
            <v>25.308333333333334</v>
          </cell>
        </row>
        <row r="30">
          <cell r="B30">
            <v>26.062499999999996</v>
          </cell>
        </row>
        <row r="31">
          <cell r="B31">
            <v>21.69583333333334</v>
          </cell>
        </row>
        <row r="32">
          <cell r="B32">
            <v>23.395833333333339</v>
          </cell>
        </row>
        <row r="33">
          <cell r="B33">
            <v>25.629166666666666</v>
          </cell>
        </row>
        <row r="34">
          <cell r="B34">
            <v>22.587500000000006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24.949999999999996</v>
          </cell>
          <cell r="C5">
            <v>36.9</v>
          </cell>
          <cell r="D5">
            <v>17.7</v>
          </cell>
          <cell r="E5">
            <v>74.8</v>
          </cell>
          <cell r="F5">
            <v>94</v>
          </cell>
          <cell r="G5">
            <v>30</v>
          </cell>
          <cell r="H5">
            <v>16.2</v>
          </cell>
          <cell r="I5" t="str">
            <v>SE</v>
          </cell>
          <cell r="J5">
            <v>35.28</v>
          </cell>
          <cell r="K5">
            <v>0</v>
          </cell>
        </row>
        <row r="6">
          <cell r="B6">
            <v>18.69166666666667</v>
          </cell>
          <cell r="C6">
            <v>29.9</v>
          </cell>
          <cell r="D6">
            <v>14.2</v>
          </cell>
          <cell r="E6">
            <v>78.142857142857139</v>
          </cell>
          <cell r="F6">
            <v>85</v>
          </cell>
          <cell r="G6">
            <v>70</v>
          </cell>
          <cell r="H6">
            <v>19.8</v>
          </cell>
          <cell r="I6" t="str">
            <v>SO</v>
          </cell>
          <cell r="J6">
            <v>42.480000000000004</v>
          </cell>
          <cell r="K6">
            <v>0</v>
          </cell>
        </row>
        <row r="7">
          <cell r="B7">
            <v>16.137499999999999</v>
          </cell>
          <cell r="C7">
            <v>24.5</v>
          </cell>
          <cell r="D7">
            <v>10.9</v>
          </cell>
          <cell r="E7">
            <v>72.95</v>
          </cell>
          <cell r="F7">
            <v>91</v>
          </cell>
          <cell r="G7">
            <v>42</v>
          </cell>
          <cell r="H7">
            <v>15.48</v>
          </cell>
          <cell r="I7" t="str">
            <v>SO</v>
          </cell>
          <cell r="J7">
            <v>33.119999999999997</v>
          </cell>
          <cell r="K7">
            <v>0</v>
          </cell>
        </row>
        <row r="8">
          <cell r="B8">
            <v>18.508333333333333</v>
          </cell>
          <cell r="C8">
            <v>29</v>
          </cell>
          <cell r="D8">
            <v>8.6</v>
          </cell>
          <cell r="E8">
            <v>76.375</v>
          </cell>
          <cell r="F8">
            <v>95</v>
          </cell>
          <cell r="G8">
            <v>56</v>
          </cell>
          <cell r="H8">
            <v>15.48</v>
          </cell>
          <cell r="I8" t="str">
            <v>S</v>
          </cell>
          <cell r="J8">
            <v>30.6</v>
          </cell>
          <cell r="K8">
            <v>0</v>
          </cell>
        </row>
        <row r="9">
          <cell r="B9">
            <v>20.779166666666669</v>
          </cell>
          <cell r="C9">
            <v>30.8</v>
          </cell>
          <cell r="D9">
            <v>9.8000000000000007</v>
          </cell>
          <cell r="E9">
            <v>68.2</v>
          </cell>
          <cell r="F9">
            <v>91</v>
          </cell>
          <cell r="G9">
            <v>44</v>
          </cell>
          <cell r="H9">
            <v>12.6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18.927272727272726</v>
          </cell>
          <cell r="C10">
            <v>34.200000000000003</v>
          </cell>
          <cell r="D10">
            <v>8.3000000000000007</v>
          </cell>
          <cell r="E10">
            <v>80.071428571428569</v>
          </cell>
          <cell r="F10">
            <v>92</v>
          </cell>
          <cell r="G10">
            <v>18</v>
          </cell>
          <cell r="H10">
            <v>12.24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19.147368421052633</v>
          </cell>
          <cell r="C11">
            <v>35.299999999999997</v>
          </cell>
          <cell r="D11">
            <v>11.1</v>
          </cell>
          <cell r="E11">
            <v>69.3125</v>
          </cell>
          <cell r="F11">
            <v>90</v>
          </cell>
          <cell r="G11">
            <v>23</v>
          </cell>
          <cell r="H11">
            <v>9.7200000000000006</v>
          </cell>
          <cell r="I11" t="str">
            <v>SE</v>
          </cell>
          <cell r="J11">
            <v>19.440000000000001</v>
          </cell>
          <cell r="K11">
            <v>0</v>
          </cell>
        </row>
        <row r="12">
          <cell r="B12">
            <v>21.569999999999997</v>
          </cell>
          <cell r="C12">
            <v>37.4</v>
          </cell>
          <cell r="D12">
            <v>12.4</v>
          </cell>
          <cell r="E12">
            <v>70.599999999999994</v>
          </cell>
          <cell r="F12">
            <v>91</v>
          </cell>
          <cell r="G12">
            <v>20</v>
          </cell>
          <cell r="H12">
            <v>14.04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20.677777777777777</v>
          </cell>
          <cell r="C13">
            <v>35.299999999999997</v>
          </cell>
          <cell r="D13">
            <v>13.1</v>
          </cell>
          <cell r="E13">
            <v>76.666666666666671</v>
          </cell>
          <cell r="F13">
            <v>90</v>
          </cell>
          <cell r="G13">
            <v>26</v>
          </cell>
          <cell r="H13">
            <v>6.84</v>
          </cell>
          <cell r="I13" t="str">
            <v>S</v>
          </cell>
          <cell r="J13">
            <v>16.2</v>
          </cell>
          <cell r="K13">
            <v>0</v>
          </cell>
        </row>
        <row r="14">
          <cell r="B14">
            <v>21.989473684210527</v>
          </cell>
          <cell r="C14">
            <v>38</v>
          </cell>
          <cell r="D14">
            <v>12.6</v>
          </cell>
          <cell r="E14">
            <v>66.13333333333334</v>
          </cell>
          <cell r="F14">
            <v>90</v>
          </cell>
          <cell r="G14">
            <v>23</v>
          </cell>
          <cell r="H14">
            <v>6.84</v>
          </cell>
          <cell r="I14" t="str">
            <v>S</v>
          </cell>
          <cell r="J14">
            <v>16.920000000000002</v>
          </cell>
          <cell r="K14">
            <v>0</v>
          </cell>
        </row>
        <row r="15">
          <cell r="B15">
            <v>20.950000000000003</v>
          </cell>
          <cell r="C15">
            <v>35.6</v>
          </cell>
          <cell r="D15">
            <v>13.5</v>
          </cell>
          <cell r="E15">
            <v>74.307692307692307</v>
          </cell>
          <cell r="F15">
            <v>89</v>
          </cell>
          <cell r="G15">
            <v>27</v>
          </cell>
          <cell r="H15">
            <v>6.84</v>
          </cell>
          <cell r="I15" t="str">
            <v>S</v>
          </cell>
          <cell r="J15">
            <v>15.120000000000001</v>
          </cell>
          <cell r="K15">
            <v>0</v>
          </cell>
        </row>
        <row r="16">
          <cell r="B16">
            <v>22.488888888888891</v>
          </cell>
          <cell r="C16">
            <v>35.9</v>
          </cell>
          <cell r="D16">
            <v>14.6</v>
          </cell>
          <cell r="E16">
            <v>64.92307692307692</v>
          </cell>
          <cell r="F16">
            <v>83</v>
          </cell>
          <cell r="G16">
            <v>28</v>
          </cell>
          <cell r="H16">
            <v>12.24</v>
          </cell>
          <cell r="I16" t="str">
            <v>S</v>
          </cell>
          <cell r="J16">
            <v>21.96</v>
          </cell>
          <cell r="K16">
            <v>0</v>
          </cell>
        </row>
        <row r="17">
          <cell r="B17">
            <v>23.836842105263155</v>
          </cell>
          <cell r="C17">
            <v>38</v>
          </cell>
          <cell r="D17">
            <v>15.6</v>
          </cell>
          <cell r="E17">
            <v>68.5</v>
          </cell>
          <cell r="F17">
            <v>86</v>
          </cell>
          <cell r="G17">
            <v>26</v>
          </cell>
          <cell r="H17">
            <v>7.5600000000000005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23.875000000000004</v>
          </cell>
          <cell r="C18">
            <v>27.8</v>
          </cell>
          <cell r="D18">
            <v>20.7</v>
          </cell>
          <cell r="E18">
            <v>75.909090909090907</v>
          </cell>
          <cell r="F18">
            <v>89</v>
          </cell>
          <cell r="G18">
            <v>66</v>
          </cell>
          <cell r="H18">
            <v>19.440000000000001</v>
          </cell>
          <cell r="I18" t="str">
            <v>S</v>
          </cell>
          <cell r="J18">
            <v>37.440000000000005</v>
          </cell>
          <cell r="K18">
            <v>0.2</v>
          </cell>
        </row>
        <row r="19">
          <cell r="B19">
            <v>24.395238095238092</v>
          </cell>
          <cell r="C19">
            <v>34.9</v>
          </cell>
          <cell r="D19">
            <v>19.7</v>
          </cell>
          <cell r="E19">
            <v>82.416666666666671</v>
          </cell>
          <cell r="F19">
            <v>89</v>
          </cell>
          <cell r="G19">
            <v>45</v>
          </cell>
          <cell r="H19">
            <v>11.879999999999999</v>
          </cell>
          <cell r="I19" t="str">
            <v>S</v>
          </cell>
          <cell r="J19">
            <v>25.56</v>
          </cell>
          <cell r="K19">
            <v>0</v>
          </cell>
        </row>
        <row r="20">
          <cell r="B20">
            <v>25.491304347826091</v>
          </cell>
          <cell r="C20">
            <v>35.799999999999997</v>
          </cell>
          <cell r="D20">
            <v>20.5</v>
          </cell>
          <cell r="E20">
            <v>79.099999999999994</v>
          </cell>
          <cell r="F20">
            <v>87</v>
          </cell>
          <cell r="G20">
            <v>42</v>
          </cell>
          <cell r="H20">
            <v>37.080000000000005</v>
          </cell>
          <cell r="I20" t="str">
            <v>S</v>
          </cell>
          <cell r="J20">
            <v>84.960000000000008</v>
          </cell>
          <cell r="K20">
            <v>6.2</v>
          </cell>
        </row>
        <row r="21">
          <cell r="B21">
            <v>24.925000000000008</v>
          </cell>
          <cell r="C21">
            <v>29.1</v>
          </cell>
          <cell r="D21">
            <v>22.4</v>
          </cell>
          <cell r="E21">
            <v>83.833333333333329</v>
          </cell>
          <cell r="F21">
            <v>92</v>
          </cell>
          <cell r="G21">
            <v>77</v>
          </cell>
          <cell r="H21">
            <v>10.44</v>
          </cell>
          <cell r="I21" t="str">
            <v>L</v>
          </cell>
          <cell r="J21">
            <v>25.2</v>
          </cell>
          <cell r="K21">
            <v>1.4</v>
          </cell>
        </row>
        <row r="22">
          <cell r="B22">
            <v>24.882608695652177</v>
          </cell>
          <cell r="C22">
            <v>32.799999999999997</v>
          </cell>
          <cell r="D22">
            <v>21</v>
          </cell>
          <cell r="E22">
            <v>90.461538461538467</v>
          </cell>
          <cell r="F22">
            <v>92</v>
          </cell>
          <cell r="G22">
            <v>83</v>
          </cell>
          <cell r="H22">
            <v>14.4</v>
          </cell>
          <cell r="I22" t="str">
            <v>N</v>
          </cell>
          <cell r="J22">
            <v>29.52</v>
          </cell>
          <cell r="K22">
            <v>7.2</v>
          </cell>
        </row>
        <row r="23">
          <cell r="B23">
            <v>24.504999999999999</v>
          </cell>
          <cell r="C23">
            <v>38</v>
          </cell>
          <cell r="D23">
            <v>20.399999999999999</v>
          </cell>
          <cell r="E23">
            <v>89</v>
          </cell>
          <cell r="F23">
            <v>94</v>
          </cell>
          <cell r="G23">
            <v>52</v>
          </cell>
          <cell r="H23">
            <v>12.96</v>
          </cell>
          <cell r="I23" t="str">
            <v>N</v>
          </cell>
          <cell r="J23">
            <v>37.800000000000004</v>
          </cell>
          <cell r="K23">
            <v>0</v>
          </cell>
        </row>
        <row r="24">
          <cell r="B24">
            <v>24.604999999999997</v>
          </cell>
          <cell r="C24">
            <v>35.700000000000003</v>
          </cell>
          <cell r="D24">
            <v>20.5</v>
          </cell>
          <cell r="E24">
            <v>80.400000000000006</v>
          </cell>
          <cell r="F24">
            <v>92</v>
          </cell>
          <cell r="G24">
            <v>48</v>
          </cell>
          <cell r="H24">
            <v>16.559999999999999</v>
          </cell>
          <cell r="I24" t="str">
            <v>N</v>
          </cell>
          <cell r="J24">
            <v>54.72</v>
          </cell>
          <cell r="K24">
            <v>1.4</v>
          </cell>
        </row>
        <row r="25">
          <cell r="B25">
            <v>23.483333333333334</v>
          </cell>
          <cell r="C25">
            <v>33.700000000000003</v>
          </cell>
          <cell r="D25">
            <v>19.600000000000001</v>
          </cell>
          <cell r="E25">
            <v>84.692307692307693</v>
          </cell>
          <cell r="F25">
            <v>91</v>
          </cell>
          <cell r="G25">
            <v>80</v>
          </cell>
          <cell r="H25">
            <v>11.16</v>
          </cell>
          <cell r="I25" t="str">
            <v>S</v>
          </cell>
          <cell r="J25">
            <v>21.240000000000002</v>
          </cell>
          <cell r="K25">
            <v>0</v>
          </cell>
        </row>
        <row r="26">
          <cell r="B26">
            <v>25.972222222222221</v>
          </cell>
          <cell r="C26">
            <v>37.6</v>
          </cell>
          <cell r="D26">
            <v>20.100000000000001</v>
          </cell>
          <cell r="E26">
            <v>79.625</v>
          </cell>
          <cell r="F26">
            <v>89</v>
          </cell>
          <cell r="G26">
            <v>47</v>
          </cell>
          <cell r="H26">
            <v>22.68</v>
          </cell>
          <cell r="I26" t="str">
            <v>SE</v>
          </cell>
          <cell r="J26">
            <v>46.440000000000005</v>
          </cell>
          <cell r="K26">
            <v>0</v>
          </cell>
        </row>
        <row r="27">
          <cell r="B27">
            <v>24.712499999999995</v>
          </cell>
          <cell r="C27">
            <v>34.4</v>
          </cell>
          <cell r="D27">
            <v>20.2</v>
          </cell>
          <cell r="E27">
            <v>83.7</v>
          </cell>
          <cell r="F27">
            <v>89</v>
          </cell>
          <cell r="G27">
            <v>60</v>
          </cell>
          <cell r="H27">
            <v>6.84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26.411764705882355</v>
          </cell>
          <cell r="C28">
            <v>36.1</v>
          </cell>
          <cell r="D28">
            <v>21.6</v>
          </cell>
          <cell r="E28">
            <v>73.777777777777771</v>
          </cell>
          <cell r="F28">
            <v>83</v>
          </cell>
          <cell r="G28">
            <v>74</v>
          </cell>
          <cell r="H28">
            <v>10.08</v>
          </cell>
          <cell r="I28" t="str">
            <v>SE</v>
          </cell>
          <cell r="J28">
            <v>40.32</v>
          </cell>
          <cell r="K28">
            <v>0</v>
          </cell>
        </row>
        <row r="29">
          <cell r="B29">
            <v>24.504166666666663</v>
          </cell>
          <cell r="C29">
            <v>29.5</v>
          </cell>
          <cell r="D29">
            <v>22.3</v>
          </cell>
          <cell r="E29">
            <v>86.666666666666671</v>
          </cell>
          <cell r="F29">
            <v>90</v>
          </cell>
          <cell r="G29">
            <v>80</v>
          </cell>
          <cell r="H29">
            <v>13.68</v>
          </cell>
          <cell r="I29" t="str">
            <v>SE</v>
          </cell>
          <cell r="J29">
            <v>25.56</v>
          </cell>
          <cell r="K29">
            <v>2.8000000000000003</v>
          </cell>
        </row>
        <row r="30">
          <cell r="B30">
            <v>24.233333333333334</v>
          </cell>
          <cell r="C30">
            <v>35.6</v>
          </cell>
          <cell r="D30">
            <v>20</v>
          </cell>
          <cell r="E30">
            <v>86.769230769230774</v>
          </cell>
          <cell r="F30">
            <v>91</v>
          </cell>
          <cell r="G30">
            <v>55</v>
          </cell>
          <cell r="H30">
            <v>7.5600000000000005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25.363157894736847</v>
          </cell>
          <cell r="C31">
            <v>37.1</v>
          </cell>
          <cell r="D31">
            <v>22.4</v>
          </cell>
          <cell r="E31">
            <v>85.5</v>
          </cell>
          <cell r="F31">
            <v>88</v>
          </cell>
          <cell r="G31">
            <v>83</v>
          </cell>
          <cell r="H31">
            <v>23.040000000000003</v>
          </cell>
          <cell r="I31" t="str">
            <v>SE</v>
          </cell>
          <cell r="J31">
            <v>40.32</v>
          </cell>
          <cell r="K31">
            <v>11.2</v>
          </cell>
        </row>
        <row r="32">
          <cell r="B32">
            <v>25.304761904761911</v>
          </cell>
          <cell r="C32">
            <v>33.200000000000003</v>
          </cell>
          <cell r="D32">
            <v>21.6</v>
          </cell>
          <cell r="E32">
            <v>86.75</v>
          </cell>
          <cell r="F32">
            <v>91</v>
          </cell>
          <cell r="G32">
            <v>83</v>
          </cell>
          <cell r="H32">
            <v>28.8</v>
          </cell>
          <cell r="I32" t="str">
            <v>NO</v>
          </cell>
          <cell r="J32">
            <v>50.04</v>
          </cell>
          <cell r="K32">
            <v>4.8000000000000007</v>
          </cell>
        </row>
        <row r="33">
          <cell r="B33">
            <v>26.613636363636363</v>
          </cell>
          <cell r="C33">
            <v>33.4</v>
          </cell>
          <cell r="D33">
            <v>22</v>
          </cell>
          <cell r="E33">
            <v>83.833333333333329</v>
          </cell>
          <cell r="F33">
            <v>88</v>
          </cell>
          <cell r="G33">
            <v>73</v>
          </cell>
          <cell r="H33">
            <v>13.68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24.150000000000006</v>
          </cell>
          <cell r="C34">
            <v>27.8</v>
          </cell>
          <cell r="D34">
            <v>21.9</v>
          </cell>
          <cell r="E34">
            <v>88</v>
          </cell>
          <cell r="F34">
            <v>91</v>
          </cell>
          <cell r="G34">
            <v>84</v>
          </cell>
          <cell r="H34">
            <v>16.559999999999999</v>
          </cell>
          <cell r="I34" t="str">
            <v>SE</v>
          </cell>
          <cell r="J34">
            <v>32.04</v>
          </cell>
          <cell r="K34">
            <v>34.600000000000009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25.270833333333339</v>
          </cell>
          <cell r="C5">
            <v>36.1</v>
          </cell>
          <cell r="D5">
            <v>18</v>
          </cell>
          <cell r="E5">
            <v>56</v>
          </cell>
          <cell r="F5">
            <v>82</v>
          </cell>
          <cell r="G5">
            <v>27</v>
          </cell>
          <cell r="H5">
            <v>21.96</v>
          </cell>
          <cell r="I5" t="str">
            <v>NO</v>
          </cell>
          <cell r="J5">
            <v>39.96</v>
          </cell>
          <cell r="K5">
            <v>0.60000000000000009</v>
          </cell>
        </row>
        <row r="6">
          <cell r="B6">
            <v>17.720833333333335</v>
          </cell>
          <cell r="C6">
            <v>26</v>
          </cell>
          <cell r="D6">
            <v>12.6</v>
          </cell>
          <cell r="E6">
            <v>82.166666666666671</v>
          </cell>
          <cell r="F6">
            <v>94</v>
          </cell>
          <cell r="G6">
            <v>57</v>
          </cell>
          <cell r="H6">
            <v>21.240000000000002</v>
          </cell>
          <cell r="I6" t="str">
            <v>SO</v>
          </cell>
          <cell r="J6">
            <v>40.32</v>
          </cell>
          <cell r="K6">
            <v>0</v>
          </cell>
        </row>
        <row r="7">
          <cell r="B7">
            <v>13.7875</v>
          </cell>
          <cell r="C7">
            <v>20.7</v>
          </cell>
          <cell r="D7">
            <v>8.6999999999999993</v>
          </cell>
          <cell r="E7">
            <v>75.916666666666671</v>
          </cell>
          <cell r="F7">
            <v>96</v>
          </cell>
          <cell r="G7">
            <v>49</v>
          </cell>
          <cell r="H7">
            <v>14.76</v>
          </cell>
          <cell r="I7" t="str">
            <v>SO</v>
          </cell>
          <cell r="J7">
            <v>34.92</v>
          </cell>
          <cell r="K7">
            <v>0</v>
          </cell>
        </row>
        <row r="8">
          <cell r="B8">
            <v>17.508333333333336</v>
          </cell>
          <cell r="C8">
            <v>25.1</v>
          </cell>
          <cell r="D8">
            <v>13</v>
          </cell>
          <cell r="E8">
            <v>69.916666666666671</v>
          </cell>
          <cell r="F8">
            <v>89</v>
          </cell>
          <cell r="G8">
            <v>34</v>
          </cell>
          <cell r="H8">
            <v>17.28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17.670833333333334</v>
          </cell>
          <cell r="C9">
            <v>27.4</v>
          </cell>
          <cell r="D9">
            <v>8.1999999999999993</v>
          </cell>
          <cell r="E9">
            <v>55.375</v>
          </cell>
          <cell r="F9">
            <v>93</v>
          </cell>
          <cell r="G9">
            <v>23</v>
          </cell>
          <cell r="H9">
            <v>14.4</v>
          </cell>
          <cell r="I9" t="str">
            <v>S</v>
          </cell>
          <cell r="J9">
            <v>27.720000000000002</v>
          </cell>
          <cell r="K9">
            <v>0</v>
          </cell>
        </row>
        <row r="10">
          <cell r="B10">
            <v>19.520833333333332</v>
          </cell>
          <cell r="C10">
            <v>29.3</v>
          </cell>
          <cell r="D10">
            <v>11</v>
          </cell>
          <cell r="E10">
            <v>49.166666666666664</v>
          </cell>
          <cell r="F10">
            <v>78</v>
          </cell>
          <cell r="G10">
            <v>23</v>
          </cell>
          <cell r="H10">
            <v>20.16</v>
          </cell>
          <cell r="I10" t="str">
            <v>S</v>
          </cell>
          <cell r="J10">
            <v>32.4</v>
          </cell>
          <cell r="K10">
            <v>0</v>
          </cell>
        </row>
        <row r="11">
          <cell r="B11">
            <v>21.645833333333339</v>
          </cell>
          <cell r="C11">
            <v>34.200000000000003</v>
          </cell>
          <cell r="D11">
            <v>9.1</v>
          </cell>
          <cell r="E11">
            <v>45.833333333333336</v>
          </cell>
          <cell r="F11">
            <v>90</v>
          </cell>
          <cell r="G11">
            <v>15</v>
          </cell>
          <cell r="H11">
            <v>11.879999999999999</v>
          </cell>
          <cell r="I11" t="str">
            <v>SE</v>
          </cell>
          <cell r="J11">
            <v>31.319999999999997</v>
          </cell>
          <cell r="K11">
            <v>0</v>
          </cell>
        </row>
        <row r="12">
          <cell r="B12">
            <v>23.408333333333331</v>
          </cell>
          <cell r="C12">
            <v>35.1</v>
          </cell>
          <cell r="D12">
            <v>12</v>
          </cell>
          <cell r="E12">
            <v>41.333333333333336</v>
          </cell>
          <cell r="F12">
            <v>78</v>
          </cell>
          <cell r="G12">
            <v>17</v>
          </cell>
          <cell r="H12">
            <v>12.24</v>
          </cell>
          <cell r="I12" t="str">
            <v>NO</v>
          </cell>
          <cell r="J12">
            <v>22.32</v>
          </cell>
          <cell r="K12">
            <v>0</v>
          </cell>
        </row>
        <row r="13">
          <cell r="B13">
            <v>25.212500000000002</v>
          </cell>
          <cell r="C13">
            <v>36.200000000000003</v>
          </cell>
          <cell r="D13">
            <v>13.4</v>
          </cell>
          <cell r="E13">
            <v>41</v>
          </cell>
          <cell r="F13">
            <v>83</v>
          </cell>
          <cell r="G13">
            <v>15</v>
          </cell>
          <cell r="H13">
            <v>10.08</v>
          </cell>
          <cell r="I13" t="str">
            <v>SO</v>
          </cell>
          <cell r="J13">
            <v>30.6</v>
          </cell>
          <cell r="K13">
            <v>0</v>
          </cell>
        </row>
        <row r="14">
          <cell r="B14">
            <v>25.125</v>
          </cell>
          <cell r="C14">
            <v>35.5</v>
          </cell>
          <cell r="D14">
            <v>13.9</v>
          </cell>
          <cell r="E14">
            <v>44.541666666666664</v>
          </cell>
          <cell r="F14">
            <v>85</v>
          </cell>
          <cell r="G14">
            <v>19</v>
          </cell>
          <cell r="H14">
            <v>14.76</v>
          </cell>
          <cell r="I14" t="str">
            <v>S</v>
          </cell>
          <cell r="J14">
            <v>25.56</v>
          </cell>
          <cell r="K14">
            <v>0</v>
          </cell>
        </row>
        <row r="15">
          <cell r="B15">
            <v>25.55</v>
          </cell>
          <cell r="C15">
            <v>35.799999999999997</v>
          </cell>
          <cell r="D15">
            <v>15.3</v>
          </cell>
          <cell r="E15">
            <v>43.916666666666664</v>
          </cell>
          <cell r="F15">
            <v>81</v>
          </cell>
          <cell r="G15">
            <v>16</v>
          </cell>
          <cell r="H15">
            <v>12.6</v>
          </cell>
          <cell r="I15" t="str">
            <v>S</v>
          </cell>
          <cell r="J15">
            <v>24.12</v>
          </cell>
          <cell r="K15">
            <v>0</v>
          </cell>
        </row>
        <row r="16">
          <cell r="B16">
            <v>25.629166666666677</v>
          </cell>
          <cell r="C16">
            <v>35.9</v>
          </cell>
          <cell r="D16">
            <v>17.600000000000001</v>
          </cell>
          <cell r="E16">
            <v>46.666666666666664</v>
          </cell>
          <cell r="F16">
            <v>75</v>
          </cell>
          <cell r="G16">
            <v>17</v>
          </cell>
          <cell r="H16">
            <v>14.4</v>
          </cell>
          <cell r="I16" t="str">
            <v>S</v>
          </cell>
          <cell r="J16">
            <v>25.2</v>
          </cell>
          <cell r="K16">
            <v>0</v>
          </cell>
        </row>
        <row r="17">
          <cell r="B17">
            <v>25.962500000000002</v>
          </cell>
          <cell r="C17">
            <v>36.6</v>
          </cell>
          <cell r="D17">
            <v>17.5</v>
          </cell>
          <cell r="E17">
            <v>49.333333333333336</v>
          </cell>
          <cell r="F17">
            <v>78</v>
          </cell>
          <cell r="G17">
            <v>17</v>
          </cell>
          <cell r="H17">
            <v>21.96</v>
          </cell>
          <cell r="I17" t="str">
            <v>SE</v>
          </cell>
          <cell r="J17">
            <v>66.600000000000009</v>
          </cell>
          <cell r="K17">
            <v>0</v>
          </cell>
        </row>
        <row r="18">
          <cell r="B18">
            <v>19.412499999999998</v>
          </cell>
          <cell r="C18">
            <v>26.8</v>
          </cell>
          <cell r="D18">
            <v>17.600000000000001</v>
          </cell>
          <cell r="E18">
            <v>84.833333333333329</v>
          </cell>
          <cell r="F18">
            <v>97</v>
          </cell>
          <cell r="G18">
            <v>51</v>
          </cell>
          <cell r="H18">
            <v>21.96</v>
          </cell>
          <cell r="I18" t="str">
            <v>S</v>
          </cell>
          <cell r="J18">
            <v>44.64</v>
          </cell>
          <cell r="K18">
            <v>22.799999999999997</v>
          </cell>
        </row>
        <row r="19">
          <cell r="B19">
            <v>21.012500000000006</v>
          </cell>
          <cell r="C19">
            <v>26.3</v>
          </cell>
          <cell r="D19">
            <v>18.2</v>
          </cell>
          <cell r="E19">
            <v>86.333333333333329</v>
          </cell>
          <cell r="F19">
            <v>98</v>
          </cell>
          <cell r="G19">
            <v>63</v>
          </cell>
          <cell r="H19">
            <v>12.24</v>
          </cell>
          <cell r="I19" t="str">
            <v>SE</v>
          </cell>
          <cell r="J19">
            <v>20.16</v>
          </cell>
          <cell r="K19">
            <v>6.2</v>
          </cell>
        </row>
        <row r="20">
          <cell r="B20">
            <v>20.883333333333336</v>
          </cell>
          <cell r="C20">
            <v>24.3</v>
          </cell>
          <cell r="D20">
            <v>18.899999999999999</v>
          </cell>
          <cell r="E20">
            <v>88</v>
          </cell>
          <cell r="F20">
            <v>96</v>
          </cell>
          <cell r="G20">
            <v>73</v>
          </cell>
          <cell r="H20">
            <v>21.6</v>
          </cell>
          <cell r="I20" t="str">
            <v>NE</v>
          </cell>
          <cell r="J20">
            <v>50.76</v>
          </cell>
          <cell r="K20">
            <v>2.4</v>
          </cell>
        </row>
        <row r="21">
          <cell r="B21">
            <v>20.445833333333336</v>
          </cell>
          <cell r="C21">
            <v>21.7</v>
          </cell>
          <cell r="D21">
            <v>19.3</v>
          </cell>
          <cell r="E21">
            <v>95.375</v>
          </cell>
          <cell r="F21">
            <v>99</v>
          </cell>
          <cell r="G21">
            <v>88</v>
          </cell>
          <cell r="H21">
            <v>15.120000000000001</v>
          </cell>
          <cell r="I21" t="str">
            <v>N</v>
          </cell>
          <cell r="J21">
            <v>36</v>
          </cell>
          <cell r="K21">
            <v>56.4</v>
          </cell>
        </row>
        <row r="22">
          <cell r="B22">
            <v>23.604166666666671</v>
          </cell>
          <cell r="C22">
            <v>31.1</v>
          </cell>
          <cell r="D22">
            <v>18.5</v>
          </cell>
          <cell r="E22">
            <v>82.625</v>
          </cell>
          <cell r="F22">
            <v>99</v>
          </cell>
          <cell r="G22">
            <v>50</v>
          </cell>
          <cell r="H22">
            <v>20.16</v>
          </cell>
          <cell r="I22" t="str">
            <v>NO</v>
          </cell>
          <cell r="J22">
            <v>36</v>
          </cell>
          <cell r="K22">
            <v>0</v>
          </cell>
        </row>
        <row r="23">
          <cell r="B23">
            <v>26.533333333333335</v>
          </cell>
          <cell r="C23">
            <v>34</v>
          </cell>
          <cell r="D23">
            <v>20.6</v>
          </cell>
          <cell r="E23">
            <v>68.958333333333329</v>
          </cell>
          <cell r="F23">
            <v>94</v>
          </cell>
          <cell r="G23">
            <v>40</v>
          </cell>
          <cell r="H23">
            <v>17.64</v>
          </cell>
          <cell r="I23" t="str">
            <v>N</v>
          </cell>
          <cell r="J23">
            <v>36.72</v>
          </cell>
          <cell r="K23">
            <v>0</v>
          </cell>
        </row>
        <row r="24">
          <cell r="B24">
            <v>22.016666666666662</v>
          </cell>
          <cell r="C24">
            <v>28.8</v>
          </cell>
          <cell r="D24">
            <v>16.600000000000001</v>
          </cell>
          <cell r="E24">
            <v>79.708333333333329</v>
          </cell>
          <cell r="F24">
            <v>98</v>
          </cell>
          <cell r="G24">
            <v>56</v>
          </cell>
          <cell r="H24">
            <v>28.44</v>
          </cell>
          <cell r="I24" t="str">
            <v>N</v>
          </cell>
          <cell r="J24">
            <v>64.8</v>
          </cell>
          <cell r="K24">
            <v>26</v>
          </cell>
        </row>
        <row r="25">
          <cell r="B25">
            <v>22.625</v>
          </cell>
          <cell r="C25">
            <v>32.6</v>
          </cell>
          <cell r="D25">
            <v>16.600000000000001</v>
          </cell>
          <cell r="E25">
            <v>79.208333333333329</v>
          </cell>
          <cell r="F25">
            <v>98</v>
          </cell>
          <cell r="G25">
            <v>48</v>
          </cell>
          <cell r="H25">
            <v>16.559999999999999</v>
          </cell>
          <cell r="I25" t="str">
            <v>NO</v>
          </cell>
          <cell r="J25">
            <v>39.6</v>
          </cell>
          <cell r="K25">
            <v>0</v>
          </cell>
        </row>
        <row r="26">
          <cell r="B26">
            <v>26.791666666666671</v>
          </cell>
          <cell r="C26">
            <v>36</v>
          </cell>
          <cell r="D26">
            <v>19.7</v>
          </cell>
          <cell r="E26">
            <v>68.666666666666671</v>
          </cell>
          <cell r="F26">
            <v>98</v>
          </cell>
          <cell r="G26">
            <v>32</v>
          </cell>
          <cell r="H26">
            <v>12.24</v>
          </cell>
          <cell r="I26" t="str">
            <v>NE</v>
          </cell>
          <cell r="J26">
            <v>28.08</v>
          </cell>
          <cell r="K26">
            <v>0</v>
          </cell>
        </row>
        <row r="27">
          <cell r="B27">
            <v>28.037499999999998</v>
          </cell>
          <cell r="C27">
            <v>37.299999999999997</v>
          </cell>
          <cell r="D27">
            <v>20.7</v>
          </cell>
          <cell r="E27">
            <v>60.875</v>
          </cell>
          <cell r="F27">
            <v>93</v>
          </cell>
          <cell r="G27">
            <v>26</v>
          </cell>
          <cell r="H27">
            <v>12.96</v>
          </cell>
          <cell r="I27" t="str">
            <v>NO</v>
          </cell>
          <cell r="J27">
            <v>39.6</v>
          </cell>
          <cell r="K27">
            <v>1.2</v>
          </cell>
        </row>
        <row r="28">
          <cell r="B28">
            <v>28.529166666666665</v>
          </cell>
          <cell r="C28">
            <v>37.6</v>
          </cell>
          <cell r="D28">
            <v>19.899999999999999</v>
          </cell>
          <cell r="E28">
            <v>55.125</v>
          </cell>
          <cell r="F28">
            <v>95</v>
          </cell>
          <cell r="G28">
            <v>22</v>
          </cell>
          <cell r="H28">
            <v>11.520000000000001</v>
          </cell>
          <cell r="I28" t="str">
            <v>N</v>
          </cell>
          <cell r="J28">
            <v>21.96</v>
          </cell>
          <cell r="K28">
            <v>0.2</v>
          </cell>
        </row>
        <row r="29">
          <cell r="B29">
            <v>24.720833333333335</v>
          </cell>
          <cell r="C29">
            <v>30.5</v>
          </cell>
          <cell r="D29">
            <v>22</v>
          </cell>
          <cell r="E29">
            <v>72.833333333333329</v>
          </cell>
          <cell r="F29">
            <v>90</v>
          </cell>
          <cell r="G29">
            <v>36</v>
          </cell>
          <cell r="H29">
            <v>18</v>
          </cell>
          <cell r="I29" t="str">
            <v>O</v>
          </cell>
          <cell r="J29">
            <v>31.319999999999997</v>
          </cell>
          <cell r="K29">
            <v>3.6</v>
          </cell>
        </row>
        <row r="30">
          <cell r="B30">
            <v>25.829166666666662</v>
          </cell>
          <cell r="C30">
            <v>35.4</v>
          </cell>
          <cell r="D30">
            <v>19.100000000000001</v>
          </cell>
          <cell r="E30">
            <v>71.208333333333329</v>
          </cell>
          <cell r="F30">
            <v>98</v>
          </cell>
          <cell r="G30">
            <v>34</v>
          </cell>
          <cell r="H30">
            <v>16.559999999999999</v>
          </cell>
          <cell r="I30" t="str">
            <v>N</v>
          </cell>
          <cell r="J30">
            <v>42.480000000000004</v>
          </cell>
          <cell r="K30">
            <v>0</v>
          </cell>
        </row>
        <row r="31">
          <cell r="B31">
            <v>23.762500000000003</v>
          </cell>
          <cell r="C31">
            <v>30.3</v>
          </cell>
          <cell r="D31">
            <v>19.7</v>
          </cell>
          <cell r="E31">
            <v>76.208333333333329</v>
          </cell>
          <cell r="F31">
            <v>94</v>
          </cell>
          <cell r="G31">
            <v>49</v>
          </cell>
          <cell r="H31">
            <v>27.36</v>
          </cell>
          <cell r="I31" t="str">
            <v>S</v>
          </cell>
          <cell r="J31">
            <v>44.28</v>
          </cell>
          <cell r="K31">
            <v>3.8000000000000007</v>
          </cell>
        </row>
        <row r="32">
          <cell r="B32">
            <v>23.191666666666674</v>
          </cell>
          <cell r="C32">
            <v>30</v>
          </cell>
          <cell r="D32">
            <v>18.8</v>
          </cell>
          <cell r="E32">
            <v>82.041666666666671</v>
          </cell>
          <cell r="F32">
            <v>97</v>
          </cell>
          <cell r="G32">
            <v>58</v>
          </cell>
          <cell r="H32">
            <v>27.720000000000002</v>
          </cell>
          <cell r="I32" t="str">
            <v>SE</v>
          </cell>
          <cell r="J32">
            <v>48.6</v>
          </cell>
          <cell r="K32">
            <v>2.2000000000000002</v>
          </cell>
        </row>
        <row r="33">
          <cell r="B33">
            <v>24.929166666666674</v>
          </cell>
          <cell r="C33">
            <v>30.9</v>
          </cell>
          <cell r="D33">
            <v>21.4</v>
          </cell>
          <cell r="E33">
            <v>80.208333333333329</v>
          </cell>
          <cell r="F33">
            <v>96</v>
          </cell>
          <cell r="G33">
            <v>57</v>
          </cell>
          <cell r="H33">
            <v>14.04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22.720833333333335</v>
          </cell>
          <cell r="C34">
            <v>24.1</v>
          </cell>
          <cell r="D34">
            <v>20.8</v>
          </cell>
          <cell r="E34">
            <v>85.083333333333329</v>
          </cell>
          <cell r="F34">
            <v>92</v>
          </cell>
          <cell r="G34">
            <v>74</v>
          </cell>
          <cell r="H34">
            <v>25.56</v>
          </cell>
          <cell r="I34" t="str">
            <v>NO</v>
          </cell>
          <cell r="J34">
            <v>45.72</v>
          </cell>
          <cell r="K34">
            <v>3.5999999999999996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24.970833333333342</v>
          </cell>
          <cell r="C5">
            <v>36.5</v>
          </cell>
          <cell r="D5">
            <v>17.3</v>
          </cell>
          <cell r="E5">
            <v>59.125</v>
          </cell>
          <cell r="F5">
            <v>89</v>
          </cell>
          <cell r="G5">
            <v>26</v>
          </cell>
          <cell r="H5">
            <v>23.400000000000002</v>
          </cell>
          <cell r="I5" t="str">
            <v>NE</v>
          </cell>
          <cell r="J5">
            <v>40.32</v>
          </cell>
          <cell r="K5">
            <v>1.7999999999999998</v>
          </cell>
        </row>
        <row r="6">
          <cell r="B6">
            <v>17.558333333333334</v>
          </cell>
          <cell r="C6">
            <v>22.1</v>
          </cell>
          <cell r="D6">
            <v>12.7</v>
          </cell>
          <cell r="E6">
            <v>85.958333333333329</v>
          </cell>
          <cell r="F6">
            <v>98</v>
          </cell>
          <cell r="G6">
            <v>63</v>
          </cell>
          <cell r="H6">
            <v>27.36</v>
          </cell>
          <cell r="I6" t="str">
            <v>SO</v>
          </cell>
          <cell r="J6">
            <v>45.72</v>
          </cell>
          <cell r="K6">
            <v>0.2</v>
          </cell>
        </row>
        <row r="7">
          <cell r="B7">
            <v>13.620833333333332</v>
          </cell>
          <cell r="C7">
            <v>20.2</v>
          </cell>
          <cell r="D7">
            <v>9.8000000000000007</v>
          </cell>
          <cell r="E7">
            <v>79.5</v>
          </cell>
          <cell r="F7">
            <v>96</v>
          </cell>
          <cell r="G7">
            <v>49</v>
          </cell>
          <cell r="H7">
            <v>19.079999999999998</v>
          </cell>
          <cell r="I7" t="str">
            <v>O</v>
          </cell>
          <cell r="J7">
            <v>34.56</v>
          </cell>
          <cell r="K7">
            <v>0</v>
          </cell>
        </row>
        <row r="8">
          <cell r="B8">
            <v>17.529166666666665</v>
          </cell>
          <cell r="C8">
            <v>24.7</v>
          </cell>
          <cell r="D8">
            <v>13.7</v>
          </cell>
          <cell r="E8">
            <v>74.041666666666671</v>
          </cell>
          <cell r="F8">
            <v>98</v>
          </cell>
          <cell r="G8">
            <v>33</v>
          </cell>
          <cell r="H8">
            <v>20.16</v>
          </cell>
          <cell r="I8" t="str">
            <v>SO</v>
          </cell>
          <cell r="J8">
            <v>34.92</v>
          </cell>
          <cell r="K8">
            <v>0.4</v>
          </cell>
        </row>
        <row r="9">
          <cell r="B9">
            <v>16.070833333333333</v>
          </cell>
          <cell r="C9">
            <v>26.8</v>
          </cell>
          <cell r="D9">
            <v>5.6</v>
          </cell>
          <cell r="E9">
            <v>60.541666666666664</v>
          </cell>
          <cell r="F9">
            <v>96</v>
          </cell>
          <cell r="G9">
            <v>27</v>
          </cell>
          <cell r="H9">
            <v>22.68</v>
          </cell>
          <cell r="I9" t="str">
            <v>L</v>
          </cell>
          <cell r="J9">
            <v>36.36</v>
          </cell>
          <cell r="K9">
            <v>0</v>
          </cell>
        </row>
        <row r="10">
          <cell r="B10">
            <v>19.024999999999999</v>
          </cell>
          <cell r="C10">
            <v>28.6</v>
          </cell>
          <cell r="D10">
            <v>11.8</v>
          </cell>
          <cell r="E10">
            <v>53.75</v>
          </cell>
          <cell r="F10">
            <v>84</v>
          </cell>
          <cell r="G10">
            <v>24</v>
          </cell>
          <cell r="H10">
            <v>24.48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20.429166666666671</v>
          </cell>
          <cell r="C11">
            <v>33.4</v>
          </cell>
          <cell r="D11">
            <v>8.6999999999999993</v>
          </cell>
          <cell r="E11">
            <v>54.083333333333336</v>
          </cell>
          <cell r="F11">
            <v>91</v>
          </cell>
          <cell r="G11">
            <v>16</v>
          </cell>
          <cell r="H11">
            <v>18</v>
          </cell>
          <cell r="I11" t="str">
            <v>SO</v>
          </cell>
          <cell r="J11">
            <v>32.4</v>
          </cell>
          <cell r="K11">
            <v>0</v>
          </cell>
        </row>
        <row r="12">
          <cell r="B12">
            <v>22.587499999999995</v>
          </cell>
          <cell r="C12">
            <v>34.9</v>
          </cell>
          <cell r="D12">
            <v>9.4</v>
          </cell>
          <cell r="E12">
            <v>47.208333333333336</v>
          </cell>
          <cell r="F12">
            <v>90</v>
          </cell>
          <cell r="G12">
            <v>17</v>
          </cell>
          <cell r="H12">
            <v>15.840000000000002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24.783333333333331</v>
          </cell>
          <cell r="C13">
            <v>36.4</v>
          </cell>
          <cell r="D13">
            <v>12.7</v>
          </cell>
          <cell r="E13">
            <v>40.333333333333336</v>
          </cell>
          <cell r="F13">
            <v>80</v>
          </cell>
          <cell r="G13">
            <v>14</v>
          </cell>
          <cell r="H13">
            <v>19.440000000000001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23.391666666666666</v>
          </cell>
          <cell r="C14">
            <v>32.799999999999997</v>
          </cell>
          <cell r="D14">
            <v>14.8</v>
          </cell>
          <cell r="E14">
            <v>53</v>
          </cell>
          <cell r="F14">
            <v>83</v>
          </cell>
          <cell r="G14">
            <v>27</v>
          </cell>
          <cell r="H14">
            <v>16.2</v>
          </cell>
          <cell r="I14" t="str">
            <v>SE</v>
          </cell>
          <cell r="J14">
            <v>31.680000000000003</v>
          </cell>
          <cell r="K14">
            <v>0</v>
          </cell>
        </row>
        <row r="15">
          <cell r="B15">
            <v>23.879166666666666</v>
          </cell>
          <cell r="C15">
            <v>35.700000000000003</v>
          </cell>
          <cell r="D15">
            <v>13.5</v>
          </cell>
          <cell r="E15">
            <v>52.291666666666664</v>
          </cell>
          <cell r="F15">
            <v>86</v>
          </cell>
          <cell r="G15">
            <v>18</v>
          </cell>
          <cell r="H15">
            <v>16.920000000000002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24.3125</v>
          </cell>
          <cell r="C16">
            <v>33.4</v>
          </cell>
          <cell r="D16">
            <v>16.8</v>
          </cell>
          <cell r="E16">
            <v>51.333333333333336</v>
          </cell>
          <cell r="F16">
            <v>73</v>
          </cell>
          <cell r="G16">
            <v>27</v>
          </cell>
          <cell r="H16">
            <v>27</v>
          </cell>
          <cell r="I16" t="str">
            <v>L</v>
          </cell>
          <cell r="J16">
            <v>42.480000000000004</v>
          </cell>
          <cell r="K16">
            <v>0</v>
          </cell>
        </row>
        <row r="17">
          <cell r="B17">
            <v>24.262500000000003</v>
          </cell>
          <cell r="C17">
            <v>34</v>
          </cell>
          <cell r="D17">
            <v>17.2</v>
          </cell>
          <cell r="E17">
            <v>56.25</v>
          </cell>
          <cell r="F17">
            <v>80</v>
          </cell>
          <cell r="G17">
            <v>30</v>
          </cell>
          <cell r="H17">
            <v>27.720000000000002</v>
          </cell>
          <cell r="I17" t="str">
            <v>L</v>
          </cell>
          <cell r="J17">
            <v>45.72</v>
          </cell>
          <cell r="K17">
            <v>0</v>
          </cell>
        </row>
        <row r="18">
          <cell r="B18">
            <v>20.070833333333336</v>
          </cell>
          <cell r="C18">
            <v>25.5</v>
          </cell>
          <cell r="D18">
            <v>17.899999999999999</v>
          </cell>
          <cell r="E18">
            <v>83.75</v>
          </cell>
          <cell r="F18">
            <v>96</v>
          </cell>
          <cell r="G18">
            <v>54</v>
          </cell>
          <cell r="H18">
            <v>28.44</v>
          </cell>
          <cell r="I18" t="str">
            <v>S</v>
          </cell>
          <cell r="J18">
            <v>47.88</v>
          </cell>
          <cell r="K18">
            <v>12.200000000000001</v>
          </cell>
        </row>
        <row r="19">
          <cell r="B19">
            <v>20.504166666666666</v>
          </cell>
          <cell r="C19">
            <v>25.4</v>
          </cell>
          <cell r="D19">
            <v>16.899999999999999</v>
          </cell>
          <cell r="E19">
            <v>86</v>
          </cell>
          <cell r="F19">
            <v>99</v>
          </cell>
          <cell r="G19">
            <v>61</v>
          </cell>
          <cell r="H19">
            <v>8.2799999999999994</v>
          </cell>
          <cell r="I19" t="str">
            <v>N</v>
          </cell>
          <cell r="J19">
            <v>16.2</v>
          </cell>
          <cell r="K19">
            <v>0.60000000000000009</v>
          </cell>
        </row>
        <row r="20">
          <cell r="B20">
            <v>20.737500000000004</v>
          </cell>
          <cell r="C20">
            <v>25.7</v>
          </cell>
          <cell r="D20">
            <v>17.7</v>
          </cell>
          <cell r="E20">
            <v>85.458333333333329</v>
          </cell>
          <cell r="F20">
            <v>97</v>
          </cell>
          <cell r="G20">
            <v>61</v>
          </cell>
          <cell r="H20">
            <v>21.240000000000002</v>
          </cell>
          <cell r="I20" t="str">
            <v>NE</v>
          </cell>
          <cell r="J20">
            <v>53.28</v>
          </cell>
          <cell r="K20">
            <v>7.2</v>
          </cell>
        </row>
        <row r="21">
          <cell r="B21">
            <v>20.675000000000001</v>
          </cell>
          <cell r="C21">
            <v>23.6</v>
          </cell>
          <cell r="D21">
            <v>18.7</v>
          </cell>
          <cell r="E21">
            <v>89.791666666666671</v>
          </cell>
          <cell r="F21">
            <v>98</v>
          </cell>
          <cell r="G21">
            <v>76</v>
          </cell>
          <cell r="H21">
            <v>23.400000000000002</v>
          </cell>
          <cell r="I21" t="str">
            <v>NE</v>
          </cell>
          <cell r="J21">
            <v>42.12</v>
          </cell>
          <cell r="K21">
            <v>12.6</v>
          </cell>
        </row>
        <row r="22">
          <cell r="B22">
            <v>23.687499999999996</v>
          </cell>
          <cell r="C22">
            <v>30.4</v>
          </cell>
          <cell r="D22">
            <v>19.399999999999999</v>
          </cell>
          <cell r="E22">
            <v>80.416666666666671</v>
          </cell>
          <cell r="F22">
            <v>98</v>
          </cell>
          <cell r="G22">
            <v>53</v>
          </cell>
          <cell r="H22">
            <v>17.64</v>
          </cell>
          <cell r="I22" t="str">
            <v>N</v>
          </cell>
          <cell r="J22">
            <v>31.680000000000003</v>
          </cell>
          <cell r="K22">
            <v>0</v>
          </cell>
        </row>
        <row r="23">
          <cell r="B23">
            <v>26.562500000000004</v>
          </cell>
          <cell r="C23">
            <v>34.4</v>
          </cell>
          <cell r="D23">
            <v>20.7</v>
          </cell>
          <cell r="E23">
            <v>68.583333333333329</v>
          </cell>
          <cell r="F23">
            <v>92</v>
          </cell>
          <cell r="G23">
            <v>36</v>
          </cell>
          <cell r="H23">
            <v>16.2</v>
          </cell>
          <cell r="I23" t="str">
            <v>NE</v>
          </cell>
          <cell r="J23">
            <v>29.16</v>
          </cell>
          <cell r="K23">
            <v>0</v>
          </cell>
        </row>
        <row r="24">
          <cell r="B24">
            <v>20.212500000000002</v>
          </cell>
          <cell r="C24">
            <v>27.7</v>
          </cell>
          <cell r="D24">
            <v>16.3</v>
          </cell>
          <cell r="E24">
            <v>85.583333333333329</v>
          </cell>
          <cell r="F24">
            <v>98</v>
          </cell>
          <cell r="G24">
            <v>58</v>
          </cell>
          <cell r="H24">
            <v>38.159999999999997</v>
          </cell>
          <cell r="I24" t="str">
            <v>NE</v>
          </cell>
          <cell r="J24">
            <v>67.319999999999993</v>
          </cell>
          <cell r="K24">
            <v>40</v>
          </cell>
        </row>
        <row r="25">
          <cell r="B25">
            <v>21.329166666666666</v>
          </cell>
          <cell r="C25">
            <v>30.4</v>
          </cell>
          <cell r="D25">
            <v>15.6</v>
          </cell>
          <cell r="E25">
            <v>82.625</v>
          </cell>
          <cell r="F25">
            <v>99</v>
          </cell>
          <cell r="G25">
            <v>51</v>
          </cell>
          <cell r="H25">
            <v>16.920000000000002</v>
          </cell>
          <cell r="I25" t="str">
            <v>L</v>
          </cell>
          <cell r="J25">
            <v>23.400000000000002</v>
          </cell>
          <cell r="K25">
            <v>0.2</v>
          </cell>
        </row>
        <row r="26">
          <cell r="B26">
            <v>26.366666666666674</v>
          </cell>
          <cell r="C26">
            <v>35.200000000000003</v>
          </cell>
          <cell r="D26">
            <v>18.3</v>
          </cell>
          <cell r="E26">
            <v>64.833333333333329</v>
          </cell>
          <cell r="F26">
            <v>93</v>
          </cell>
          <cell r="G26">
            <v>35</v>
          </cell>
          <cell r="H26">
            <v>15.840000000000002</v>
          </cell>
          <cell r="I26" t="str">
            <v>L</v>
          </cell>
          <cell r="J26">
            <v>24.840000000000003</v>
          </cell>
          <cell r="K26">
            <v>0</v>
          </cell>
        </row>
        <row r="27">
          <cell r="B27">
            <v>28.704166666666669</v>
          </cell>
          <cell r="C27">
            <v>36.5</v>
          </cell>
          <cell r="D27">
            <v>21.2</v>
          </cell>
          <cell r="E27">
            <v>51.541666666666664</v>
          </cell>
          <cell r="F27">
            <v>76</v>
          </cell>
          <cell r="G27">
            <v>29</v>
          </cell>
          <cell r="H27">
            <v>24.12</v>
          </cell>
          <cell r="I27" t="str">
            <v>L</v>
          </cell>
          <cell r="J27">
            <v>33.480000000000004</v>
          </cell>
          <cell r="K27">
            <v>0</v>
          </cell>
        </row>
        <row r="28">
          <cell r="B28">
            <v>28.95</v>
          </cell>
          <cell r="C28">
            <v>37.299999999999997</v>
          </cell>
          <cell r="D28">
            <v>18.899999999999999</v>
          </cell>
          <cell r="E28">
            <v>47.25</v>
          </cell>
          <cell r="F28">
            <v>85</v>
          </cell>
          <cell r="G28">
            <v>22</v>
          </cell>
          <cell r="H28">
            <v>19.079999999999998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26.058333333333334</v>
          </cell>
          <cell r="C29">
            <v>32</v>
          </cell>
          <cell r="D29">
            <v>21.1</v>
          </cell>
          <cell r="E29">
            <v>59.375</v>
          </cell>
          <cell r="F29">
            <v>80</v>
          </cell>
          <cell r="G29">
            <v>43</v>
          </cell>
          <cell r="H29">
            <v>24.48</v>
          </cell>
          <cell r="I29" t="str">
            <v>SE</v>
          </cell>
          <cell r="J29">
            <v>40.680000000000007</v>
          </cell>
          <cell r="K29">
            <v>0</v>
          </cell>
        </row>
        <row r="30">
          <cell r="B30">
            <v>26.25</v>
          </cell>
          <cell r="C30">
            <v>34.799999999999997</v>
          </cell>
          <cell r="D30">
            <v>18</v>
          </cell>
          <cell r="E30">
            <v>65.458333333333329</v>
          </cell>
          <cell r="F30">
            <v>96</v>
          </cell>
          <cell r="G30">
            <v>34</v>
          </cell>
          <cell r="H30">
            <v>14.76</v>
          </cell>
          <cell r="I30" t="str">
            <v>SE</v>
          </cell>
          <cell r="J30">
            <v>26.64</v>
          </cell>
          <cell r="K30">
            <v>0</v>
          </cell>
        </row>
        <row r="31">
          <cell r="B31">
            <v>24.262500000000003</v>
          </cell>
          <cell r="C31">
            <v>30.2</v>
          </cell>
          <cell r="D31">
            <v>20.2</v>
          </cell>
          <cell r="E31">
            <v>69.083333333333329</v>
          </cell>
          <cell r="F31">
            <v>94</v>
          </cell>
          <cell r="G31">
            <v>46</v>
          </cell>
          <cell r="H31">
            <v>30.6</v>
          </cell>
          <cell r="I31" t="str">
            <v>SE</v>
          </cell>
          <cell r="J31">
            <v>56.519999999999996</v>
          </cell>
          <cell r="K31">
            <v>0</v>
          </cell>
        </row>
        <row r="32">
          <cell r="B32">
            <v>24.025000000000002</v>
          </cell>
          <cell r="C32">
            <v>31.3</v>
          </cell>
          <cell r="D32">
            <v>18.7</v>
          </cell>
          <cell r="E32">
            <v>74.25</v>
          </cell>
          <cell r="F32">
            <v>95</v>
          </cell>
          <cell r="G32">
            <v>46</v>
          </cell>
          <cell r="H32">
            <v>22.32</v>
          </cell>
          <cell r="I32" t="str">
            <v>L</v>
          </cell>
          <cell r="J32">
            <v>42.480000000000004</v>
          </cell>
          <cell r="K32">
            <v>0.8</v>
          </cell>
        </row>
        <row r="33">
          <cell r="B33">
            <v>25.158333333333335</v>
          </cell>
          <cell r="C33">
            <v>30.5</v>
          </cell>
          <cell r="D33">
            <v>20.8</v>
          </cell>
          <cell r="E33">
            <v>73.583333333333329</v>
          </cell>
          <cell r="F33">
            <v>94</v>
          </cell>
          <cell r="G33">
            <v>54</v>
          </cell>
          <cell r="H33">
            <v>23.040000000000003</v>
          </cell>
          <cell r="I33" t="str">
            <v>L</v>
          </cell>
          <cell r="J33">
            <v>37.080000000000005</v>
          </cell>
          <cell r="K33">
            <v>0.2</v>
          </cell>
        </row>
        <row r="34">
          <cell r="B34">
            <v>22.904166666666669</v>
          </cell>
          <cell r="C34">
            <v>26</v>
          </cell>
          <cell r="D34">
            <v>21.2</v>
          </cell>
          <cell r="E34">
            <v>87.958333333333329</v>
          </cell>
          <cell r="F34">
            <v>97</v>
          </cell>
          <cell r="G34">
            <v>68</v>
          </cell>
          <cell r="H34">
            <v>17.28</v>
          </cell>
          <cell r="I34" t="str">
            <v>L</v>
          </cell>
          <cell r="J34">
            <v>31.319999999999997</v>
          </cell>
          <cell r="K34">
            <v>12.2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28.462500000000002</v>
          </cell>
          <cell r="C5">
            <v>37.6</v>
          </cell>
          <cell r="D5">
            <v>20.6</v>
          </cell>
          <cell r="E5">
            <v>41.333333333333336</v>
          </cell>
          <cell r="F5">
            <v>67</v>
          </cell>
          <cell r="G5">
            <v>20</v>
          </cell>
          <cell r="H5">
            <v>28.44</v>
          </cell>
          <cell r="I5" t="str">
            <v>N</v>
          </cell>
          <cell r="J5">
            <v>50.4</v>
          </cell>
          <cell r="K5">
            <v>0</v>
          </cell>
        </row>
        <row r="6">
          <cell r="B6">
            <v>23.570833333333336</v>
          </cell>
          <cell r="C6">
            <v>28.2</v>
          </cell>
          <cell r="D6">
            <v>20.2</v>
          </cell>
          <cell r="E6">
            <v>69.541666666666671</v>
          </cell>
          <cell r="F6">
            <v>87</v>
          </cell>
          <cell r="G6">
            <v>55</v>
          </cell>
          <cell r="H6">
            <v>25.92</v>
          </cell>
          <cell r="I6" t="str">
            <v>SO</v>
          </cell>
          <cell r="J6">
            <v>49.680000000000007</v>
          </cell>
          <cell r="K6">
            <v>0</v>
          </cell>
        </row>
        <row r="7">
          <cell r="B7">
            <v>17.420833333333331</v>
          </cell>
          <cell r="C7">
            <v>24</v>
          </cell>
          <cell r="D7">
            <v>12.2</v>
          </cell>
          <cell r="E7">
            <v>65.583333333333329</v>
          </cell>
          <cell r="F7">
            <v>92</v>
          </cell>
          <cell r="G7">
            <v>33</v>
          </cell>
          <cell r="H7">
            <v>16.559999999999999</v>
          </cell>
          <cell r="I7" t="str">
            <v>SO</v>
          </cell>
          <cell r="J7">
            <v>32.4</v>
          </cell>
          <cell r="K7">
            <v>0</v>
          </cell>
        </row>
        <row r="8">
          <cell r="B8">
            <v>17.516666666666666</v>
          </cell>
          <cell r="C8">
            <v>25.2</v>
          </cell>
          <cell r="D8">
            <v>11.2</v>
          </cell>
          <cell r="E8">
            <v>66.375</v>
          </cell>
          <cell r="F8">
            <v>95</v>
          </cell>
          <cell r="G8">
            <v>36</v>
          </cell>
          <cell r="H8">
            <v>20.52</v>
          </cell>
          <cell r="I8" t="str">
            <v>S</v>
          </cell>
          <cell r="J8">
            <v>36.72</v>
          </cell>
          <cell r="K8">
            <v>0</v>
          </cell>
        </row>
        <row r="9">
          <cell r="B9">
            <v>19.470833333333335</v>
          </cell>
          <cell r="C9">
            <v>27</v>
          </cell>
          <cell r="D9">
            <v>11.2</v>
          </cell>
          <cell r="E9">
            <v>54.833333333333336</v>
          </cell>
          <cell r="F9">
            <v>92</v>
          </cell>
          <cell r="G9">
            <v>26</v>
          </cell>
          <cell r="H9">
            <v>15.48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21.295833333333338</v>
          </cell>
          <cell r="C10">
            <v>30</v>
          </cell>
          <cell r="D10">
            <v>13.9</v>
          </cell>
          <cell r="E10">
            <v>47.958333333333336</v>
          </cell>
          <cell r="F10">
            <v>84</v>
          </cell>
          <cell r="G10">
            <v>19</v>
          </cell>
          <cell r="H10">
            <v>23.400000000000002</v>
          </cell>
          <cell r="I10" t="str">
            <v>L</v>
          </cell>
          <cell r="J10">
            <v>45.36</v>
          </cell>
          <cell r="K10">
            <v>0</v>
          </cell>
        </row>
        <row r="11">
          <cell r="B11">
            <v>24.041666666666661</v>
          </cell>
          <cell r="C11">
            <v>35.1</v>
          </cell>
          <cell r="D11">
            <v>15.8</v>
          </cell>
          <cell r="E11">
            <v>39.666666666666664</v>
          </cell>
          <cell r="F11">
            <v>70</v>
          </cell>
          <cell r="G11">
            <v>14</v>
          </cell>
          <cell r="H11">
            <v>18.36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25.429166666666664</v>
          </cell>
          <cell r="C12">
            <v>35.799999999999997</v>
          </cell>
          <cell r="D12">
            <v>15.7</v>
          </cell>
          <cell r="E12">
            <v>34.041666666666664</v>
          </cell>
          <cell r="F12">
            <v>65</v>
          </cell>
          <cell r="G12">
            <v>11</v>
          </cell>
          <cell r="H12">
            <v>14.4</v>
          </cell>
          <cell r="I12" t="str">
            <v>L</v>
          </cell>
          <cell r="J12">
            <v>21.96</v>
          </cell>
          <cell r="K12">
            <v>0</v>
          </cell>
        </row>
        <row r="13">
          <cell r="B13">
            <v>26.337499999999995</v>
          </cell>
          <cell r="C13">
            <v>35.9</v>
          </cell>
          <cell r="D13">
            <v>16.8</v>
          </cell>
          <cell r="E13">
            <v>34.333333333333336</v>
          </cell>
          <cell r="F13">
            <v>68</v>
          </cell>
          <cell r="G13">
            <v>13</v>
          </cell>
          <cell r="H13">
            <v>16.2</v>
          </cell>
          <cell r="I13" t="str">
            <v>L</v>
          </cell>
          <cell r="J13">
            <v>25.92</v>
          </cell>
          <cell r="K13">
            <v>0</v>
          </cell>
        </row>
        <row r="14">
          <cell r="B14">
            <v>26.587500000000002</v>
          </cell>
          <cell r="C14">
            <v>36.4</v>
          </cell>
          <cell r="D14">
            <v>18</v>
          </cell>
          <cell r="E14">
            <v>38.25</v>
          </cell>
          <cell r="F14">
            <v>70</v>
          </cell>
          <cell r="G14">
            <v>14</v>
          </cell>
          <cell r="H14">
            <v>15.48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26.620833333333337</v>
          </cell>
          <cell r="C15">
            <v>36.299999999999997</v>
          </cell>
          <cell r="D15">
            <v>18.8</v>
          </cell>
          <cell r="E15">
            <v>41.375</v>
          </cell>
          <cell r="F15">
            <v>67</v>
          </cell>
          <cell r="G15">
            <v>15</v>
          </cell>
          <cell r="H15">
            <v>14.76</v>
          </cell>
          <cell r="I15" t="str">
            <v>SE</v>
          </cell>
          <cell r="J15">
            <v>24.48</v>
          </cell>
          <cell r="K15">
            <v>0</v>
          </cell>
        </row>
        <row r="16">
          <cell r="B16">
            <v>25.841666666666669</v>
          </cell>
          <cell r="C16">
            <v>34.5</v>
          </cell>
          <cell r="D16">
            <v>18.399999999999999</v>
          </cell>
          <cell r="E16">
            <v>44.916666666666664</v>
          </cell>
          <cell r="F16">
            <v>73</v>
          </cell>
          <cell r="G16">
            <v>20</v>
          </cell>
          <cell r="H16">
            <v>23.400000000000002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27.037499999999998</v>
          </cell>
          <cell r="C17">
            <v>37.4</v>
          </cell>
          <cell r="D17">
            <v>19.100000000000001</v>
          </cell>
          <cell r="E17">
            <v>46.416666666666664</v>
          </cell>
          <cell r="F17">
            <v>75</v>
          </cell>
          <cell r="G17">
            <v>18</v>
          </cell>
          <cell r="H17">
            <v>14.76</v>
          </cell>
          <cell r="I17" t="str">
            <v>SE</v>
          </cell>
          <cell r="J17">
            <v>30.6</v>
          </cell>
          <cell r="K17">
            <v>0</v>
          </cell>
        </row>
        <row r="18">
          <cell r="B18">
            <v>22.125</v>
          </cell>
          <cell r="C18">
            <v>30.5</v>
          </cell>
          <cell r="D18">
            <v>18.5</v>
          </cell>
          <cell r="E18">
            <v>72.666666666666671</v>
          </cell>
          <cell r="F18">
            <v>96</v>
          </cell>
          <cell r="G18">
            <v>29</v>
          </cell>
          <cell r="H18">
            <v>22.32</v>
          </cell>
          <cell r="I18" t="str">
            <v>SO</v>
          </cell>
          <cell r="J18">
            <v>40.680000000000007</v>
          </cell>
          <cell r="K18">
            <v>16.8</v>
          </cell>
        </row>
        <row r="19">
          <cell r="B19">
            <v>20.987500000000004</v>
          </cell>
          <cell r="C19">
            <v>25.6</v>
          </cell>
          <cell r="D19">
            <v>18.2</v>
          </cell>
          <cell r="E19">
            <v>86.625</v>
          </cell>
          <cell r="F19">
            <v>98</v>
          </cell>
          <cell r="G19">
            <v>64</v>
          </cell>
          <cell r="H19">
            <v>12.96</v>
          </cell>
          <cell r="I19" t="str">
            <v>SE</v>
          </cell>
          <cell r="J19">
            <v>22.68</v>
          </cell>
          <cell r="K19">
            <v>0.60000000000000009</v>
          </cell>
        </row>
        <row r="20">
          <cell r="B20">
            <v>23.254166666666666</v>
          </cell>
          <cell r="C20">
            <v>28.6</v>
          </cell>
          <cell r="D20">
            <v>19.2</v>
          </cell>
          <cell r="E20">
            <v>78.708333333333329</v>
          </cell>
          <cell r="F20">
            <v>96</v>
          </cell>
          <cell r="G20">
            <v>55</v>
          </cell>
          <cell r="H20">
            <v>27.36</v>
          </cell>
          <cell r="I20" t="str">
            <v>SE</v>
          </cell>
          <cell r="J20">
            <v>42.84</v>
          </cell>
          <cell r="K20">
            <v>12.6</v>
          </cell>
        </row>
        <row r="21">
          <cell r="B21">
            <v>20.474999999999998</v>
          </cell>
          <cell r="C21">
            <v>22.1</v>
          </cell>
          <cell r="D21">
            <v>19.100000000000001</v>
          </cell>
          <cell r="E21">
            <v>92.958333333333329</v>
          </cell>
          <cell r="F21">
            <v>98</v>
          </cell>
          <cell r="G21">
            <v>82</v>
          </cell>
          <cell r="H21">
            <v>19.440000000000001</v>
          </cell>
          <cell r="I21" t="str">
            <v>N</v>
          </cell>
          <cell r="J21">
            <v>27.36</v>
          </cell>
          <cell r="K21">
            <v>49.800000000000004</v>
          </cell>
        </row>
        <row r="22">
          <cell r="B22">
            <v>22.1875</v>
          </cell>
          <cell r="C22">
            <v>28.3</v>
          </cell>
          <cell r="D22">
            <v>19.5</v>
          </cell>
          <cell r="E22">
            <v>89.041666666666671</v>
          </cell>
          <cell r="F22">
            <v>97</v>
          </cell>
          <cell r="G22">
            <v>63</v>
          </cell>
          <cell r="H22">
            <v>17.28</v>
          </cell>
          <cell r="I22" t="str">
            <v>N</v>
          </cell>
          <cell r="J22">
            <v>34.92</v>
          </cell>
          <cell r="K22">
            <v>5.6</v>
          </cell>
        </row>
        <row r="23">
          <cell r="B23">
            <v>25.533333333333335</v>
          </cell>
          <cell r="C23">
            <v>33.4</v>
          </cell>
          <cell r="D23">
            <v>19.8</v>
          </cell>
          <cell r="E23">
            <v>72.416666666666671</v>
          </cell>
          <cell r="F23">
            <v>95</v>
          </cell>
          <cell r="G23">
            <v>39</v>
          </cell>
          <cell r="H23">
            <v>18.720000000000002</v>
          </cell>
          <cell r="I23" t="str">
            <v>N</v>
          </cell>
          <cell r="J23">
            <v>28.08</v>
          </cell>
          <cell r="K23">
            <v>0</v>
          </cell>
        </row>
        <row r="24">
          <cell r="B24">
            <v>22.554166666666664</v>
          </cell>
          <cell r="C24">
            <v>32.1</v>
          </cell>
          <cell r="D24">
            <v>17.899999999999999</v>
          </cell>
          <cell r="E24">
            <v>79.166666666666671</v>
          </cell>
          <cell r="F24">
            <v>97</v>
          </cell>
          <cell r="G24">
            <v>46</v>
          </cell>
          <cell r="H24">
            <v>38.159999999999997</v>
          </cell>
          <cell r="I24" t="str">
            <v>L</v>
          </cell>
          <cell r="J24">
            <v>67.319999999999993</v>
          </cell>
          <cell r="K24">
            <v>19.000000000000004</v>
          </cell>
        </row>
        <row r="25">
          <cell r="B25">
            <v>23.137499999999999</v>
          </cell>
          <cell r="C25">
            <v>31.2</v>
          </cell>
          <cell r="D25">
            <v>18</v>
          </cell>
          <cell r="E25">
            <v>76.583333333333329</v>
          </cell>
          <cell r="F25">
            <v>96</v>
          </cell>
          <cell r="G25">
            <v>40</v>
          </cell>
          <cell r="H25">
            <v>17.28</v>
          </cell>
          <cell r="I25" t="str">
            <v>NE</v>
          </cell>
          <cell r="J25">
            <v>29.52</v>
          </cell>
          <cell r="K25">
            <v>0.2</v>
          </cell>
        </row>
        <row r="26">
          <cell r="B26">
            <v>27.104166666666668</v>
          </cell>
          <cell r="C26">
            <v>34.5</v>
          </cell>
          <cell r="D26">
            <v>20.5</v>
          </cell>
          <cell r="E26">
            <v>64.416666666666671</v>
          </cell>
          <cell r="F26">
            <v>93</v>
          </cell>
          <cell r="G26">
            <v>35</v>
          </cell>
          <cell r="H26">
            <v>14.4</v>
          </cell>
          <cell r="I26" t="str">
            <v>L</v>
          </cell>
          <cell r="J26">
            <v>20.88</v>
          </cell>
          <cell r="K26">
            <v>0</v>
          </cell>
        </row>
        <row r="27">
          <cell r="B27">
            <v>28.549999999999997</v>
          </cell>
          <cell r="C27">
            <v>36.799999999999997</v>
          </cell>
          <cell r="D27">
            <v>20.8</v>
          </cell>
          <cell r="E27">
            <v>52.208333333333336</v>
          </cell>
          <cell r="F27">
            <v>86</v>
          </cell>
          <cell r="G27">
            <v>21</v>
          </cell>
          <cell r="H27">
            <v>13.68</v>
          </cell>
          <cell r="I27" t="str">
            <v>L</v>
          </cell>
          <cell r="J27">
            <v>25.2</v>
          </cell>
          <cell r="K27">
            <v>0</v>
          </cell>
        </row>
        <row r="28">
          <cell r="B28">
            <v>29.066666666666663</v>
          </cell>
          <cell r="C28">
            <v>38.299999999999997</v>
          </cell>
          <cell r="D28">
            <v>19.3</v>
          </cell>
          <cell r="E28">
            <v>49</v>
          </cell>
          <cell r="F28">
            <v>87</v>
          </cell>
          <cell r="G28">
            <v>20</v>
          </cell>
          <cell r="H28">
            <v>12.24</v>
          </cell>
          <cell r="I28" t="str">
            <v>L</v>
          </cell>
          <cell r="J28">
            <v>21.6</v>
          </cell>
          <cell r="K28">
            <v>0</v>
          </cell>
        </row>
        <row r="29">
          <cell r="B29">
            <v>27.9375</v>
          </cell>
          <cell r="C29">
            <v>35.4</v>
          </cell>
          <cell r="D29">
            <v>22.9</v>
          </cell>
          <cell r="E29">
            <v>51.125</v>
          </cell>
          <cell r="F29">
            <v>75</v>
          </cell>
          <cell r="G29">
            <v>31</v>
          </cell>
          <cell r="H29">
            <v>26.28</v>
          </cell>
          <cell r="I29" t="str">
            <v>O</v>
          </cell>
          <cell r="J29">
            <v>42.84</v>
          </cell>
          <cell r="K29">
            <v>0</v>
          </cell>
        </row>
        <row r="30">
          <cell r="B30">
            <v>26.995833333333334</v>
          </cell>
          <cell r="C30">
            <v>36.6</v>
          </cell>
          <cell r="D30">
            <v>21.1</v>
          </cell>
          <cell r="E30">
            <v>65.375</v>
          </cell>
          <cell r="F30">
            <v>95</v>
          </cell>
          <cell r="G30">
            <v>30</v>
          </cell>
          <cell r="H30">
            <v>38.519999999999996</v>
          </cell>
          <cell r="I30" t="str">
            <v>NO</v>
          </cell>
          <cell r="J30">
            <v>67.319999999999993</v>
          </cell>
          <cell r="K30">
            <v>19.400000000000002</v>
          </cell>
        </row>
        <row r="31">
          <cell r="B31">
            <v>24.470833333333331</v>
          </cell>
          <cell r="C31">
            <v>29</v>
          </cell>
          <cell r="D31">
            <v>22</v>
          </cell>
          <cell r="E31">
            <v>79.25</v>
          </cell>
          <cell r="F31">
            <v>94</v>
          </cell>
          <cell r="G31">
            <v>56</v>
          </cell>
          <cell r="H31">
            <v>25.92</v>
          </cell>
          <cell r="I31" t="str">
            <v>S</v>
          </cell>
          <cell r="J31">
            <v>51.12</v>
          </cell>
          <cell r="K31">
            <v>21.399999999999995</v>
          </cell>
        </row>
        <row r="32">
          <cell r="B32">
            <v>24.9375</v>
          </cell>
          <cell r="C32">
            <v>33</v>
          </cell>
          <cell r="D32">
            <v>19.899999999999999</v>
          </cell>
          <cell r="E32">
            <v>73.875</v>
          </cell>
          <cell r="F32">
            <v>93</v>
          </cell>
          <cell r="G32">
            <v>45</v>
          </cell>
          <cell r="H32">
            <v>29.16</v>
          </cell>
          <cell r="I32" t="str">
            <v>SO</v>
          </cell>
          <cell r="J32">
            <v>41.76</v>
          </cell>
          <cell r="K32">
            <v>2.6000000000000005</v>
          </cell>
        </row>
        <row r="33">
          <cell r="B33">
            <v>26.266666666666669</v>
          </cell>
          <cell r="C33">
            <v>31.7</v>
          </cell>
          <cell r="D33">
            <v>22.5</v>
          </cell>
          <cell r="E33">
            <v>69.208333333333329</v>
          </cell>
          <cell r="F33">
            <v>85</v>
          </cell>
          <cell r="G33">
            <v>49</v>
          </cell>
          <cell r="H33">
            <v>17.64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23.724999999999994</v>
          </cell>
          <cell r="C34">
            <v>27.2</v>
          </cell>
          <cell r="D34">
            <v>21.5</v>
          </cell>
          <cell r="E34">
            <v>87.041666666666671</v>
          </cell>
          <cell r="F34">
            <v>94</v>
          </cell>
          <cell r="G34">
            <v>72</v>
          </cell>
          <cell r="H34">
            <v>30.96</v>
          </cell>
          <cell r="I34" t="str">
            <v>SO</v>
          </cell>
          <cell r="J34">
            <v>47.519999999999996</v>
          </cell>
          <cell r="K34">
            <v>5.2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16.549999999999997</v>
          </cell>
          <cell r="C5">
            <v>29.6</v>
          </cell>
          <cell r="D5">
            <v>14</v>
          </cell>
          <cell r="E5">
            <v>78.833333333333329</v>
          </cell>
          <cell r="F5">
            <v>90</v>
          </cell>
          <cell r="G5">
            <v>48</v>
          </cell>
          <cell r="H5">
            <v>18</v>
          </cell>
          <cell r="I5" t="str">
            <v>SO</v>
          </cell>
          <cell r="J5">
            <v>39.96</v>
          </cell>
          <cell r="K5">
            <v>0.4</v>
          </cell>
        </row>
        <row r="6">
          <cell r="B6">
            <v>10.858333333333333</v>
          </cell>
          <cell r="C6">
            <v>14.3</v>
          </cell>
          <cell r="D6">
            <v>9.4</v>
          </cell>
          <cell r="E6">
            <v>87.833333333333329</v>
          </cell>
          <cell r="F6">
            <v>92</v>
          </cell>
          <cell r="G6">
            <v>77</v>
          </cell>
          <cell r="H6">
            <v>16.2</v>
          </cell>
          <cell r="I6" t="str">
            <v>SO</v>
          </cell>
          <cell r="J6">
            <v>35.64</v>
          </cell>
          <cell r="K6">
            <v>19.2</v>
          </cell>
        </row>
        <row r="7">
          <cell r="B7">
            <v>13.304166666666667</v>
          </cell>
          <cell r="C7">
            <v>18.100000000000001</v>
          </cell>
          <cell r="D7">
            <v>9.3000000000000007</v>
          </cell>
          <cell r="E7">
            <v>81.041666666666671</v>
          </cell>
          <cell r="F7">
            <v>93</v>
          </cell>
          <cell r="G7">
            <v>64</v>
          </cell>
          <cell r="H7">
            <v>13.68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18.416666666666668</v>
          </cell>
          <cell r="C8">
            <v>24.7</v>
          </cell>
          <cell r="D8">
            <v>14.9</v>
          </cell>
          <cell r="E8">
            <v>67.875</v>
          </cell>
          <cell r="F8">
            <v>91</v>
          </cell>
          <cell r="G8">
            <v>31</v>
          </cell>
          <cell r="H8">
            <v>13.32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16.187499999999996</v>
          </cell>
          <cell r="C9">
            <v>27.4</v>
          </cell>
          <cell r="D9">
            <v>5.9</v>
          </cell>
          <cell r="E9">
            <v>64.125</v>
          </cell>
          <cell r="F9">
            <v>94</v>
          </cell>
          <cell r="G9">
            <v>23</v>
          </cell>
          <cell r="H9">
            <v>9</v>
          </cell>
          <cell r="I9" t="str">
            <v>NE</v>
          </cell>
          <cell r="J9">
            <v>24.12</v>
          </cell>
          <cell r="K9">
            <v>0</v>
          </cell>
        </row>
        <row r="10">
          <cell r="B10">
            <v>18.30833333333333</v>
          </cell>
          <cell r="C10">
            <v>30.2</v>
          </cell>
          <cell r="D10">
            <v>7.3</v>
          </cell>
          <cell r="E10">
            <v>58.541666666666664</v>
          </cell>
          <cell r="F10">
            <v>93</v>
          </cell>
          <cell r="G10">
            <v>20</v>
          </cell>
          <cell r="H10">
            <v>15.120000000000001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20.650000000000002</v>
          </cell>
          <cell r="C11">
            <v>34.4</v>
          </cell>
          <cell r="D11">
            <v>7.7</v>
          </cell>
          <cell r="E11">
            <v>53.416666666666664</v>
          </cell>
          <cell r="F11">
            <v>91</v>
          </cell>
          <cell r="G11">
            <v>13</v>
          </cell>
          <cell r="H11">
            <v>8.64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20.616666666666667</v>
          </cell>
          <cell r="C12">
            <v>33.799999999999997</v>
          </cell>
          <cell r="D12">
            <v>9</v>
          </cell>
          <cell r="E12">
            <v>54.416666666666664</v>
          </cell>
          <cell r="F12">
            <v>89</v>
          </cell>
          <cell r="G12">
            <v>13</v>
          </cell>
          <cell r="H12">
            <v>7.9200000000000008</v>
          </cell>
          <cell r="I12" t="str">
            <v>NE</v>
          </cell>
          <cell r="J12">
            <v>17.64</v>
          </cell>
          <cell r="K12">
            <v>0</v>
          </cell>
        </row>
        <row r="13">
          <cell r="B13">
            <v>21.275000000000002</v>
          </cell>
          <cell r="C13">
            <v>35.299999999999997</v>
          </cell>
          <cell r="D13">
            <v>9.6</v>
          </cell>
          <cell r="E13">
            <v>56.458333333333336</v>
          </cell>
          <cell r="F13">
            <v>91</v>
          </cell>
          <cell r="G13">
            <v>12</v>
          </cell>
          <cell r="H13">
            <v>10.08</v>
          </cell>
          <cell r="I13" t="str">
            <v>NE</v>
          </cell>
          <cell r="J13">
            <v>21.96</v>
          </cell>
          <cell r="K13">
            <v>0</v>
          </cell>
        </row>
        <row r="14">
          <cell r="B14">
            <v>22.412500000000005</v>
          </cell>
          <cell r="C14">
            <v>36.4</v>
          </cell>
          <cell r="D14">
            <v>10.3</v>
          </cell>
          <cell r="E14">
            <v>53.541666666666664</v>
          </cell>
          <cell r="F14">
            <v>90</v>
          </cell>
          <cell r="G14">
            <v>12</v>
          </cell>
          <cell r="H14">
            <v>12.96</v>
          </cell>
          <cell r="I14" t="str">
            <v>NE</v>
          </cell>
          <cell r="J14">
            <v>24.48</v>
          </cell>
          <cell r="K14">
            <v>0</v>
          </cell>
        </row>
        <row r="15">
          <cell r="B15">
            <v>22.741666666666671</v>
          </cell>
          <cell r="C15">
            <v>34.299999999999997</v>
          </cell>
          <cell r="D15">
            <v>12.9</v>
          </cell>
          <cell r="E15">
            <v>53.291666666666664</v>
          </cell>
          <cell r="F15">
            <v>88</v>
          </cell>
          <cell r="G15">
            <v>13</v>
          </cell>
          <cell r="H15">
            <v>9</v>
          </cell>
          <cell r="I15" t="str">
            <v>SO</v>
          </cell>
          <cell r="J15">
            <v>19.079999999999998</v>
          </cell>
          <cell r="K15">
            <v>0</v>
          </cell>
        </row>
        <row r="16">
          <cell r="B16">
            <v>22.183333333333334</v>
          </cell>
          <cell r="C16">
            <v>32.299999999999997</v>
          </cell>
          <cell r="D16">
            <v>13.2</v>
          </cell>
          <cell r="E16">
            <v>61.333333333333336</v>
          </cell>
          <cell r="F16">
            <v>88</v>
          </cell>
          <cell r="G16">
            <v>31</v>
          </cell>
          <cell r="H16">
            <v>11.16</v>
          </cell>
          <cell r="I16" t="str">
            <v>NE</v>
          </cell>
          <cell r="J16">
            <v>24.48</v>
          </cell>
          <cell r="K16">
            <v>0</v>
          </cell>
        </row>
        <row r="17">
          <cell r="B17">
            <v>21.916666666666668</v>
          </cell>
          <cell r="C17">
            <v>27.4</v>
          </cell>
          <cell r="D17">
            <v>16.2</v>
          </cell>
          <cell r="E17">
            <v>64.375</v>
          </cell>
          <cell r="F17">
            <v>88</v>
          </cell>
          <cell r="G17">
            <v>44</v>
          </cell>
          <cell r="H17">
            <v>15.840000000000002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19.200000000000006</v>
          </cell>
          <cell r="C18">
            <v>22.7</v>
          </cell>
          <cell r="D18">
            <v>17.600000000000001</v>
          </cell>
          <cell r="E18">
            <v>84.75</v>
          </cell>
          <cell r="F18">
            <v>93</v>
          </cell>
          <cell r="G18">
            <v>55</v>
          </cell>
          <cell r="H18">
            <v>12.6</v>
          </cell>
          <cell r="I18" t="str">
            <v>SE</v>
          </cell>
          <cell r="J18">
            <v>33.480000000000004</v>
          </cell>
          <cell r="K18">
            <v>23.2</v>
          </cell>
        </row>
        <row r="19">
          <cell r="B19">
            <v>20.966666666666665</v>
          </cell>
          <cell r="C19">
            <v>29.5</v>
          </cell>
          <cell r="D19">
            <v>16.3</v>
          </cell>
          <cell r="E19">
            <v>78.083333333333329</v>
          </cell>
          <cell r="F19">
            <v>94</v>
          </cell>
          <cell r="G19">
            <v>38</v>
          </cell>
          <cell r="H19">
            <v>6.84</v>
          </cell>
          <cell r="I19" t="str">
            <v>NE</v>
          </cell>
          <cell r="J19">
            <v>16.2</v>
          </cell>
          <cell r="K19">
            <v>0.2</v>
          </cell>
        </row>
        <row r="20">
          <cell r="B20">
            <v>20.904166666666665</v>
          </cell>
          <cell r="C20">
            <v>24.5</v>
          </cell>
          <cell r="D20">
            <v>18.8</v>
          </cell>
          <cell r="E20">
            <v>82.875</v>
          </cell>
          <cell r="F20">
            <v>90</v>
          </cell>
          <cell r="G20">
            <v>69</v>
          </cell>
          <cell r="H20">
            <v>20.16</v>
          </cell>
          <cell r="I20" t="str">
            <v>NE</v>
          </cell>
          <cell r="J20">
            <v>42.84</v>
          </cell>
          <cell r="K20">
            <v>11</v>
          </cell>
        </row>
        <row r="21">
          <cell r="B21">
            <v>20.645833333333336</v>
          </cell>
          <cell r="C21">
            <v>22.7</v>
          </cell>
          <cell r="D21">
            <v>18.8</v>
          </cell>
          <cell r="E21">
            <v>86.791666666666671</v>
          </cell>
          <cell r="F21">
            <v>93</v>
          </cell>
          <cell r="G21">
            <v>70</v>
          </cell>
          <cell r="H21">
            <v>14.76</v>
          </cell>
          <cell r="I21" t="str">
            <v>S</v>
          </cell>
          <cell r="J21">
            <v>41.4</v>
          </cell>
          <cell r="K21">
            <v>35.6</v>
          </cell>
        </row>
        <row r="22">
          <cell r="B22">
            <v>21.104166666666668</v>
          </cell>
          <cell r="C22">
            <v>29.7</v>
          </cell>
          <cell r="D22">
            <v>14.6</v>
          </cell>
          <cell r="E22">
            <v>80.25</v>
          </cell>
          <cell r="F22">
            <v>94</v>
          </cell>
          <cell r="G22">
            <v>52</v>
          </cell>
          <cell r="H22">
            <v>10.8</v>
          </cell>
          <cell r="I22" t="str">
            <v>NE</v>
          </cell>
          <cell r="J22">
            <v>26.64</v>
          </cell>
          <cell r="K22">
            <v>0.2</v>
          </cell>
        </row>
        <row r="23">
          <cell r="B23">
            <v>27.637499999999999</v>
          </cell>
          <cell r="C23">
            <v>34.700000000000003</v>
          </cell>
          <cell r="D23">
            <v>22.4</v>
          </cell>
          <cell r="E23">
            <v>63.375</v>
          </cell>
          <cell r="F23">
            <v>85</v>
          </cell>
          <cell r="G23">
            <v>35</v>
          </cell>
          <cell r="H23">
            <v>18</v>
          </cell>
          <cell r="I23" t="str">
            <v>NE</v>
          </cell>
          <cell r="J23">
            <v>37.440000000000005</v>
          </cell>
          <cell r="K23">
            <v>0</v>
          </cell>
        </row>
        <row r="24">
          <cell r="B24">
            <v>24.245833333333337</v>
          </cell>
          <cell r="C24">
            <v>29.3</v>
          </cell>
          <cell r="D24">
            <v>20.100000000000001</v>
          </cell>
          <cell r="E24">
            <v>68.916666666666671</v>
          </cell>
          <cell r="F24">
            <v>85</v>
          </cell>
          <cell r="G24">
            <v>50</v>
          </cell>
          <cell r="H24">
            <v>21.240000000000002</v>
          </cell>
          <cell r="I24" t="str">
            <v>NE</v>
          </cell>
          <cell r="J24">
            <v>55.800000000000004</v>
          </cell>
          <cell r="K24">
            <v>0.6</v>
          </cell>
        </row>
        <row r="25">
          <cell r="B25">
            <v>24.895833333333332</v>
          </cell>
          <cell r="C25">
            <v>34.200000000000003</v>
          </cell>
          <cell r="D25">
            <v>18.7</v>
          </cell>
          <cell r="E25">
            <v>69.625</v>
          </cell>
          <cell r="F25">
            <v>88</v>
          </cell>
          <cell r="G25">
            <v>42</v>
          </cell>
          <cell r="H25">
            <v>11.520000000000001</v>
          </cell>
          <cell r="I25" t="str">
            <v>NE</v>
          </cell>
          <cell r="J25">
            <v>25.56</v>
          </cell>
          <cell r="K25">
            <v>0</v>
          </cell>
        </row>
        <row r="26">
          <cell r="B26">
            <v>29.041666666666671</v>
          </cell>
          <cell r="C26">
            <v>36.299999999999997</v>
          </cell>
          <cell r="D26">
            <v>23.1</v>
          </cell>
          <cell r="E26">
            <v>58.833333333333336</v>
          </cell>
          <cell r="F26">
            <v>81</v>
          </cell>
          <cell r="G26">
            <v>31</v>
          </cell>
          <cell r="H26">
            <v>17.28</v>
          </cell>
          <cell r="I26" t="str">
            <v>NE</v>
          </cell>
          <cell r="J26">
            <v>42.480000000000004</v>
          </cell>
          <cell r="K26">
            <v>0</v>
          </cell>
        </row>
        <row r="27">
          <cell r="B27">
            <v>28.770833333333332</v>
          </cell>
          <cell r="C27">
            <v>37</v>
          </cell>
          <cell r="D27">
            <v>22.4</v>
          </cell>
          <cell r="E27">
            <v>59.291666666666664</v>
          </cell>
          <cell r="F27">
            <v>80</v>
          </cell>
          <cell r="G27">
            <v>30</v>
          </cell>
          <cell r="H27">
            <v>13.68</v>
          </cell>
          <cell r="I27" t="str">
            <v>NE</v>
          </cell>
          <cell r="J27">
            <v>42.12</v>
          </cell>
          <cell r="K27">
            <v>0.2</v>
          </cell>
        </row>
        <row r="28">
          <cell r="B28">
            <v>27.629166666666674</v>
          </cell>
          <cell r="C28">
            <v>36.1</v>
          </cell>
          <cell r="D28">
            <v>20.6</v>
          </cell>
          <cell r="E28">
            <v>61.291666666666664</v>
          </cell>
          <cell r="F28">
            <v>90</v>
          </cell>
          <cell r="G28">
            <v>32</v>
          </cell>
          <cell r="H28">
            <v>15.120000000000001</v>
          </cell>
          <cell r="I28" t="str">
            <v>NE</v>
          </cell>
          <cell r="J28">
            <v>45</v>
          </cell>
          <cell r="K28">
            <v>0</v>
          </cell>
        </row>
        <row r="29">
          <cell r="B29">
            <v>25.112499999999997</v>
          </cell>
          <cell r="C29">
            <v>31.1</v>
          </cell>
          <cell r="D29">
            <v>20.7</v>
          </cell>
          <cell r="E29">
            <v>69.458333333333329</v>
          </cell>
          <cell r="F29">
            <v>91</v>
          </cell>
          <cell r="G29">
            <v>44</v>
          </cell>
          <cell r="H29">
            <v>21.6</v>
          </cell>
          <cell r="I29" t="str">
            <v>N</v>
          </cell>
          <cell r="J29">
            <v>52.56</v>
          </cell>
          <cell r="K29">
            <v>21</v>
          </cell>
        </row>
        <row r="30">
          <cell r="B30">
            <v>25.408333333333331</v>
          </cell>
          <cell r="C30">
            <v>29.9</v>
          </cell>
          <cell r="D30">
            <v>20.7</v>
          </cell>
          <cell r="E30">
            <v>71.125</v>
          </cell>
          <cell r="F30">
            <v>89</v>
          </cell>
          <cell r="G30">
            <v>53</v>
          </cell>
          <cell r="H30">
            <v>14.04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21.579166666666662</v>
          </cell>
          <cell r="C31">
            <v>25.4</v>
          </cell>
          <cell r="D31">
            <v>18.899999999999999</v>
          </cell>
          <cell r="E31">
            <v>79.291666666666671</v>
          </cell>
          <cell r="F31">
            <v>91</v>
          </cell>
          <cell r="G31">
            <v>71</v>
          </cell>
          <cell r="H31">
            <v>15.840000000000002</v>
          </cell>
          <cell r="I31" t="str">
            <v>NE</v>
          </cell>
          <cell r="J31">
            <v>36.36</v>
          </cell>
          <cell r="K31">
            <v>33.799999999999997</v>
          </cell>
        </row>
        <row r="32">
          <cell r="B32">
            <v>19.783333333333331</v>
          </cell>
          <cell r="C32">
            <v>22.9</v>
          </cell>
          <cell r="D32">
            <v>17.5</v>
          </cell>
          <cell r="E32">
            <v>88.416666666666671</v>
          </cell>
          <cell r="F32">
            <v>92</v>
          </cell>
          <cell r="G32">
            <v>75</v>
          </cell>
          <cell r="H32">
            <v>12.24</v>
          </cell>
          <cell r="I32" t="str">
            <v>NE</v>
          </cell>
          <cell r="J32">
            <v>33.840000000000003</v>
          </cell>
          <cell r="K32">
            <v>24.599999999999998</v>
          </cell>
        </row>
        <row r="33">
          <cell r="B33">
            <v>24.333333333333332</v>
          </cell>
          <cell r="C33">
            <v>29.2</v>
          </cell>
          <cell r="D33">
            <v>20.399999999999999</v>
          </cell>
          <cell r="E33">
            <v>75.666666666666671</v>
          </cell>
          <cell r="F33">
            <v>91</v>
          </cell>
          <cell r="G33">
            <v>55</v>
          </cell>
          <cell r="H33">
            <v>14.4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25.841666666666665</v>
          </cell>
          <cell r="C34">
            <v>31.6</v>
          </cell>
          <cell r="D34">
            <v>21.7</v>
          </cell>
          <cell r="E34">
            <v>69.166666666666671</v>
          </cell>
          <cell r="F34">
            <v>87</v>
          </cell>
          <cell r="G34">
            <v>50</v>
          </cell>
          <cell r="H34">
            <v>20.16</v>
          </cell>
          <cell r="I34" t="str">
            <v>NE</v>
          </cell>
          <cell r="J34">
            <v>42.12</v>
          </cell>
          <cell r="K34">
            <v>0.2</v>
          </cell>
        </row>
      </sheetData>
      <sheetData sheetId="9">
        <row r="5">
          <cell r="B5">
            <v>26.891666666666669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26.620833333333326</v>
          </cell>
          <cell r="C5">
            <v>33.5</v>
          </cell>
          <cell r="D5">
            <v>22</v>
          </cell>
          <cell r="E5">
            <v>49.208333333333336</v>
          </cell>
          <cell r="F5">
            <v>63</v>
          </cell>
          <cell r="G5">
            <v>29</v>
          </cell>
          <cell r="H5">
            <v>18.720000000000002</v>
          </cell>
          <cell r="I5" t="str">
            <v>NE</v>
          </cell>
          <cell r="J5">
            <v>41.76</v>
          </cell>
          <cell r="K5">
            <v>0</v>
          </cell>
        </row>
        <row r="6">
          <cell r="B6">
            <v>13.920833333333333</v>
          </cell>
          <cell r="C6">
            <v>26.3</v>
          </cell>
          <cell r="D6">
            <v>8.8000000000000007</v>
          </cell>
          <cell r="E6">
            <v>92.666666666666671</v>
          </cell>
          <cell r="F6">
            <v>97</v>
          </cell>
          <cell r="G6">
            <v>59</v>
          </cell>
          <cell r="H6">
            <v>19.440000000000001</v>
          </cell>
          <cell r="I6" t="str">
            <v>N</v>
          </cell>
          <cell r="J6">
            <v>35.28</v>
          </cell>
          <cell r="K6">
            <v>2.6</v>
          </cell>
        </row>
        <row r="7">
          <cell r="B7">
            <v>10.799999999999999</v>
          </cell>
          <cell r="C7">
            <v>15.1</v>
          </cell>
          <cell r="D7">
            <v>7.3</v>
          </cell>
          <cell r="E7">
            <v>88.227272727272734</v>
          </cell>
          <cell r="F7">
            <v>97</v>
          </cell>
          <cell r="G7">
            <v>69</v>
          </cell>
          <cell r="H7">
            <v>11.16</v>
          </cell>
          <cell r="I7" t="str">
            <v>N</v>
          </cell>
          <cell r="J7">
            <v>26.28</v>
          </cell>
          <cell r="K7">
            <v>13.600000000000001</v>
          </cell>
        </row>
        <row r="8">
          <cell r="B8">
            <v>15.995833333333332</v>
          </cell>
          <cell r="C8">
            <v>23.1</v>
          </cell>
          <cell r="D8">
            <v>12.3</v>
          </cell>
          <cell r="E8">
            <v>73.875</v>
          </cell>
          <cell r="F8">
            <v>92</v>
          </cell>
          <cell r="G8">
            <v>38</v>
          </cell>
          <cell r="H8">
            <v>17.28</v>
          </cell>
          <cell r="I8" t="str">
            <v>N</v>
          </cell>
          <cell r="J8">
            <v>29.880000000000003</v>
          </cell>
          <cell r="K8">
            <v>6.6</v>
          </cell>
        </row>
        <row r="9">
          <cell r="B9">
            <v>17.1875</v>
          </cell>
          <cell r="C9">
            <v>27</v>
          </cell>
          <cell r="D9">
            <v>7.6</v>
          </cell>
          <cell r="E9">
            <v>52.625</v>
          </cell>
          <cell r="F9">
            <v>89</v>
          </cell>
          <cell r="G9">
            <v>19</v>
          </cell>
          <cell r="H9">
            <v>22.68</v>
          </cell>
          <cell r="I9" t="str">
            <v>L</v>
          </cell>
          <cell r="J9">
            <v>39.6</v>
          </cell>
          <cell r="K9">
            <v>0</v>
          </cell>
        </row>
        <row r="10">
          <cell r="B10">
            <v>19.183333333333334</v>
          </cell>
          <cell r="C10">
            <v>29.2</v>
          </cell>
          <cell r="D10">
            <v>11.2</v>
          </cell>
          <cell r="E10">
            <v>46.666666666666664</v>
          </cell>
          <cell r="F10">
            <v>73</v>
          </cell>
          <cell r="G10">
            <v>19</v>
          </cell>
          <cell r="H10">
            <v>27</v>
          </cell>
          <cell r="I10" t="str">
            <v>L</v>
          </cell>
          <cell r="J10">
            <v>46.080000000000005</v>
          </cell>
          <cell r="K10">
            <v>0</v>
          </cell>
        </row>
        <row r="11">
          <cell r="B11">
            <v>23.399999999999995</v>
          </cell>
          <cell r="C11">
            <v>32.299999999999997</v>
          </cell>
          <cell r="D11">
            <v>15.1</v>
          </cell>
          <cell r="E11">
            <v>33.708333333333336</v>
          </cell>
          <cell r="F11">
            <v>59</v>
          </cell>
          <cell r="G11">
            <v>14</v>
          </cell>
          <cell r="H11">
            <v>22.32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25.029166666666665</v>
          </cell>
          <cell r="C12">
            <v>33.700000000000003</v>
          </cell>
          <cell r="D12">
            <v>16.3</v>
          </cell>
          <cell r="E12">
            <v>30.625</v>
          </cell>
          <cell r="F12">
            <v>54</v>
          </cell>
          <cell r="G12">
            <v>14</v>
          </cell>
          <cell r="H12">
            <v>18.36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26.195833333333329</v>
          </cell>
          <cell r="C13">
            <v>34.799999999999997</v>
          </cell>
          <cell r="D13">
            <v>16.3</v>
          </cell>
          <cell r="E13">
            <v>32.25</v>
          </cell>
          <cell r="F13">
            <v>63</v>
          </cell>
          <cell r="G13">
            <v>14</v>
          </cell>
          <cell r="H13">
            <v>27</v>
          </cell>
          <cell r="I13" t="str">
            <v>SE</v>
          </cell>
          <cell r="J13">
            <v>36.36</v>
          </cell>
          <cell r="K13">
            <v>0</v>
          </cell>
        </row>
        <row r="14">
          <cell r="B14">
            <v>26.329166666666669</v>
          </cell>
          <cell r="C14">
            <v>34.799999999999997</v>
          </cell>
          <cell r="D14">
            <v>17.100000000000001</v>
          </cell>
          <cell r="E14">
            <v>37.041666666666664</v>
          </cell>
          <cell r="F14">
            <v>68</v>
          </cell>
          <cell r="G14">
            <v>13</v>
          </cell>
          <cell r="H14">
            <v>16.559999999999999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26.941666666666674</v>
          </cell>
          <cell r="C15">
            <v>35.200000000000003</v>
          </cell>
          <cell r="D15">
            <v>19.600000000000001</v>
          </cell>
          <cell r="E15">
            <v>33.041666666666664</v>
          </cell>
          <cell r="F15">
            <v>56</v>
          </cell>
          <cell r="G15">
            <v>14</v>
          </cell>
          <cell r="H15">
            <v>18.36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27.012500000000003</v>
          </cell>
          <cell r="C16">
            <v>35.700000000000003</v>
          </cell>
          <cell r="D16">
            <v>19.8</v>
          </cell>
          <cell r="E16">
            <v>36.041666666666664</v>
          </cell>
          <cell r="F16">
            <v>61</v>
          </cell>
          <cell r="G16">
            <v>14</v>
          </cell>
          <cell r="H16">
            <v>25.92</v>
          </cell>
          <cell r="I16" t="str">
            <v>L</v>
          </cell>
          <cell r="J16">
            <v>43.56</v>
          </cell>
          <cell r="K16">
            <v>0</v>
          </cell>
        </row>
        <row r="17">
          <cell r="B17">
            <v>27.695833333333336</v>
          </cell>
          <cell r="C17">
            <v>36.200000000000003</v>
          </cell>
          <cell r="D17">
            <v>22.3</v>
          </cell>
          <cell r="E17">
            <v>38.416666666666664</v>
          </cell>
          <cell r="F17">
            <v>58</v>
          </cell>
          <cell r="G17">
            <v>15</v>
          </cell>
          <cell r="H17">
            <v>27.720000000000002</v>
          </cell>
          <cell r="I17" t="str">
            <v>L</v>
          </cell>
          <cell r="J17">
            <v>44.28</v>
          </cell>
          <cell r="K17">
            <v>0</v>
          </cell>
        </row>
        <row r="18">
          <cell r="B18">
            <v>19.187499999999996</v>
          </cell>
          <cell r="C18">
            <v>24.2</v>
          </cell>
          <cell r="D18">
            <v>16.7</v>
          </cell>
          <cell r="E18">
            <v>79.791666666666671</v>
          </cell>
          <cell r="F18">
            <v>92</v>
          </cell>
          <cell r="G18">
            <v>58</v>
          </cell>
          <cell r="H18">
            <v>27.720000000000002</v>
          </cell>
          <cell r="I18" t="str">
            <v>SE</v>
          </cell>
          <cell r="J18">
            <v>46.080000000000005</v>
          </cell>
          <cell r="K18">
            <v>3.8000000000000003</v>
          </cell>
        </row>
        <row r="19">
          <cell r="B19">
            <v>21.424999999999997</v>
          </cell>
          <cell r="C19">
            <v>26.5</v>
          </cell>
          <cell r="D19">
            <v>17.3</v>
          </cell>
          <cell r="E19">
            <v>77.900000000000006</v>
          </cell>
          <cell r="F19">
            <v>94</v>
          </cell>
          <cell r="G19">
            <v>57</v>
          </cell>
          <cell r="H19">
            <v>15.120000000000001</v>
          </cell>
          <cell r="I19" t="str">
            <v>L</v>
          </cell>
          <cell r="J19">
            <v>23.400000000000002</v>
          </cell>
          <cell r="K19">
            <v>0</v>
          </cell>
        </row>
        <row r="20">
          <cell r="B20">
            <v>20.95</v>
          </cell>
          <cell r="C20">
            <v>23.2</v>
          </cell>
          <cell r="D20">
            <v>19.100000000000001</v>
          </cell>
          <cell r="E20">
            <v>82.25</v>
          </cell>
          <cell r="F20">
            <v>95</v>
          </cell>
          <cell r="G20">
            <v>73</v>
          </cell>
          <cell r="H20">
            <v>21.240000000000002</v>
          </cell>
          <cell r="I20" t="str">
            <v>L</v>
          </cell>
          <cell r="J20">
            <v>36.36</v>
          </cell>
          <cell r="K20">
            <v>6.6</v>
          </cell>
        </row>
        <row r="21">
          <cell r="B21">
            <v>20.6</v>
          </cell>
          <cell r="C21">
            <v>21.6</v>
          </cell>
          <cell r="D21">
            <v>19.899999999999999</v>
          </cell>
          <cell r="E21">
            <v>93.444444444444443</v>
          </cell>
          <cell r="F21">
            <v>95</v>
          </cell>
          <cell r="G21">
            <v>90</v>
          </cell>
          <cell r="H21">
            <v>16.2</v>
          </cell>
          <cell r="I21" t="str">
            <v>N</v>
          </cell>
          <cell r="J21">
            <v>31.319999999999997</v>
          </cell>
          <cell r="K21">
            <v>9</v>
          </cell>
        </row>
        <row r="22">
          <cell r="B22">
            <v>25.383333333333329</v>
          </cell>
          <cell r="C22">
            <v>29.4</v>
          </cell>
          <cell r="D22">
            <v>20</v>
          </cell>
          <cell r="E22">
            <v>71.416666666666671</v>
          </cell>
          <cell r="F22">
            <v>96</v>
          </cell>
          <cell r="G22">
            <v>54</v>
          </cell>
          <cell r="H22">
            <v>16.559999999999999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25.975000000000005</v>
          </cell>
          <cell r="C23">
            <v>32.1</v>
          </cell>
          <cell r="D23">
            <v>21.6</v>
          </cell>
          <cell r="E23">
            <v>64.583333333333329</v>
          </cell>
          <cell r="F23">
            <v>86</v>
          </cell>
          <cell r="G23">
            <v>42</v>
          </cell>
          <cell r="H23">
            <v>16.559999999999999</v>
          </cell>
          <cell r="I23" t="str">
            <v>N</v>
          </cell>
          <cell r="J23">
            <v>43.92</v>
          </cell>
          <cell r="K23">
            <v>0</v>
          </cell>
        </row>
        <row r="24">
          <cell r="B24">
            <v>22.3125</v>
          </cell>
          <cell r="C24">
            <v>27.2</v>
          </cell>
          <cell r="D24">
            <v>16.3</v>
          </cell>
          <cell r="E24">
            <v>72.416666666666671</v>
          </cell>
          <cell r="F24">
            <v>95</v>
          </cell>
          <cell r="G24">
            <v>56</v>
          </cell>
          <cell r="H24">
            <v>31.680000000000003</v>
          </cell>
          <cell r="I24" t="str">
            <v>NE</v>
          </cell>
          <cell r="J24">
            <v>63.360000000000007</v>
          </cell>
          <cell r="K24">
            <v>15.8</v>
          </cell>
        </row>
        <row r="25">
          <cell r="B25">
            <v>24.083333333333339</v>
          </cell>
          <cell r="C25">
            <v>32.4</v>
          </cell>
          <cell r="D25">
            <v>18.399999999999999</v>
          </cell>
          <cell r="E25">
            <v>65.166666666666671</v>
          </cell>
          <cell r="F25">
            <v>82</v>
          </cell>
          <cell r="G25">
            <v>44</v>
          </cell>
          <cell r="H25">
            <v>22.68</v>
          </cell>
          <cell r="I25" t="str">
            <v>N</v>
          </cell>
          <cell r="J25">
            <v>39.96</v>
          </cell>
          <cell r="K25">
            <v>0.4</v>
          </cell>
        </row>
        <row r="26">
          <cell r="B26">
            <v>27.762499999999999</v>
          </cell>
          <cell r="C26">
            <v>35</v>
          </cell>
          <cell r="D26">
            <v>22.4</v>
          </cell>
          <cell r="E26">
            <v>57.333333333333336</v>
          </cell>
          <cell r="F26">
            <v>76</v>
          </cell>
          <cell r="G26">
            <v>29</v>
          </cell>
          <cell r="H26">
            <v>14.76</v>
          </cell>
          <cell r="I26" t="str">
            <v>L</v>
          </cell>
          <cell r="J26">
            <v>72.72</v>
          </cell>
          <cell r="K26">
            <v>0.6</v>
          </cell>
        </row>
        <row r="27">
          <cell r="B27">
            <v>27.887499999999992</v>
          </cell>
          <cell r="C27">
            <v>35.5</v>
          </cell>
          <cell r="D27">
            <v>22.3</v>
          </cell>
          <cell r="E27">
            <v>54.375</v>
          </cell>
          <cell r="F27">
            <v>83</v>
          </cell>
          <cell r="G27">
            <v>29</v>
          </cell>
          <cell r="H27">
            <v>23.759999999999998</v>
          </cell>
          <cell r="I27" t="str">
            <v>L</v>
          </cell>
          <cell r="J27">
            <v>60.480000000000004</v>
          </cell>
          <cell r="K27">
            <v>2.4000000000000004</v>
          </cell>
        </row>
        <row r="28">
          <cell r="B28">
            <v>29.020833333333332</v>
          </cell>
          <cell r="C28">
            <v>35.799999999999997</v>
          </cell>
          <cell r="D28">
            <v>23.2</v>
          </cell>
          <cell r="E28">
            <v>44.416666666666664</v>
          </cell>
          <cell r="F28">
            <v>67</v>
          </cell>
          <cell r="G28">
            <v>23</v>
          </cell>
          <cell r="H28">
            <v>15.48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23.004166666666666</v>
          </cell>
          <cell r="C29">
            <v>28.5</v>
          </cell>
          <cell r="D29">
            <v>20.399999999999999</v>
          </cell>
          <cell r="E29">
            <v>75.5</v>
          </cell>
          <cell r="F29">
            <v>93</v>
          </cell>
          <cell r="G29">
            <v>48</v>
          </cell>
          <cell r="H29">
            <v>21.6</v>
          </cell>
          <cell r="I29" t="str">
            <v>N</v>
          </cell>
          <cell r="J29">
            <v>47.16</v>
          </cell>
          <cell r="K29">
            <v>6</v>
          </cell>
        </row>
        <row r="30">
          <cell r="B30">
            <v>27.18888888888889</v>
          </cell>
          <cell r="C30">
            <v>32.9</v>
          </cell>
          <cell r="D30">
            <v>19.899999999999999</v>
          </cell>
          <cell r="E30">
            <v>57.277777777777779</v>
          </cell>
          <cell r="F30">
            <v>88</v>
          </cell>
          <cell r="G30">
            <v>32</v>
          </cell>
          <cell r="H30">
            <v>19.440000000000001</v>
          </cell>
          <cell r="I30" t="str">
            <v>N</v>
          </cell>
          <cell r="J30">
            <v>29.16</v>
          </cell>
          <cell r="K30">
            <v>0</v>
          </cell>
        </row>
        <row r="31">
          <cell r="B31">
            <v>23.3125</v>
          </cell>
          <cell r="C31">
            <v>31.7</v>
          </cell>
          <cell r="D31">
            <v>18.399999999999999</v>
          </cell>
          <cell r="E31">
            <v>73.666666666666671</v>
          </cell>
          <cell r="F31">
            <v>93</v>
          </cell>
          <cell r="G31">
            <v>44</v>
          </cell>
          <cell r="H31">
            <v>28.44</v>
          </cell>
          <cell r="I31" t="str">
            <v>SE</v>
          </cell>
          <cell r="J31">
            <v>55.440000000000005</v>
          </cell>
          <cell r="K31">
            <v>3.2</v>
          </cell>
        </row>
        <row r="32">
          <cell r="B32">
            <v>23.018181818181816</v>
          </cell>
          <cell r="C32">
            <v>27.5</v>
          </cell>
          <cell r="D32">
            <v>18.7</v>
          </cell>
          <cell r="E32">
            <v>76.272727272727266</v>
          </cell>
          <cell r="F32">
            <v>91</v>
          </cell>
          <cell r="G32">
            <v>58</v>
          </cell>
          <cell r="H32">
            <v>32.4</v>
          </cell>
          <cell r="I32" t="str">
            <v>N</v>
          </cell>
          <cell r="J32">
            <v>47.16</v>
          </cell>
          <cell r="K32">
            <v>15</v>
          </cell>
        </row>
        <row r="33">
          <cell r="B33">
            <v>25.372727272727275</v>
          </cell>
          <cell r="C33">
            <v>30.4</v>
          </cell>
          <cell r="D33">
            <v>22.7</v>
          </cell>
          <cell r="E33">
            <v>72.13636363636364</v>
          </cell>
          <cell r="F33">
            <v>84</v>
          </cell>
          <cell r="G33">
            <v>49</v>
          </cell>
          <cell r="H33">
            <v>14.4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22.935294117647057</v>
          </cell>
          <cell r="C34">
            <v>24.8</v>
          </cell>
          <cell r="D34">
            <v>21.1</v>
          </cell>
          <cell r="E34">
            <v>76.117647058823536</v>
          </cell>
          <cell r="F34">
            <v>87</v>
          </cell>
          <cell r="G34">
            <v>65</v>
          </cell>
          <cell r="H34">
            <v>18</v>
          </cell>
          <cell r="I34" t="str">
            <v>L</v>
          </cell>
          <cell r="J34">
            <v>37.800000000000004</v>
          </cell>
          <cell r="K34">
            <v>3.8000000000000003</v>
          </cell>
        </row>
      </sheetData>
      <sheetData sheetId="9">
        <row r="5">
          <cell r="B5">
            <v>27.311764705882347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29.936842105263157</v>
          </cell>
          <cell r="C5">
            <v>37.200000000000003</v>
          </cell>
          <cell r="D5">
            <v>21.3</v>
          </cell>
          <cell r="E5">
            <v>31.684210526315791</v>
          </cell>
          <cell r="F5">
            <v>55</v>
          </cell>
          <cell r="G5">
            <v>16</v>
          </cell>
          <cell r="H5">
            <v>13.32</v>
          </cell>
          <cell r="I5" t="str">
            <v>NO</v>
          </cell>
          <cell r="J5">
            <v>30.240000000000002</v>
          </cell>
          <cell r="K5">
            <v>0</v>
          </cell>
        </row>
        <row r="6">
          <cell r="B6">
            <v>26.588888888888889</v>
          </cell>
          <cell r="C6">
            <v>32.4</v>
          </cell>
          <cell r="D6">
            <v>20.399999999999999</v>
          </cell>
          <cell r="E6">
            <v>46.611111111111114</v>
          </cell>
          <cell r="F6">
            <v>68</v>
          </cell>
          <cell r="G6">
            <v>28</v>
          </cell>
          <cell r="H6">
            <v>25.2</v>
          </cell>
          <cell r="I6" t="str">
            <v>SO</v>
          </cell>
          <cell r="J6">
            <v>48.96</v>
          </cell>
          <cell r="K6">
            <v>0</v>
          </cell>
        </row>
        <row r="7">
          <cell r="B7">
            <v>19.344444444444445</v>
          </cell>
          <cell r="C7">
            <v>24.4</v>
          </cell>
          <cell r="D7">
            <v>15.1</v>
          </cell>
          <cell r="E7">
            <v>56.444444444444443</v>
          </cell>
          <cell r="F7">
            <v>81</v>
          </cell>
          <cell r="G7">
            <v>27</v>
          </cell>
          <cell r="H7">
            <v>15.120000000000001</v>
          </cell>
          <cell r="I7" t="str">
            <v>SO</v>
          </cell>
          <cell r="J7">
            <v>30.240000000000002</v>
          </cell>
          <cell r="K7">
            <v>0</v>
          </cell>
        </row>
        <row r="8">
          <cell r="B8">
            <v>20.788888888888888</v>
          </cell>
          <cell r="C8">
            <v>27.5</v>
          </cell>
          <cell r="D8">
            <v>13.1</v>
          </cell>
          <cell r="E8">
            <v>46.888888888888886</v>
          </cell>
          <cell r="F8">
            <v>83</v>
          </cell>
          <cell r="G8">
            <v>27</v>
          </cell>
          <cell r="H8">
            <v>3.9600000000000004</v>
          </cell>
          <cell r="I8" t="str">
            <v>SO</v>
          </cell>
          <cell r="J8">
            <v>30.6</v>
          </cell>
          <cell r="K8">
            <v>0</v>
          </cell>
        </row>
        <row r="9">
          <cell r="B9">
            <v>22.027777777777779</v>
          </cell>
          <cell r="C9">
            <v>27.9</v>
          </cell>
          <cell r="D9">
            <v>11.7</v>
          </cell>
          <cell r="E9">
            <v>37.166666666666664</v>
          </cell>
          <cell r="F9">
            <v>78</v>
          </cell>
          <cell r="G9">
            <v>20</v>
          </cell>
          <cell r="H9">
            <v>6.84</v>
          </cell>
          <cell r="I9" t="str">
            <v>SE</v>
          </cell>
          <cell r="J9">
            <v>31.319999999999997</v>
          </cell>
          <cell r="K9">
            <v>0</v>
          </cell>
        </row>
        <row r="10">
          <cell r="B10">
            <v>23.494117647058825</v>
          </cell>
          <cell r="C10">
            <v>31.1</v>
          </cell>
          <cell r="D10">
            <v>12.8</v>
          </cell>
          <cell r="E10">
            <v>33.470588235294116</v>
          </cell>
          <cell r="F10">
            <v>72</v>
          </cell>
          <cell r="G10">
            <v>14</v>
          </cell>
          <cell r="H10">
            <v>0.36000000000000004</v>
          </cell>
          <cell r="I10" t="str">
            <v>L</v>
          </cell>
          <cell r="J10">
            <v>22.32</v>
          </cell>
          <cell r="K10">
            <v>0</v>
          </cell>
        </row>
        <row r="11">
          <cell r="B11">
            <v>26.157894736842106</v>
          </cell>
          <cell r="C11">
            <v>36</v>
          </cell>
          <cell r="D11">
            <v>12.8</v>
          </cell>
          <cell r="E11">
            <v>28.789473684210527</v>
          </cell>
          <cell r="F11">
            <v>65</v>
          </cell>
          <cell r="G11">
            <v>10</v>
          </cell>
          <cell r="H11">
            <v>2.16</v>
          </cell>
          <cell r="I11" t="str">
            <v>L</v>
          </cell>
          <cell r="J11">
            <v>20.16</v>
          </cell>
          <cell r="K11">
            <v>0</v>
          </cell>
        </row>
        <row r="12">
          <cell r="B12">
            <v>28.344444444444441</v>
          </cell>
          <cell r="C12">
            <v>36.200000000000003</v>
          </cell>
          <cell r="D12">
            <v>14.5</v>
          </cell>
          <cell r="E12">
            <v>23.111111111111111</v>
          </cell>
          <cell r="F12">
            <v>61</v>
          </cell>
          <cell r="G12">
            <v>12</v>
          </cell>
          <cell r="H12">
            <v>12.96</v>
          </cell>
          <cell r="I12" t="str">
            <v>L</v>
          </cell>
          <cell r="J12">
            <v>31.680000000000003</v>
          </cell>
          <cell r="K12">
            <v>0</v>
          </cell>
        </row>
        <row r="13">
          <cell r="B13">
            <v>28.811111111111114</v>
          </cell>
          <cell r="C13">
            <v>36</v>
          </cell>
          <cell r="D13">
            <v>16.399999999999999</v>
          </cell>
          <cell r="E13">
            <v>22.777777777777779</v>
          </cell>
          <cell r="F13">
            <v>57</v>
          </cell>
          <cell r="G13">
            <v>11</v>
          </cell>
          <cell r="H13">
            <v>8.64</v>
          </cell>
          <cell r="I13" t="str">
            <v>L</v>
          </cell>
          <cell r="J13">
            <v>29.52</v>
          </cell>
          <cell r="K13">
            <v>0</v>
          </cell>
        </row>
        <row r="14">
          <cell r="B14">
            <v>32.30833333333333</v>
          </cell>
          <cell r="C14">
            <v>36.6</v>
          </cell>
          <cell r="D14">
            <v>19.7</v>
          </cell>
          <cell r="E14">
            <v>16</v>
          </cell>
          <cell r="F14">
            <v>51</v>
          </cell>
          <cell r="G14">
            <v>11</v>
          </cell>
          <cell r="H14">
            <v>1.08</v>
          </cell>
          <cell r="I14" t="str">
            <v>L</v>
          </cell>
          <cell r="J14">
            <v>19.8</v>
          </cell>
          <cell r="K14">
            <v>0</v>
          </cell>
        </row>
        <row r="15">
          <cell r="B15">
            <v>30.926666666666666</v>
          </cell>
          <cell r="C15">
            <v>37.299999999999997</v>
          </cell>
          <cell r="D15">
            <v>18.100000000000001</v>
          </cell>
          <cell r="E15">
            <v>19.066666666666666</v>
          </cell>
          <cell r="F15">
            <v>48</v>
          </cell>
          <cell r="G15">
            <v>10</v>
          </cell>
          <cell r="H15">
            <v>6.84</v>
          </cell>
          <cell r="I15" t="str">
            <v>NO</v>
          </cell>
          <cell r="J15">
            <v>25.92</v>
          </cell>
          <cell r="K15">
            <v>0</v>
          </cell>
        </row>
        <row r="16">
          <cell r="B16">
            <v>31.278571428571432</v>
          </cell>
          <cell r="C16">
            <v>37.1</v>
          </cell>
          <cell r="D16">
            <v>22</v>
          </cell>
          <cell r="E16">
            <v>20.5</v>
          </cell>
          <cell r="F16">
            <v>43</v>
          </cell>
          <cell r="G16">
            <v>11</v>
          </cell>
          <cell r="H16">
            <v>1.4400000000000002</v>
          </cell>
          <cell r="I16" t="str">
            <v>SO</v>
          </cell>
          <cell r="J16">
            <v>24.12</v>
          </cell>
          <cell r="K16">
            <v>0</v>
          </cell>
        </row>
        <row r="17">
          <cell r="B17">
            <v>32.364285714285714</v>
          </cell>
          <cell r="C17">
            <v>38.1</v>
          </cell>
          <cell r="D17">
            <v>22.7</v>
          </cell>
          <cell r="E17">
            <v>22.071428571428573</v>
          </cell>
          <cell r="F17">
            <v>53</v>
          </cell>
          <cell r="G17">
            <v>12</v>
          </cell>
          <cell r="H17">
            <v>7.5600000000000005</v>
          </cell>
          <cell r="I17" t="str">
            <v>N</v>
          </cell>
          <cell r="J17">
            <v>31.319999999999997</v>
          </cell>
          <cell r="K17">
            <v>0</v>
          </cell>
        </row>
        <row r="18">
          <cell r="B18">
            <v>24.9</v>
          </cell>
          <cell r="C18">
            <v>28.8</v>
          </cell>
          <cell r="D18">
            <v>24.9</v>
          </cell>
          <cell r="E18">
            <v>38</v>
          </cell>
          <cell r="F18">
            <v>38</v>
          </cell>
          <cell r="G18">
            <v>27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26.37142857142857</v>
          </cell>
          <cell r="C19">
            <v>29</v>
          </cell>
          <cell r="D19">
            <v>23.1</v>
          </cell>
          <cell r="E19">
            <v>53.571428571428569</v>
          </cell>
          <cell r="F19">
            <v>76</v>
          </cell>
          <cell r="G19">
            <v>27</v>
          </cell>
          <cell r="H19">
            <v>0.36000000000000004</v>
          </cell>
          <cell r="I19" t="str">
            <v>N</v>
          </cell>
          <cell r="J19">
            <v>16.920000000000002</v>
          </cell>
          <cell r="K19">
            <v>0</v>
          </cell>
        </row>
        <row r="20">
          <cell r="B20">
            <v>27.6875</v>
          </cell>
          <cell r="C20">
            <v>31.9</v>
          </cell>
          <cell r="D20">
            <v>19.600000000000001</v>
          </cell>
          <cell r="E20">
            <v>57.375</v>
          </cell>
          <cell r="F20">
            <v>84</v>
          </cell>
          <cell r="G20">
            <v>42</v>
          </cell>
          <cell r="H20">
            <v>24.840000000000003</v>
          </cell>
          <cell r="I20" t="str">
            <v>L</v>
          </cell>
          <cell r="J20">
            <v>48.24</v>
          </cell>
          <cell r="K20">
            <v>8.8000000000000007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25.8</v>
          </cell>
          <cell r="C22">
            <v>27.9</v>
          </cell>
          <cell r="D22">
            <v>22.2</v>
          </cell>
          <cell r="E22">
            <v>70</v>
          </cell>
          <cell r="F22">
            <v>81</v>
          </cell>
          <cell r="G22">
            <v>63</v>
          </cell>
          <cell r="H22">
            <v>1.4400000000000002</v>
          </cell>
          <cell r="I22" t="str">
            <v>NE</v>
          </cell>
          <cell r="J22">
            <v>11.879999999999999</v>
          </cell>
          <cell r="K22">
            <v>0</v>
          </cell>
        </row>
        <row r="23">
          <cell r="B23">
            <v>29.325000000000003</v>
          </cell>
          <cell r="C23">
            <v>34</v>
          </cell>
          <cell r="D23">
            <v>20.9</v>
          </cell>
          <cell r="E23">
            <v>49.083333333333336</v>
          </cell>
          <cell r="F23">
            <v>99</v>
          </cell>
          <cell r="G23">
            <v>28</v>
          </cell>
          <cell r="H23">
            <v>6.12</v>
          </cell>
          <cell r="I23" t="str">
            <v>NO</v>
          </cell>
          <cell r="J23">
            <v>39.24</v>
          </cell>
          <cell r="K23">
            <v>0</v>
          </cell>
        </row>
        <row r="24">
          <cell r="B24">
            <v>26.070000000000004</v>
          </cell>
          <cell r="C24">
            <v>34</v>
          </cell>
          <cell r="D24">
            <v>18.399999999999999</v>
          </cell>
          <cell r="E24">
            <v>60.1</v>
          </cell>
          <cell r="F24">
            <v>88</v>
          </cell>
          <cell r="G24">
            <v>27</v>
          </cell>
          <cell r="H24">
            <v>32.76</v>
          </cell>
          <cell r="I24" t="str">
            <v>NO</v>
          </cell>
          <cell r="J24">
            <v>84.960000000000008</v>
          </cell>
          <cell r="K24">
            <v>9.4</v>
          </cell>
        </row>
        <row r="25">
          <cell r="B25">
            <v>28.616666666666671</v>
          </cell>
          <cell r="C25">
            <v>33.5</v>
          </cell>
          <cell r="D25">
            <v>19.8</v>
          </cell>
          <cell r="E25">
            <v>53</v>
          </cell>
          <cell r="F25">
            <v>89</v>
          </cell>
          <cell r="G25">
            <v>33</v>
          </cell>
          <cell r="H25">
            <v>0</v>
          </cell>
          <cell r="I25" t="str">
            <v>SE</v>
          </cell>
          <cell r="J25">
            <v>10.08</v>
          </cell>
          <cell r="K25">
            <v>0</v>
          </cell>
        </row>
        <row r="26">
          <cell r="B26">
            <v>31.575000000000003</v>
          </cell>
          <cell r="C26">
            <v>35.6</v>
          </cell>
          <cell r="D26">
            <v>24</v>
          </cell>
          <cell r="E26">
            <v>39.916666666666664</v>
          </cell>
          <cell r="F26">
            <v>72</v>
          </cell>
          <cell r="G26">
            <v>25</v>
          </cell>
          <cell r="H26">
            <v>6.48</v>
          </cell>
          <cell r="I26" t="str">
            <v>L</v>
          </cell>
          <cell r="J26">
            <v>21.6</v>
          </cell>
          <cell r="K26">
            <v>0</v>
          </cell>
        </row>
        <row r="27">
          <cell r="B27">
            <v>32.764285714285712</v>
          </cell>
          <cell r="C27">
            <v>37.5</v>
          </cell>
          <cell r="D27">
            <v>25.4</v>
          </cell>
          <cell r="E27">
            <v>31.285714285714285</v>
          </cell>
          <cell r="F27">
            <v>70</v>
          </cell>
          <cell r="G27">
            <v>17</v>
          </cell>
          <cell r="H27">
            <v>9.7200000000000006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33.174999999999997</v>
          </cell>
          <cell r="C28">
            <v>38.9</v>
          </cell>
          <cell r="D28">
            <v>24.8</v>
          </cell>
          <cell r="E28">
            <v>27.75</v>
          </cell>
          <cell r="F28">
            <v>51</v>
          </cell>
          <cell r="G28">
            <v>16</v>
          </cell>
          <cell r="H28">
            <v>9.7200000000000006</v>
          </cell>
          <cell r="I28" t="str">
            <v>L</v>
          </cell>
          <cell r="J28">
            <v>25.2</v>
          </cell>
          <cell r="K28">
            <v>0</v>
          </cell>
        </row>
        <row r="29">
          <cell r="B29">
            <v>30.808333333333334</v>
          </cell>
          <cell r="C29">
            <v>35.9</v>
          </cell>
          <cell r="D29">
            <v>23.6</v>
          </cell>
          <cell r="E29">
            <v>43.166666666666664</v>
          </cell>
          <cell r="F29">
            <v>66</v>
          </cell>
          <cell r="G29">
            <v>26</v>
          </cell>
          <cell r="H29">
            <v>20.52</v>
          </cell>
          <cell r="I29" t="str">
            <v>O</v>
          </cell>
          <cell r="J29">
            <v>43.92</v>
          </cell>
          <cell r="K29">
            <v>0</v>
          </cell>
        </row>
        <row r="30">
          <cell r="B30">
            <v>31.699999999999996</v>
          </cell>
          <cell r="C30">
            <v>37.6</v>
          </cell>
          <cell r="D30">
            <v>22.8</v>
          </cell>
          <cell r="E30">
            <v>40.692307692307693</v>
          </cell>
          <cell r="F30">
            <v>80</v>
          </cell>
          <cell r="G30">
            <v>23</v>
          </cell>
          <cell r="H30">
            <v>23.040000000000003</v>
          </cell>
          <cell r="I30" t="str">
            <v>NE</v>
          </cell>
          <cell r="J30">
            <v>51.12</v>
          </cell>
          <cell r="K30">
            <v>7.2</v>
          </cell>
        </row>
        <row r="31">
          <cell r="B31">
            <v>28.75</v>
          </cell>
          <cell r="C31">
            <v>33.799999999999997</v>
          </cell>
          <cell r="D31">
            <v>23.3</v>
          </cell>
          <cell r="E31">
            <v>55</v>
          </cell>
          <cell r="F31">
            <v>81</v>
          </cell>
          <cell r="G31">
            <v>34</v>
          </cell>
          <cell r="H31">
            <v>12.6</v>
          </cell>
          <cell r="I31" t="str">
            <v>L</v>
          </cell>
          <cell r="J31">
            <v>42.480000000000004</v>
          </cell>
          <cell r="K31">
            <v>3.4</v>
          </cell>
        </row>
        <row r="32">
          <cell r="B32">
            <v>29.950000000000003</v>
          </cell>
          <cell r="C32">
            <v>33.5</v>
          </cell>
          <cell r="D32">
            <v>22.9</v>
          </cell>
          <cell r="E32">
            <v>54.125</v>
          </cell>
          <cell r="F32">
            <v>81</v>
          </cell>
          <cell r="G32">
            <v>32</v>
          </cell>
          <cell r="H32">
            <v>8.64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9">
        <row r="5">
          <cell r="B5">
            <v>28.918181818181822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30.879999999999995</v>
          </cell>
          <cell r="C5">
            <v>34.1</v>
          </cell>
          <cell r="D5">
            <v>19.8</v>
          </cell>
          <cell r="E5">
            <v>26.6</v>
          </cell>
          <cell r="F5">
            <v>59</v>
          </cell>
          <cell r="G5">
            <v>19</v>
          </cell>
          <cell r="H5">
            <v>14.4</v>
          </cell>
          <cell r="I5" t="str">
            <v>S</v>
          </cell>
          <cell r="J5">
            <v>32.04</v>
          </cell>
          <cell r="K5" t="str">
            <v>*</v>
          </cell>
        </row>
        <row r="6">
          <cell r="B6">
            <v>25.027272727272724</v>
          </cell>
          <cell r="C6">
            <v>30.3</v>
          </cell>
          <cell r="D6">
            <v>16.7</v>
          </cell>
          <cell r="E6">
            <v>51.909090909090907</v>
          </cell>
          <cell r="F6">
            <v>74</v>
          </cell>
          <cell r="G6">
            <v>33</v>
          </cell>
          <cell r="H6">
            <v>22.68</v>
          </cell>
          <cell r="I6" t="str">
            <v>L</v>
          </cell>
          <cell r="J6">
            <v>50.4</v>
          </cell>
          <cell r="K6" t="str">
            <v>*</v>
          </cell>
        </row>
        <row r="7">
          <cell r="B7">
            <v>16.476923076923079</v>
          </cell>
          <cell r="C7">
            <v>22.5</v>
          </cell>
          <cell r="D7">
            <v>9.6999999999999993</v>
          </cell>
          <cell r="E7">
            <v>53.615384615384613</v>
          </cell>
          <cell r="F7">
            <v>95</v>
          </cell>
          <cell r="G7">
            <v>25</v>
          </cell>
          <cell r="H7">
            <v>14.04</v>
          </cell>
          <cell r="I7" t="str">
            <v>L</v>
          </cell>
          <cell r="J7">
            <v>32.4</v>
          </cell>
          <cell r="K7" t="str">
            <v>*</v>
          </cell>
        </row>
        <row r="8">
          <cell r="B8">
            <v>19.085714285714285</v>
          </cell>
          <cell r="C8">
            <v>24.6</v>
          </cell>
          <cell r="D8">
            <v>9.9</v>
          </cell>
          <cell r="E8">
            <v>52.285714285714285</v>
          </cell>
          <cell r="F8">
            <v>95</v>
          </cell>
          <cell r="G8">
            <v>30</v>
          </cell>
          <cell r="H8">
            <v>15.120000000000001</v>
          </cell>
          <cell r="I8" t="str">
            <v>NE</v>
          </cell>
          <cell r="J8">
            <v>36.72</v>
          </cell>
          <cell r="K8" t="str">
            <v>*</v>
          </cell>
        </row>
        <row r="9">
          <cell r="B9">
            <v>21.11428571428571</v>
          </cell>
          <cell r="C9">
            <v>26.2</v>
          </cell>
          <cell r="D9">
            <v>12</v>
          </cell>
          <cell r="E9">
            <v>33.785714285714285</v>
          </cell>
          <cell r="F9">
            <v>67</v>
          </cell>
          <cell r="G9">
            <v>20</v>
          </cell>
          <cell r="H9">
            <v>16.2</v>
          </cell>
          <cell r="I9" t="str">
            <v>NO</v>
          </cell>
          <cell r="J9">
            <v>29.880000000000003</v>
          </cell>
          <cell r="K9" t="str">
            <v>*</v>
          </cell>
        </row>
        <row r="10">
          <cell r="B10">
            <v>24.433333333333337</v>
          </cell>
          <cell r="C10">
            <v>29.9</v>
          </cell>
          <cell r="D10">
            <v>12</v>
          </cell>
          <cell r="E10">
            <v>25.75</v>
          </cell>
          <cell r="F10">
            <v>69</v>
          </cell>
          <cell r="G10">
            <v>14</v>
          </cell>
          <cell r="H10">
            <v>23.759999999999998</v>
          </cell>
          <cell r="I10" t="str">
            <v>NO</v>
          </cell>
          <cell r="J10">
            <v>36.36</v>
          </cell>
          <cell r="K10" t="str">
            <v>*</v>
          </cell>
        </row>
        <row r="11">
          <cell r="B11">
            <v>29.183333333333337</v>
          </cell>
          <cell r="C11">
            <v>33.4</v>
          </cell>
          <cell r="D11">
            <v>19.8</v>
          </cell>
          <cell r="E11">
            <v>16.75</v>
          </cell>
          <cell r="F11">
            <v>32</v>
          </cell>
          <cell r="G11">
            <v>11</v>
          </cell>
          <cell r="H11">
            <v>20.16</v>
          </cell>
          <cell r="I11" t="str">
            <v>SE</v>
          </cell>
          <cell r="J11">
            <v>34.56</v>
          </cell>
          <cell r="K11" t="str">
            <v>*</v>
          </cell>
        </row>
        <row r="12">
          <cell r="B12">
            <v>29.90909090909091</v>
          </cell>
          <cell r="C12">
            <v>33.5</v>
          </cell>
          <cell r="D12">
            <v>16.8</v>
          </cell>
          <cell r="E12">
            <v>16.181818181818183</v>
          </cell>
          <cell r="F12">
            <v>42</v>
          </cell>
          <cell r="G12">
            <v>12</v>
          </cell>
          <cell r="H12">
            <v>24.12</v>
          </cell>
          <cell r="I12" t="str">
            <v>NO</v>
          </cell>
          <cell r="J12">
            <v>41.76</v>
          </cell>
          <cell r="K12" t="str">
            <v>*</v>
          </cell>
        </row>
        <row r="13">
          <cell r="B13">
            <v>30.509090909090904</v>
          </cell>
          <cell r="C13">
            <v>34.1</v>
          </cell>
          <cell r="D13">
            <v>19.8</v>
          </cell>
          <cell r="E13">
            <v>15.909090909090908</v>
          </cell>
          <cell r="F13">
            <v>31</v>
          </cell>
          <cell r="G13">
            <v>12</v>
          </cell>
          <cell r="H13">
            <v>19.079999999999998</v>
          </cell>
          <cell r="I13" t="str">
            <v>NO</v>
          </cell>
          <cell r="J13">
            <v>33.840000000000003</v>
          </cell>
          <cell r="K13" t="str">
            <v>*</v>
          </cell>
        </row>
        <row r="14">
          <cell r="B14">
            <v>31.24</v>
          </cell>
          <cell r="C14">
            <v>34.799999999999997</v>
          </cell>
          <cell r="D14">
            <v>21.8</v>
          </cell>
          <cell r="E14">
            <v>13.6</v>
          </cell>
          <cell r="F14">
            <v>28</v>
          </cell>
          <cell r="G14">
            <v>10</v>
          </cell>
          <cell r="H14">
            <v>11.520000000000001</v>
          </cell>
          <cell r="I14" t="str">
            <v>O</v>
          </cell>
          <cell r="J14">
            <v>25.56</v>
          </cell>
          <cell r="K14" t="str">
            <v>*</v>
          </cell>
        </row>
        <row r="15">
          <cell r="B15">
            <v>31.71</v>
          </cell>
          <cell r="C15">
            <v>34.9</v>
          </cell>
          <cell r="D15">
            <v>20.6</v>
          </cell>
          <cell r="E15">
            <v>14.2</v>
          </cell>
          <cell r="F15">
            <v>35</v>
          </cell>
          <cell r="G15">
            <v>10</v>
          </cell>
          <cell r="H15">
            <v>15.48</v>
          </cell>
          <cell r="I15" t="str">
            <v>SE</v>
          </cell>
          <cell r="J15">
            <v>31.680000000000003</v>
          </cell>
          <cell r="K15" t="str">
            <v>*</v>
          </cell>
        </row>
        <row r="16">
          <cell r="B16">
            <v>29.928571428571427</v>
          </cell>
          <cell r="C16">
            <v>34.700000000000003</v>
          </cell>
          <cell r="D16">
            <v>18.600000000000001</v>
          </cell>
          <cell r="E16">
            <v>18.142857142857142</v>
          </cell>
          <cell r="F16">
            <v>37</v>
          </cell>
          <cell r="G16">
            <v>12</v>
          </cell>
          <cell r="H16">
            <v>10.8</v>
          </cell>
          <cell r="I16" t="str">
            <v>O</v>
          </cell>
          <cell r="J16">
            <v>30.96</v>
          </cell>
          <cell r="K16" t="str">
            <v>*</v>
          </cell>
        </row>
        <row r="17">
          <cell r="B17">
            <v>31.733333333333334</v>
          </cell>
          <cell r="C17">
            <v>36</v>
          </cell>
          <cell r="D17">
            <v>19.100000000000001</v>
          </cell>
          <cell r="E17">
            <v>19.777777777777779</v>
          </cell>
          <cell r="F17">
            <v>55</v>
          </cell>
          <cell r="G17">
            <v>12</v>
          </cell>
          <cell r="H17">
            <v>16.559999999999999</v>
          </cell>
          <cell r="I17" t="str">
            <v>S</v>
          </cell>
          <cell r="J17">
            <v>39.24</v>
          </cell>
          <cell r="K17" t="str">
            <v>*</v>
          </cell>
        </row>
        <row r="18">
          <cell r="B18">
            <v>18.580000000000002</v>
          </cell>
          <cell r="C18">
            <v>23.3</v>
          </cell>
          <cell r="D18">
            <v>16.899999999999999</v>
          </cell>
          <cell r="E18">
            <v>85.2</v>
          </cell>
          <cell r="F18">
            <v>94</v>
          </cell>
          <cell r="G18">
            <v>61</v>
          </cell>
          <cell r="H18">
            <v>23.759999999999998</v>
          </cell>
          <cell r="I18" t="str">
            <v>S</v>
          </cell>
          <cell r="J18">
            <v>18</v>
          </cell>
          <cell r="K18" t="str">
            <v>*</v>
          </cell>
        </row>
        <row r="19">
          <cell r="B19">
            <v>23.608333333333331</v>
          </cell>
          <cell r="C19">
            <v>28.8</v>
          </cell>
          <cell r="D19">
            <v>17.8</v>
          </cell>
          <cell r="E19">
            <v>71.833333333333329</v>
          </cell>
          <cell r="F19">
            <v>95</v>
          </cell>
          <cell r="G19">
            <v>12</v>
          </cell>
          <cell r="H19">
            <v>11.16</v>
          </cell>
          <cell r="I19" t="str">
            <v>L</v>
          </cell>
          <cell r="J19">
            <v>26.28</v>
          </cell>
          <cell r="K19" t="str">
            <v>*</v>
          </cell>
        </row>
        <row r="20">
          <cell r="B20">
            <v>23.099999999999998</v>
          </cell>
          <cell r="C20">
            <v>30</v>
          </cell>
          <cell r="D20">
            <v>17.600000000000001</v>
          </cell>
          <cell r="E20">
            <v>72.545454545454547</v>
          </cell>
          <cell r="F20">
            <v>94</v>
          </cell>
          <cell r="G20">
            <v>43</v>
          </cell>
          <cell r="H20">
            <v>14.4</v>
          </cell>
          <cell r="I20" t="str">
            <v>O</v>
          </cell>
          <cell r="J20">
            <v>64.44</v>
          </cell>
          <cell r="K20" t="str">
            <v>*</v>
          </cell>
        </row>
        <row r="21">
          <cell r="B21">
            <v>20.162500000000001</v>
          </cell>
          <cell r="C21">
            <v>22.2</v>
          </cell>
          <cell r="D21">
            <v>17.600000000000001</v>
          </cell>
          <cell r="E21">
            <v>86.25</v>
          </cell>
          <cell r="F21">
            <v>94</v>
          </cell>
          <cell r="G21">
            <v>79</v>
          </cell>
          <cell r="H21">
            <v>2.52</v>
          </cell>
          <cell r="I21" t="str">
            <v>S</v>
          </cell>
          <cell r="J21">
            <v>18.36</v>
          </cell>
          <cell r="K21" t="str">
            <v>*</v>
          </cell>
        </row>
        <row r="22">
          <cell r="B22">
            <v>23.076923076923073</v>
          </cell>
          <cell r="C22">
            <v>27.6</v>
          </cell>
          <cell r="D22">
            <v>19</v>
          </cell>
          <cell r="E22">
            <v>72.538461538461533</v>
          </cell>
          <cell r="F22">
            <v>90</v>
          </cell>
          <cell r="G22">
            <v>52</v>
          </cell>
          <cell r="H22">
            <v>16.920000000000002</v>
          </cell>
          <cell r="I22" t="str">
            <v>S</v>
          </cell>
          <cell r="J22">
            <v>41.76</v>
          </cell>
          <cell r="K22" t="str">
            <v>*</v>
          </cell>
        </row>
        <row r="23">
          <cell r="B23">
            <v>23.427777777777774</v>
          </cell>
          <cell r="C23">
            <v>29.7</v>
          </cell>
          <cell r="D23">
            <v>19.7</v>
          </cell>
          <cell r="E23">
            <v>68.388888888888886</v>
          </cell>
          <cell r="F23">
            <v>89</v>
          </cell>
          <cell r="G23">
            <v>41</v>
          </cell>
          <cell r="H23">
            <v>24.12</v>
          </cell>
          <cell r="I23" t="str">
            <v>S</v>
          </cell>
          <cell r="J23">
            <v>51.480000000000004</v>
          </cell>
          <cell r="K23" t="str">
            <v>*</v>
          </cell>
        </row>
        <row r="24">
          <cell r="B24">
            <v>22.125000000000004</v>
          </cell>
          <cell r="C24">
            <v>30.6</v>
          </cell>
          <cell r="D24">
            <v>16</v>
          </cell>
          <cell r="E24">
            <v>73.5625</v>
          </cell>
          <cell r="F24">
            <v>95</v>
          </cell>
          <cell r="G24">
            <v>38</v>
          </cell>
          <cell r="H24">
            <v>31.319999999999997</v>
          </cell>
          <cell r="I24" t="str">
            <v>S</v>
          </cell>
          <cell r="J24">
            <v>71.64</v>
          </cell>
          <cell r="K24" t="str">
            <v>*</v>
          </cell>
        </row>
        <row r="25">
          <cell r="B25">
            <v>22.885714285714283</v>
          </cell>
          <cell r="C25">
            <v>31.7</v>
          </cell>
          <cell r="D25">
            <v>16.7</v>
          </cell>
          <cell r="E25">
            <v>67.19047619047619</v>
          </cell>
          <cell r="F25">
            <v>94</v>
          </cell>
          <cell r="G25">
            <v>37</v>
          </cell>
          <cell r="H25">
            <v>10.8</v>
          </cell>
          <cell r="I25" t="str">
            <v>S</v>
          </cell>
          <cell r="J25">
            <v>30.96</v>
          </cell>
          <cell r="K25" t="str">
            <v>*</v>
          </cell>
        </row>
        <row r="26">
          <cell r="B26">
            <v>26.436363636363641</v>
          </cell>
          <cell r="C26">
            <v>33.5</v>
          </cell>
          <cell r="D26">
            <v>21.5</v>
          </cell>
          <cell r="E26">
            <v>52.545454545454547</v>
          </cell>
          <cell r="F26">
            <v>75</v>
          </cell>
          <cell r="G26">
            <v>26</v>
          </cell>
          <cell r="H26">
            <v>16.2</v>
          </cell>
          <cell r="I26" t="str">
            <v>NO</v>
          </cell>
          <cell r="J26">
            <v>28.8</v>
          </cell>
          <cell r="K26" t="str">
            <v>*</v>
          </cell>
        </row>
        <row r="27">
          <cell r="B27">
            <v>28.073913043478264</v>
          </cell>
          <cell r="C27">
            <v>34.4</v>
          </cell>
          <cell r="D27">
            <v>19.7</v>
          </cell>
          <cell r="E27">
            <v>39.608695652173914</v>
          </cell>
          <cell r="F27">
            <v>70</v>
          </cell>
          <cell r="G27">
            <v>22</v>
          </cell>
          <cell r="H27">
            <v>18</v>
          </cell>
          <cell r="I27" t="str">
            <v>O</v>
          </cell>
          <cell r="J27">
            <v>30.240000000000002</v>
          </cell>
          <cell r="K27" t="str">
            <v>*</v>
          </cell>
        </row>
        <row r="28">
          <cell r="B28">
            <v>30.281249999999993</v>
          </cell>
          <cell r="C28">
            <v>35.5</v>
          </cell>
          <cell r="D28">
            <v>23.6</v>
          </cell>
          <cell r="E28">
            <v>29.5625</v>
          </cell>
          <cell r="F28">
            <v>50</v>
          </cell>
          <cell r="G28">
            <v>20</v>
          </cell>
          <cell r="H28">
            <v>22.32</v>
          </cell>
          <cell r="I28" t="str">
            <v>O</v>
          </cell>
          <cell r="J28">
            <v>38.519999999999996</v>
          </cell>
          <cell r="K28" t="str">
            <v>*</v>
          </cell>
        </row>
        <row r="29">
          <cell r="B29">
            <v>25.907692307692308</v>
          </cell>
          <cell r="C29">
            <v>30.4</v>
          </cell>
          <cell r="D29">
            <v>21.6</v>
          </cell>
          <cell r="E29">
            <v>58.92307692307692</v>
          </cell>
          <cell r="F29">
            <v>78</v>
          </cell>
          <cell r="G29">
            <v>42</v>
          </cell>
          <cell r="H29">
            <v>25.56</v>
          </cell>
          <cell r="I29" t="str">
            <v>SE</v>
          </cell>
          <cell r="J29">
            <v>42.84</v>
          </cell>
          <cell r="K29" t="str">
            <v>*</v>
          </cell>
        </row>
        <row r="30">
          <cell r="B30">
            <v>29.253846153846158</v>
          </cell>
          <cell r="C30">
            <v>34.799999999999997</v>
          </cell>
          <cell r="D30">
            <v>20.8</v>
          </cell>
          <cell r="E30">
            <v>42.384615384615387</v>
          </cell>
          <cell r="F30">
            <v>77</v>
          </cell>
          <cell r="G30">
            <v>24</v>
          </cell>
          <cell r="H30">
            <v>19.079999999999998</v>
          </cell>
          <cell r="I30" t="str">
            <v>O</v>
          </cell>
          <cell r="J30">
            <v>40.680000000000007</v>
          </cell>
          <cell r="K30" t="str">
            <v>*</v>
          </cell>
        </row>
        <row r="31">
          <cell r="B31">
            <v>24.682352941176472</v>
          </cell>
          <cell r="C31">
            <v>32.1</v>
          </cell>
          <cell r="D31">
            <v>19.600000000000001</v>
          </cell>
          <cell r="E31">
            <v>68.058823529411768</v>
          </cell>
          <cell r="F31">
            <v>93</v>
          </cell>
          <cell r="G31">
            <v>36</v>
          </cell>
          <cell r="H31">
            <v>19.440000000000001</v>
          </cell>
          <cell r="I31" t="str">
            <v>SO</v>
          </cell>
          <cell r="J31">
            <v>63.72</v>
          </cell>
          <cell r="K31" t="str">
            <v>*</v>
          </cell>
        </row>
        <row r="32">
          <cell r="B32">
            <v>24.035714285714288</v>
          </cell>
          <cell r="C32">
            <v>30.9</v>
          </cell>
          <cell r="D32">
            <v>19.399999999999999</v>
          </cell>
          <cell r="E32">
            <v>70.714285714285708</v>
          </cell>
          <cell r="F32">
            <v>94</v>
          </cell>
          <cell r="G32">
            <v>44</v>
          </cell>
          <cell r="H32">
            <v>22.68</v>
          </cell>
          <cell r="I32" t="str">
            <v>SE</v>
          </cell>
          <cell r="J32">
            <v>42.12</v>
          </cell>
          <cell r="K32" t="str">
            <v>*</v>
          </cell>
        </row>
        <row r="33">
          <cell r="B33">
            <v>24.378571428571426</v>
          </cell>
          <cell r="C33">
            <v>30.1</v>
          </cell>
          <cell r="D33">
            <v>17.100000000000001</v>
          </cell>
          <cell r="E33">
            <v>64.857142857142861</v>
          </cell>
          <cell r="F33">
            <v>94</v>
          </cell>
          <cell r="G33">
            <v>44</v>
          </cell>
          <cell r="H33">
            <v>14.76</v>
          </cell>
          <cell r="I33" t="str">
            <v>NO</v>
          </cell>
          <cell r="J33">
            <v>73.8</v>
          </cell>
          <cell r="K33" t="str">
            <v>*</v>
          </cell>
        </row>
        <row r="34">
          <cell r="B34">
            <v>20.935714285714287</v>
          </cell>
          <cell r="C34">
            <v>23.7</v>
          </cell>
          <cell r="D34">
            <v>18.899999999999999</v>
          </cell>
          <cell r="E34">
            <v>85</v>
          </cell>
          <cell r="F34">
            <v>94</v>
          </cell>
          <cell r="G34">
            <v>71</v>
          </cell>
          <cell r="H34">
            <v>15.120000000000001</v>
          </cell>
          <cell r="I34" t="str">
            <v>NO</v>
          </cell>
          <cell r="J34">
            <v>31.319999999999997</v>
          </cell>
          <cell r="K34" t="str">
            <v>*</v>
          </cell>
        </row>
      </sheetData>
      <sheetData sheetId="9">
        <row r="5">
          <cell r="B5">
            <v>26.923076923076923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22.5</v>
          </cell>
          <cell r="C5">
            <v>25.6</v>
          </cell>
          <cell r="D5">
            <v>20.399999999999999</v>
          </cell>
          <cell r="E5">
            <v>53.8</v>
          </cell>
          <cell r="F5">
            <v>61</v>
          </cell>
          <cell r="G5">
            <v>45</v>
          </cell>
          <cell r="H5">
            <v>14.76</v>
          </cell>
          <cell r="I5" t="str">
            <v>SO</v>
          </cell>
          <cell r="J5">
            <v>49.680000000000007</v>
          </cell>
          <cell r="K5">
            <v>0</v>
          </cell>
        </row>
        <row r="6">
          <cell r="B6">
            <v>12.674999999999997</v>
          </cell>
          <cell r="C6">
            <v>20.399999999999999</v>
          </cell>
          <cell r="D6">
            <v>9.9</v>
          </cell>
          <cell r="E6">
            <v>80.25</v>
          </cell>
          <cell r="F6">
            <v>90</v>
          </cell>
          <cell r="G6">
            <v>61</v>
          </cell>
          <cell r="H6">
            <v>20.88</v>
          </cell>
          <cell r="I6" t="str">
            <v>SO</v>
          </cell>
          <cell r="J6">
            <v>60.839999999999996</v>
          </cell>
          <cell r="K6">
            <v>15.799999999999999</v>
          </cell>
        </row>
        <row r="7">
          <cell r="B7">
            <v>15.408333333333331</v>
          </cell>
          <cell r="C7">
            <v>22.8</v>
          </cell>
          <cell r="D7">
            <v>10.4</v>
          </cell>
          <cell r="E7">
            <v>70.666666666666671</v>
          </cell>
          <cell r="F7">
            <v>95</v>
          </cell>
          <cell r="G7">
            <v>40</v>
          </cell>
          <cell r="H7">
            <v>3.24</v>
          </cell>
          <cell r="I7" t="str">
            <v>S</v>
          </cell>
          <cell r="J7">
            <v>36</v>
          </cell>
          <cell r="K7">
            <v>0.2</v>
          </cell>
        </row>
        <row r="8">
          <cell r="B8">
            <v>20.254166666666666</v>
          </cell>
          <cell r="C8">
            <v>25.9</v>
          </cell>
          <cell r="D8">
            <v>15.3</v>
          </cell>
          <cell r="E8">
            <v>57.791666666666664</v>
          </cell>
          <cell r="F8">
            <v>73</v>
          </cell>
          <cell r="G8">
            <v>41</v>
          </cell>
          <cell r="H8">
            <v>1.08</v>
          </cell>
          <cell r="I8" t="str">
            <v>SE</v>
          </cell>
          <cell r="J8">
            <v>26.64</v>
          </cell>
          <cell r="K8">
            <v>0</v>
          </cell>
        </row>
        <row r="9">
          <cell r="B9">
            <v>19.157142857142855</v>
          </cell>
          <cell r="C9">
            <v>21.6</v>
          </cell>
          <cell r="D9">
            <v>17.100000000000001</v>
          </cell>
          <cell r="E9">
            <v>71.714285714285708</v>
          </cell>
          <cell r="F9">
            <v>84</v>
          </cell>
          <cell r="G9">
            <v>57</v>
          </cell>
          <cell r="H9">
            <v>0</v>
          </cell>
          <cell r="I9" t="str">
            <v>NO</v>
          </cell>
          <cell r="J9">
            <v>18.36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27.574999999999999</v>
          </cell>
          <cell r="C19">
            <v>30</v>
          </cell>
          <cell r="D19">
            <v>22.1</v>
          </cell>
          <cell r="E19">
            <v>59.75</v>
          </cell>
          <cell r="F19">
            <v>82</v>
          </cell>
          <cell r="G19">
            <v>50</v>
          </cell>
          <cell r="H19">
            <v>0</v>
          </cell>
          <cell r="I19" t="str">
            <v>NE</v>
          </cell>
          <cell r="J19">
            <v>12.24</v>
          </cell>
          <cell r="K19">
            <v>0</v>
          </cell>
        </row>
        <row r="20">
          <cell r="B20">
            <v>26.166666666666661</v>
          </cell>
          <cell r="C20">
            <v>29.6</v>
          </cell>
          <cell r="D20">
            <v>22.7</v>
          </cell>
          <cell r="E20">
            <v>70.291666666666671</v>
          </cell>
          <cell r="F20">
            <v>86</v>
          </cell>
          <cell r="G20">
            <v>61</v>
          </cell>
          <cell r="H20">
            <v>2.16</v>
          </cell>
          <cell r="I20" t="str">
            <v>SE</v>
          </cell>
          <cell r="J20">
            <v>29.16</v>
          </cell>
          <cell r="K20">
            <v>0</v>
          </cell>
        </row>
        <row r="21">
          <cell r="B21">
            <v>23.683333333333326</v>
          </cell>
          <cell r="C21">
            <v>27.2</v>
          </cell>
          <cell r="D21">
            <v>22</v>
          </cell>
          <cell r="E21">
            <v>86.25</v>
          </cell>
          <cell r="F21">
            <v>92</v>
          </cell>
          <cell r="G21">
            <v>73</v>
          </cell>
          <cell r="H21">
            <v>0</v>
          </cell>
          <cell r="I21" t="str">
            <v>O</v>
          </cell>
          <cell r="J21">
            <v>32.4</v>
          </cell>
          <cell r="K21">
            <v>21.399999999999995</v>
          </cell>
        </row>
        <row r="22">
          <cell r="B22">
            <v>24.720833333333335</v>
          </cell>
          <cell r="C22">
            <v>31.4</v>
          </cell>
          <cell r="D22">
            <v>21</v>
          </cell>
          <cell r="E22">
            <v>80.916666666666671</v>
          </cell>
          <cell r="F22">
            <v>93</v>
          </cell>
          <cell r="G22">
            <v>59</v>
          </cell>
          <cell r="H22">
            <v>0</v>
          </cell>
          <cell r="I22" t="str">
            <v>NE</v>
          </cell>
          <cell r="J22">
            <v>20.16</v>
          </cell>
          <cell r="K22">
            <v>0</v>
          </cell>
        </row>
        <row r="23">
          <cell r="B23">
            <v>28.541666666666668</v>
          </cell>
          <cell r="C23">
            <v>33</v>
          </cell>
          <cell r="D23">
            <v>24.9</v>
          </cell>
          <cell r="E23">
            <v>66.458333333333329</v>
          </cell>
          <cell r="F23">
            <v>80</v>
          </cell>
          <cell r="G23">
            <v>50</v>
          </cell>
          <cell r="H23">
            <v>0</v>
          </cell>
          <cell r="I23" t="str">
            <v>L</v>
          </cell>
          <cell r="J23">
            <v>32.4</v>
          </cell>
          <cell r="K23">
            <v>0</v>
          </cell>
        </row>
        <row r="24">
          <cell r="B24">
            <v>28.220833333333335</v>
          </cell>
          <cell r="C24">
            <v>33.799999999999997</v>
          </cell>
          <cell r="D24">
            <v>23.2</v>
          </cell>
          <cell r="E24">
            <v>67.291666666666671</v>
          </cell>
          <cell r="F24">
            <v>91</v>
          </cell>
          <cell r="G24">
            <v>48</v>
          </cell>
          <cell r="H24">
            <v>11.16</v>
          </cell>
          <cell r="I24" t="str">
            <v>L</v>
          </cell>
          <cell r="J24">
            <v>37.080000000000005</v>
          </cell>
          <cell r="K24">
            <v>11.6</v>
          </cell>
        </row>
        <row r="25">
          <cell r="B25">
            <v>24.144444444444442</v>
          </cell>
          <cell r="C25">
            <v>25.2</v>
          </cell>
          <cell r="D25">
            <v>23.2</v>
          </cell>
          <cell r="E25">
            <v>76.222222222222229</v>
          </cell>
          <cell r="F25">
            <v>90</v>
          </cell>
          <cell r="G25">
            <v>72</v>
          </cell>
          <cell r="H25">
            <v>7.9200000000000008</v>
          </cell>
          <cell r="I25" t="str">
            <v>SE</v>
          </cell>
          <cell r="J25">
            <v>38.519999999999996</v>
          </cell>
          <cell r="K25">
            <v>0.2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29.933333333333337</v>
          </cell>
          <cell r="C32">
            <v>34.1</v>
          </cell>
          <cell r="D32">
            <v>25</v>
          </cell>
          <cell r="E32">
            <v>60.166666666666664</v>
          </cell>
          <cell r="F32">
            <v>80</v>
          </cell>
          <cell r="G32">
            <v>44</v>
          </cell>
          <cell r="H32">
            <v>2.52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27.295833333333334</v>
          </cell>
          <cell r="C33">
            <v>29.6</v>
          </cell>
          <cell r="D33">
            <v>25.3</v>
          </cell>
          <cell r="E33">
            <v>72.208333333333329</v>
          </cell>
          <cell r="F33">
            <v>84</v>
          </cell>
          <cell r="G33">
            <v>58</v>
          </cell>
          <cell r="H33">
            <v>0.36000000000000004</v>
          </cell>
          <cell r="I33" t="str">
            <v>L</v>
          </cell>
          <cell r="J33">
            <v>18.720000000000002</v>
          </cell>
          <cell r="K33">
            <v>0</v>
          </cell>
        </row>
        <row r="34">
          <cell r="B34">
            <v>25.895833333333339</v>
          </cell>
          <cell r="C34">
            <v>30</v>
          </cell>
          <cell r="D34">
            <v>23.6</v>
          </cell>
          <cell r="E34">
            <v>76.458333333333329</v>
          </cell>
          <cell r="F34">
            <v>87</v>
          </cell>
          <cell r="G34">
            <v>59</v>
          </cell>
          <cell r="H34">
            <v>14.4</v>
          </cell>
          <cell r="I34" t="str">
            <v>L</v>
          </cell>
          <cell r="J34">
            <v>37.080000000000005</v>
          </cell>
          <cell r="K34">
            <v>0.2</v>
          </cell>
        </row>
      </sheetData>
      <sheetData sheetId="9">
        <row r="5">
          <cell r="B5">
            <v>28.841666666666658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tabSelected="1" zoomScale="90" zoomScaleNormal="90" workbookViewId="0">
      <selection activeCell="AG65" sqref="AG65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4" ht="20.100000000000001" customHeight="1" x14ac:dyDescent="0.2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4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  <c r="AG2" s="7"/>
    </row>
    <row r="3" spans="1:34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5" t="s">
        <v>40</v>
      </c>
      <c r="AG3" s="8"/>
    </row>
    <row r="4" spans="1:34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5" t="s">
        <v>39</v>
      </c>
      <c r="AG4" s="8"/>
    </row>
    <row r="5" spans="1:34" s="5" customFormat="1" ht="20.100000000000001" customHeight="1" x14ac:dyDescent="0.2">
      <c r="A5" s="133" t="s">
        <v>45</v>
      </c>
      <c r="B5" s="13">
        <f>[1]Setembro!$B$5</f>
        <v>25.179166666666664</v>
      </c>
      <c r="C5" s="13">
        <f>[1]Setembro!$B$6</f>
        <v>19.937499999999996</v>
      </c>
      <c r="D5" s="13">
        <f>[1]Setembro!$B$7</f>
        <v>16.087499999999995</v>
      </c>
      <c r="E5" s="13">
        <f>[1]Setembro!$B$8</f>
        <v>18.241666666666664</v>
      </c>
      <c r="F5" s="13">
        <f>[1]Setembro!$B$9</f>
        <v>18.208333333333332</v>
      </c>
      <c r="G5" s="13">
        <f>[1]Setembro!$B$10</f>
        <v>19.387499999999999</v>
      </c>
      <c r="H5" s="13">
        <f>[1]Setembro!$B$11</f>
        <v>21.083333333333332</v>
      </c>
      <c r="I5" s="13">
        <f>[1]Setembro!$B$12</f>
        <v>23.779166666666669</v>
      </c>
      <c r="J5" s="13">
        <f>[1]Setembro!$B$13</f>
        <v>25.483333333333331</v>
      </c>
      <c r="K5" s="13">
        <f>[1]Setembro!$B$14</f>
        <v>25.066666666666663</v>
      </c>
      <c r="L5" s="13">
        <f>[1]Setembro!$B$15</f>
        <v>25.416666666666661</v>
      </c>
      <c r="M5" s="13">
        <f>[1]Setembro!$B$16</f>
        <v>24.879166666666663</v>
      </c>
      <c r="N5" s="13">
        <f>[1]Setembro!$B$17</f>
        <v>26.004166666666674</v>
      </c>
      <c r="O5" s="13">
        <f>[1]Setembro!$B$18</f>
        <v>20.900000000000002</v>
      </c>
      <c r="P5" s="13">
        <f>[1]Setembro!$B$19</f>
        <v>21.570833333333336</v>
      </c>
      <c r="Q5" s="13">
        <f>[1]Setembro!$B$20</f>
        <v>21.858333333333334</v>
      </c>
      <c r="R5" s="13">
        <f>[1]Setembro!$B$21</f>
        <v>20.491666666666664</v>
      </c>
      <c r="S5" s="13">
        <f>[1]Setembro!$B$22</f>
        <v>23.666666666666668</v>
      </c>
      <c r="T5" s="13">
        <f>[1]Setembro!$B$23</f>
        <v>26.866666666666674</v>
      </c>
      <c r="U5" s="13">
        <f>[1]Setembro!$B$24</f>
        <v>22.591666666666665</v>
      </c>
      <c r="V5" s="13">
        <f>[1]Setembro!$B$25</f>
        <v>22.429166666666664</v>
      </c>
      <c r="W5" s="13">
        <f>[1]Setembro!$B$26</f>
        <v>27.958333333333332</v>
      </c>
      <c r="X5" s="13">
        <f>[1]Setembro!$B$27</f>
        <v>28.574999999999999</v>
      </c>
      <c r="Y5" s="13">
        <f>[1]Setembro!$B$28</f>
        <v>29.075000000000003</v>
      </c>
      <c r="Z5" s="13">
        <f>[1]Setembro!$B$29</f>
        <v>26.291666666666661</v>
      </c>
      <c r="AA5" s="13">
        <f>[1]Setembro!$B$30</f>
        <v>26.995833333333337</v>
      </c>
      <c r="AB5" s="13">
        <f>[1]Setembro!$B$31</f>
        <v>24.670833333333334</v>
      </c>
      <c r="AC5" s="13">
        <f>[1]Setembro!$B$32</f>
        <v>24.695833333333336</v>
      </c>
      <c r="AD5" s="13">
        <f>[1]Setembro!$B$33</f>
        <v>25.512499999999999</v>
      </c>
      <c r="AE5" s="13">
        <f>[1]Setembro!$B$34</f>
        <v>24.241666666666664</v>
      </c>
      <c r="AF5" s="77">
        <f t="shared" ref="AF5:AF12" si="1">AVERAGE(B5:AE5)</f>
        <v>23.571527777777774</v>
      </c>
      <c r="AG5" s="8"/>
    </row>
    <row r="6" spans="1:34" ht="17.100000000000001" customHeight="1" x14ac:dyDescent="0.2">
      <c r="A6" s="133" t="s">
        <v>0</v>
      </c>
      <c r="B6" s="14">
        <f>[2]Setembro!$B$5</f>
        <v>16.820833333333336</v>
      </c>
      <c r="C6" s="14">
        <f>[2]Setembro!$B$6</f>
        <v>10.659090909090908</v>
      </c>
      <c r="D6" s="14">
        <f>[2]Setembro!$B$7</f>
        <v>14.48</v>
      </c>
      <c r="E6" s="14">
        <f>[2]Setembro!$B$8</f>
        <v>17.957894736842107</v>
      </c>
      <c r="F6" s="14">
        <f>[2]Setembro!$B$9</f>
        <v>15.162500000000001</v>
      </c>
      <c r="G6" s="14">
        <f>[2]Setembro!$B$10</f>
        <v>16.974999999999998</v>
      </c>
      <c r="H6" s="14">
        <f>[2]Setembro!$B$11</f>
        <v>19.1875</v>
      </c>
      <c r="I6" s="14">
        <f>[2]Setembro!$B$12</f>
        <v>20.583333333333332</v>
      </c>
      <c r="J6" s="14">
        <f>[2]Setembro!$B$13</f>
        <v>21.575000000000003</v>
      </c>
      <c r="K6" s="14">
        <f>[2]Setembro!$B$14</f>
        <v>21.779166666666665</v>
      </c>
      <c r="L6" s="14">
        <f>[2]Setembro!$B$15</f>
        <v>22.120833333333337</v>
      </c>
      <c r="M6" s="14">
        <f>[2]Setembro!$B$16</f>
        <v>20.741666666666671</v>
      </c>
      <c r="N6" s="14">
        <f>[2]Setembro!$B$17</f>
        <v>18.487500000000001</v>
      </c>
      <c r="O6" s="14">
        <f>[2]Setembro!$B$18</f>
        <v>18.154166666666665</v>
      </c>
      <c r="P6" s="14">
        <f>[2]Setembro!$B$19</f>
        <v>19.608333333333331</v>
      </c>
      <c r="Q6" s="14">
        <f>[2]Setembro!$B$20</f>
        <v>18.208333333333339</v>
      </c>
      <c r="R6" s="14">
        <f>[2]Setembro!$B$21</f>
        <v>20.9</v>
      </c>
      <c r="S6" s="14">
        <f>[2]Setembro!$B$22</f>
        <v>20.054166666666667</v>
      </c>
      <c r="T6" s="14">
        <f>[2]Setembro!$B$23</f>
        <v>25.924999999999997</v>
      </c>
      <c r="U6" s="14">
        <f>[2]Setembro!$B$24</f>
        <v>18.608333333333331</v>
      </c>
      <c r="V6" s="14">
        <f>[2]Setembro!$B$25</f>
        <v>21.241666666666667</v>
      </c>
      <c r="W6" s="14">
        <f>[2]Setembro!$B$26</f>
        <v>25.745833333333323</v>
      </c>
      <c r="X6" s="14">
        <f>[2]Setembro!$B$27</f>
        <v>26.808333333333337</v>
      </c>
      <c r="Y6" s="14">
        <f>[2]Setembro!$B$28</f>
        <v>24.720833333333335</v>
      </c>
      <c r="Z6" s="14">
        <f>[2]Setembro!$B$29</f>
        <v>22.495833333333326</v>
      </c>
      <c r="AA6" s="14">
        <f>[2]Setembro!$B$30</f>
        <v>20.566666666666666</v>
      </c>
      <c r="AB6" s="14">
        <f>[2]Setembro!$B$31</f>
        <v>18.71</v>
      </c>
      <c r="AC6" s="14">
        <f>[2]Setembro!$B$32</f>
        <v>22.161538461538459</v>
      </c>
      <c r="AD6" s="14">
        <f>[2]Setembro!$B$33</f>
        <v>24.15789473684211</v>
      </c>
      <c r="AE6" s="14">
        <f>[2]Setembro!$B$34</f>
        <v>22.845833333333331</v>
      </c>
      <c r="AF6" s="78">
        <f t="shared" si="1"/>
        <v>20.248102850366013</v>
      </c>
    </row>
    <row r="7" spans="1:34" ht="17.100000000000001" customHeight="1" x14ac:dyDescent="0.2">
      <c r="A7" s="133" t="s">
        <v>1</v>
      </c>
      <c r="B7" s="14">
        <f>[3]Setembro!$B$5</f>
        <v>25.308333333333334</v>
      </c>
      <c r="C7" s="14">
        <f>[3]Setembro!$B$6</f>
        <v>11.700000000000001</v>
      </c>
      <c r="D7" s="14">
        <f>[3]Setembro!$B$7</f>
        <v>16.099999999999998</v>
      </c>
      <c r="E7" s="14">
        <f>[3]Setembro!$B$8</f>
        <v>20.584615384615383</v>
      </c>
      <c r="F7" s="14">
        <f>[3]Setembro!$B$9</f>
        <v>23.03846153846154</v>
      </c>
      <c r="G7" s="14">
        <f>[3]Setembro!$B$10</f>
        <v>24.225000000000001</v>
      </c>
      <c r="H7" s="14">
        <f>[3]Setembro!$B$11</f>
        <v>26.112499999999997</v>
      </c>
      <c r="I7" s="14">
        <f>[3]Setembro!$B$12</f>
        <v>28.208333333333339</v>
      </c>
      <c r="J7" s="14">
        <f>[3]Setembro!$B$13</f>
        <v>29.266666666666666</v>
      </c>
      <c r="K7" s="14">
        <f>[3]Setembro!$B$14</f>
        <v>30.275000000000002</v>
      </c>
      <c r="L7" s="14">
        <f>[3]Setembro!$B$15</f>
        <v>31.427272727272726</v>
      </c>
      <c r="M7" s="14">
        <f>[3]Setembro!$B$16</f>
        <v>30.057142857142853</v>
      </c>
      <c r="N7" s="14">
        <f>[3]Setembro!$B$17</f>
        <v>31.283333333333331</v>
      </c>
      <c r="O7" s="14">
        <f>[3]Setembro!$B$18</f>
        <v>22.192307692307697</v>
      </c>
      <c r="P7" s="14">
        <f>[3]Setembro!$B$19</f>
        <v>25.11</v>
      </c>
      <c r="Q7" s="14">
        <f>[3]Setembro!$B$20</f>
        <v>22.071428571428573</v>
      </c>
      <c r="R7" s="14">
        <f>[3]Setembro!$B$21</f>
        <v>22.762499999999996</v>
      </c>
      <c r="S7" s="14">
        <f>[3]Setembro!$B$22</f>
        <v>27.318181818181817</v>
      </c>
      <c r="T7" s="14">
        <f>[3]Setembro!$B$23</f>
        <v>29.006250000000001</v>
      </c>
      <c r="U7" s="14">
        <f>[3]Setembro!$B$24</f>
        <v>24.783333333333331</v>
      </c>
      <c r="V7" s="14">
        <f>[3]Setembro!$B$25</f>
        <v>28.466666666666665</v>
      </c>
      <c r="W7" s="14">
        <f>[3]Setembro!$B$26</f>
        <v>31.906666666666663</v>
      </c>
      <c r="X7" s="14">
        <f>[3]Setembro!$B$27</f>
        <v>32.599999999999994</v>
      </c>
      <c r="Y7" s="14">
        <f>[3]Setembro!$B$28</f>
        <v>32.466666666666661</v>
      </c>
      <c r="Z7" s="14">
        <f>[3]Setembro!$B$29</f>
        <v>25.015384615384615</v>
      </c>
      <c r="AA7" s="14">
        <f>[3]Setembro!$B$30</f>
        <v>30</v>
      </c>
      <c r="AB7" s="14">
        <f>[3]Setembro!$B$31</f>
        <v>25.216666666666669</v>
      </c>
      <c r="AC7" s="14">
        <f>[3]Setembro!$B$32</f>
        <v>27.300000000000004</v>
      </c>
      <c r="AD7" s="14">
        <f>[3]Setembro!$B$33</f>
        <v>26.750000000000004</v>
      </c>
      <c r="AE7" s="14">
        <f>[3]Setembro!$B$34</f>
        <v>25.209090909090911</v>
      </c>
      <c r="AF7" s="78">
        <f t="shared" si="1"/>
        <v>26.192060092685097</v>
      </c>
    </row>
    <row r="8" spans="1:34" ht="17.100000000000001" customHeight="1" x14ac:dyDescent="0.2">
      <c r="A8" s="133" t="s">
        <v>53</v>
      </c>
      <c r="B8" s="14">
        <f>[4]Setembro!$B$5</f>
        <v>27.225000000000005</v>
      </c>
      <c r="C8" s="14">
        <f>[4]Setembro!$B$6</f>
        <v>18.212499999999995</v>
      </c>
      <c r="D8" s="14">
        <f>[4]Setembro!$B$7</f>
        <v>13.783333333333333</v>
      </c>
      <c r="E8" s="14">
        <f>[4]Setembro!$B$8</f>
        <v>17.362499999999997</v>
      </c>
      <c r="F8" s="14">
        <f>[4]Setembro!$B$9</f>
        <v>18.595833333333335</v>
      </c>
      <c r="G8" s="14">
        <f>[4]Setembro!$B$10</f>
        <v>19.754166666666666</v>
      </c>
      <c r="H8" s="14">
        <f>[4]Setembro!$B$11</f>
        <v>22.495833333333334</v>
      </c>
      <c r="I8" s="14">
        <f>[4]Setembro!$B$12</f>
        <v>25.925000000000001</v>
      </c>
      <c r="J8" s="14">
        <f>[4]Setembro!$B$13</f>
        <v>26.879166666666674</v>
      </c>
      <c r="K8" s="14">
        <f>[4]Setembro!$B$14</f>
        <v>24.404166666666669</v>
      </c>
      <c r="L8" s="14">
        <f>[4]Setembro!$B$15</f>
        <v>25.170833333333338</v>
      </c>
      <c r="M8" s="14">
        <f>[4]Setembro!$B$16</f>
        <v>23.883333333333336</v>
      </c>
      <c r="N8" s="14">
        <f>[4]Setembro!$B$17</f>
        <v>23.849999999999994</v>
      </c>
      <c r="O8" s="14">
        <f>[4]Setembro!$B$18</f>
        <v>20.604166666666661</v>
      </c>
      <c r="P8" s="14">
        <f>[4]Setembro!$B$19</f>
        <v>20.562500000000004</v>
      </c>
      <c r="Q8" s="14">
        <f>[4]Setembro!$B$20</f>
        <v>21.570833333333329</v>
      </c>
      <c r="R8" s="14">
        <f>[4]Setembro!$B$21</f>
        <v>21.125</v>
      </c>
      <c r="S8" s="14">
        <f>[4]Setembro!$B$22</f>
        <v>23.558333333333337</v>
      </c>
      <c r="T8" s="14">
        <f>[4]Setembro!$B$23</f>
        <v>26.579166666666666</v>
      </c>
      <c r="U8" s="14">
        <f>[4]Setembro!$B$24</f>
        <v>19.737500000000004</v>
      </c>
      <c r="V8" s="14">
        <f>[4]Setembro!$B$25</f>
        <v>21.679166666666664</v>
      </c>
      <c r="W8" s="14">
        <f>[4]Setembro!$B$26</f>
        <v>26.983333333333331</v>
      </c>
      <c r="X8" s="14">
        <f>[4]Setembro!$B$27</f>
        <v>28.766666666666662</v>
      </c>
      <c r="Y8" s="14">
        <f>[4]Setembro!$B$28</f>
        <v>29.558333333333334</v>
      </c>
      <c r="Z8" s="14">
        <f>[4]Setembro!$B$29</f>
        <v>27.170833333333324</v>
      </c>
      <c r="AA8" s="14">
        <f>[4]Setembro!$B$30</f>
        <v>27.041666666666671</v>
      </c>
      <c r="AB8" s="14">
        <f>[4]Setembro!$B$31</f>
        <v>24.375</v>
      </c>
      <c r="AC8" s="14">
        <f>[4]Setembro!$B$32</f>
        <v>24.808333333333326</v>
      </c>
      <c r="AD8" s="14">
        <f>[4]Setembro!$B$33</f>
        <v>26.479166666666668</v>
      </c>
      <c r="AE8" s="14">
        <f>[4]Setembro!$B$34</f>
        <v>23.208333333333339</v>
      </c>
      <c r="AF8" s="78">
        <f t="shared" ref="AF8" si="2">AVERAGE(B8:AE8)</f>
        <v>23.37833333333333</v>
      </c>
    </row>
    <row r="9" spans="1:34" ht="17.100000000000001" customHeight="1" x14ac:dyDescent="0.2">
      <c r="A9" s="133" t="s">
        <v>46</v>
      </c>
      <c r="B9" s="14">
        <f>[5]Setembro!$B$5</f>
        <v>16.549999999999997</v>
      </c>
      <c r="C9" s="14">
        <f>[5]Setembro!$B$6</f>
        <v>10.858333333333333</v>
      </c>
      <c r="D9" s="14">
        <f>[5]Setembro!$B$7</f>
        <v>13.304166666666667</v>
      </c>
      <c r="E9" s="14">
        <f>[5]Setembro!$B$8</f>
        <v>18.416666666666668</v>
      </c>
      <c r="F9" s="14">
        <f>[5]Setembro!$B$9</f>
        <v>16.187499999999996</v>
      </c>
      <c r="G9" s="14">
        <f>[5]Setembro!$B$10</f>
        <v>18.30833333333333</v>
      </c>
      <c r="H9" s="14">
        <f>[5]Setembro!$B$11</f>
        <v>20.650000000000002</v>
      </c>
      <c r="I9" s="14">
        <f>[5]Setembro!$B$12</f>
        <v>20.616666666666667</v>
      </c>
      <c r="J9" s="14">
        <f>[5]Setembro!$B$13</f>
        <v>21.275000000000002</v>
      </c>
      <c r="K9" s="14">
        <f>[5]Setembro!$B$14</f>
        <v>22.412500000000005</v>
      </c>
      <c r="L9" s="14">
        <f>[5]Setembro!$B$15</f>
        <v>22.741666666666671</v>
      </c>
      <c r="M9" s="14">
        <f>[5]Setembro!$B$16</f>
        <v>22.183333333333334</v>
      </c>
      <c r="N9" s="14">
        <f>[5]Setembro!$B$17</f>
        <v>21.916666666666668</v>
      </c>
      <c r="O9" s="14">
        <f>[5]Setembro!$B$18</f>
        <v>19.200000000000006</v>
      </c>
      <c r="P9" s="14">
        <f>[5]Setembro!$B$19</f>
        <v>20.966666666666665</v>
      </c>
      <c r="Q9" s="14">
        <f>[5]Setembro!$B$20</f>
        <v>20.904166666666665</v>
      </c>
      <c r="R9" s="14">
        <f>[5]Setembro!$B$21</f>
        <v>20.645833333333336</v>
      </c>
      <c r="S9" s="14">
        <f>[5]Setembro!$B$22</f>
        <v>21.104166666666668</v>
      </c>
      <c r="T9" s="14">
        <f>[5]Setembro!$B$23</f>
        <v>27.637499999999999</v>
      </c>
      <c r="U9" s="14">
        <f>[5]Setembro!$B$24</f>
        <v>24.245833333333337</v>
      </c>
      <c r="V9" s="14">
        <f>[5]Setembro!$B$25</f>
        <v>24.895833333333332</v>
      </c>
      <c r="W9" s="14">
        <f>[5]Setembro!$B$26</f>
        <v>29.041666666666671</v>
      </c>
      <c r="X9" s="14">
        <f>[5]Setembro!$B$27</f>
        <v>28.770833333333332</v>
      </c>
      <c r="Y9" s="14">
        <f>[5]Setembro!$B$28</f>
        <v>27.629166666666674</v>
      </c>
      <c r="Z9" s="14">
        <f>[5]Setembro!$B$29</f>
        <v>25.112499999999997</v>
      </c>
      <c r="AA9" s="14">
        <f>[5]Setembro!$B$30</f>
        <v>25.408333333333331</v>
      </c>
      <c r="AB9" s="14">
        <f>[5]Setembro!$B$31</f>
        <v>21.579166666666662</v>
      </c>
      <c r="AC9" s="14">
        <f>[5]Setembro!$B$32</f>
        <v>19.783333333333331</v>
      </c>
      <c r="AD9" s="14">
        <f>[5]Setembro!$B$33</f>
        <v>24.333333333333332</v>
      </c>
      <c r="AE9" s="14">
        <f>[5]Setembro!$B$34</f>
        <v>25.841666666666665</v>
      </c>
      <c r="AF9" s="78">
        <f t="shared" si="1"/>
        <v>21.750694444444441</v>
      </c>
    </row>
    <row r="10" spans="1:34" ht="17.100000000000001" customHeight="1" x14ac:dyDescent="0.2">
      <c r="A10" s="133" t="s">
        <v>2</v>
      </c>
      <c r="B10" s="14">
        <f>[6]Setembro!$B$5</f>
        <v>26.620833333333326</v>
      </c>
      <c r="C10" s="14">
        <f>[6]Setembro!$B$6</f>
        <v>13.920833333333333</v>
      </c>
      <c r="D10" s="14">
        <f>[6]Setembro!$B$7</f>
        <v>10.799999999999999</v>
      </c>
      <c r="E10" s="14">
        <f>[6]Setembro!$B$8</f>
        <v>15.995833333333332</v>
      </c>
      <c r="F10" s="14">
        <f>[6]Setembro!$B$9</f>
        <v>17.1875</v>
      </c>
      <c r="G10" s="14">
        <f>[6]Setembro!$B$10</f>
        <v>19.183333333333334</v>
      </c>
      <c r="H10" s="14">
        <f>[6]Setembro!$B$11</f>
        <v>23.399999999999995</v>
      </c>
      <c r="I10" s="14">
        <f>[6]Setembro!$B$12</f>
        <v>25.029166666666665</v>
      </c>
      <c r="J10" s="14">
        <f>[6]Setembro!$B$13</f>
        <v>26.195833333333329</v>
      </c>
      <c r="K10" s="14">
        <f>[6]Setembro!$B$14</f>
        <v>26.329166666666669</v>
      </c>
      <c r="L10" s="14">
        <f>[6]Setembro!$B$15</f>
        <v>26.941666666666674</v>
      </c>
      <c r="M10" s="14">
        <f>[6]Setembro!$B$16</f>
        <v>27.012500000000003</v>
      </c>
      <c r="N10" s="14">
        <f>[6]Setembro!$B$17</f>
        <v>27.695833333333336</v>
      </c>
      <c r="O10" s="14">
        <f>[6]Setembro!$B$18</f>
        <v>19.187499999999996</v>
      </c>
      <c r="P10" s="14">
        <f>[6]Setembro!$B$19</f>
        <v>21.424999999999997</v>
      </c>
      <c r="Q10" s="14">
        <f>[6]Setembro!$B$20</f>
        <v>20.95</v>
      </c>
      <c r="R10" s="14">
        <f>[6]Setembro!$B$21</f>
        <v>20.6</v>
      </c>
      <c r="S10" s="14">
        <f>[6]Setembro!$B$22</f>
        <v>25.383333333333329</v>
      </c>
      <c r="T10" s="14">
        <f>[6]Setembro!$B$23</f>
        <v>25.975000000000005</v>
      </c>
      <c r="U10" s="14">
        <f>[6]Setembro!$B$24</f>
        <v>22.3125</v>
      </c>
      <c r="V10" s="14">
        <f>[6]Setembro!$B$25</f>
        <v>24.083333333333339</v>
      </c>
      <c r="W10" s="14">
        <f>[6]Setembro!$B$26</f>
        <v>27.762499999999999</v>
      </c>
      <c r="X10" s="14">
        <f>[6]Setembro!$B$27</f>
        <v>27.887499999999992</v>
      </c>
      <c r="Y10" s="14">
        <f>[6]Setembro!$B$28</f>
        <v>29.020833333333332</v>
      </c>
      <c r="Z10" s="14">
        <f>[6]Setembro!$B$29</f>
        <v>23.004166666666666</v>
      </c>
      <c r="AA10" s="14">
        <f>[6]Setembro!$B$30</f>
        <v>27.18888888888889</v>
      </c>
      <c r="AB10" s="14">
        <f>[6]Setembro!$B$31</f>
        <v>23.3125</v>
      </c>
      <c r="AC10" s="14">
        <f>[6]Setembro!$B$32</f>
        <v>23.018181818181816</v>
      </c>
      <c r="AD10" s="14">
        <f>[6]Setembro!$B$33</f>
        <v>25.372727272727275</v>
      </c>
      <c r="AE10" s="14">
        <f>[6]Setembro!$B$34</f>
        <v>22.935294117647057</v>
      </c>
      <c r="AF10" s="78">
        <f t="shared" si="1"/>
        <v>23.191058625470394</v>
      </c>
    </row>
    <row r="11" spans="1:34" ht="17.100000000000001" customHeight="1" x14ac:dyDescent="0.2">
      <c r="A11" s="133" t="s">
        <v>3</v>
      </c>
      <c r="B11" s="14">
        <f>[7]Setembro!$B$5</f>
        <v>29.936842105263157</v>
      </c>
      <c r="C11" s="14">
        <f>[7]Setembro!$B$6</f>
        <v>26.588888888888889</v>
      </c>
      <c r="D11" s="14">
        <f>[7]Setembro!$B$7</f>
        <v>19.344444444444445</v>
      </c>
      <c r="E11" s="14">
        <f>[7]Setembro!$B$8</f>
        <v>20.788888888888888</v>
      </c>
      <c r="F11" s="14">
        <f>[7]Setembro!$B$9</f>
        <v>22.027777777777779</v>
      </c>
      <c r="G11" s="14">
        <f>[7]Setembro!$B$10</f>
        <v>23.494117647058825</v>
      </c>
      <c r="H11" s="14">
        <f>[7]Setembro!$B$11</f>
        <v>26.157894736842106</v>
      </c>
      <c r="I11" s="14">
        <f>[7]Setembro!$B$12</f>
        <v>28.344444444444441</v>
      </c>
      <c r="J11" s="14">
        <f>[7]Setembro!$B$13</f>
        <v>28.811111111111114</v>
      </c>
      <c r="K11" s="14">
        <f>[7]Setembro!$B$14</f>
        <v>32.30833333333333</v>
      </c>
      <c r="L11" s="14">
        <f>[7]Setembro!$B$15</f>
        <v>30.926666666666666</v>
      </c>
      <c r="M11" s="14">
        <f>[7]Setembro!$B$16</f>
        <v>31.278571428571432</v>
      </c>
      <c r="N11" s="14">
        <f>[7]Setembro!$B$17</f>
        <v>32.364285714285714</v>
      </c>
      <c r="O11" s="14">
        <f>[7]Setembro!$B$18</f>
        <v>24.9</v>
      </c>
      <c r="P11" s="14">
        <f>[7]Setembro!$B$19</f>
        <v>26.37142857142857</v>
      </c>
      <c r="Q11" s="14">
        <f>[7]Setembro!$B$20</f>
        <v>27.6875</v>
      </c>
      <c r="R11" s="14" t="str">
        <f>[7]Setembro!$B$21</f>
        <v>*</v>
      </c>
      <c r="S11" s="14">
        <f>[7]Setembro!$B$22</f>
        <v>25.8</v>
      </c>
      <c r="T11" s="14">
        <f>[7]Setembro!$B$23</f>
        <v>29.325000000000003</v>
      </c>
      <c r="U11" s="14">
        <f>[7]Setembro!$B$24</f>
        <v>26.070000000000004</v>
      </c>
      <c r="V11" s="14">
        <f>[7]Setembro!$B$25</f>
        <v>28.616666666666671</v>
      </c>
      <c r="W11" s="14">
        <f>[7]Setembro!$B$26</f>
        <v>31.575000000000003</v>
      </c>
      <c r="X11" s="14">
        <f>[7]Setembro!$B$27</f>
        <v>32.764285714285712</v>
      </c>
      <c r="Y11" s="14">
        <f>[7]Setembro!$B$28</f>
        <v>33.174999999999997</v>
      </c>
      <c r="Z11" s="14">
        <f>[7]Setembro!$B$29</f>
        <v>30.808333333333334</v>
      </c>
      <c r="AA11" s="14">
        <f>[7]Setembro!$B$30</f>
        <v>31.699999999999996</v>
      </c>
      <c r="AB11" s="14">
        <f>[7]Setembro!$B$31</f>
        <v>28.75</v>
      </c>
      <c r="AC11" s="14">
        <f>[7]Setembro!$B$32</f>
        <v>29.950000000000003</v>
      </c>
      <c r="AD11" s="14" t="str">
        <f>[7]Setembro!$B$33</f>
        <v>*</v>
      </c>
      <c r="AE11" s="14" t="str">
        <f>[7]Setembro!$B$34</f>
        <v>*</v>
      </c>
      <c r="AF11" s="78">
        <f t="shared" si="1"/>
        <v>28.143165980492263</v>
      </c>
    </row>
    <row r="12" spans="1:34" ht="17.100000000000001" customHeight="1" x14ac:dyDescent="0.2">
      <c r="A12" s="133" t="s">
        <v>4</v>
      </c>
      <c r="B12" s="14">
        <f>[8]Setembro!$B$5</f>
        <v>30.879999999999995</v>
      </c>
      <c r="C12" s="14">
        <f>[8]Setembro!$B$6</f>
        <v>25.027272727272724</v>
      </c>
      <c r="D12" s="14">
        <f>[8]Setembro!$B$7</f>
        <v>16.476923076923079</v>
      </c>
      <c r="E12" s="14">
        <f>[8]Setembro!$B$8</f>
        <v>19.085714285714285</v>
      </c>
      <c r="F12" s="14">
        <f>[8]Setembro!$B$9</f>
        <v>21.11428571428571</v>
      </c>
      <c r="G12" s="14">
        <f>[8]Setembro!$B$10</f>
        <v>24.433333333333337</v>
      </c>
      <c r="H12" s="14">
        <f>[8]Setembro!$B$11</f>
        <v>29.183333333333337</v>
      </c>
      <c r="I12" s="14">
        <f>[8]Setembro!$B$12</f>
        <v>29.90909090909091</v>
      </c>
      <c r="J12" s="14">
        <f>[8]Setembro!$B$13</f>
        <v>30.509090909090904</v>
      </c>
      <c r="K12" s="14">
        <f>[8]Setembro!$B$14</f>
        <v>31.24</v>
      </c>
      <c r="L12" s="14">
        <f>[8]Setembro!$B$15</f>
        <v>31.71</v>
      </c>
      <c r="M12" s="14">
        <f>[8]Setembro!$B$16</f>
        <v>29.928571428571427</v>
      </c>
      <c r="N12" s="14">
        <f>[8]Setembro!$B$17</f>
        <v>31.733333333333334</v>
      </c>
      <c r="O12" s="14">
        <f>[8]Setembro!$B$18</f>
        <v>18.580000000000002</v>
      </c>
      <c r="P12" s="14">
        <f>[8]Setembro!$B$19</f>
        <v>23.608333333333331</v>
      </c>
      <c r="Q12" s="14">
        <f>[8]Setembro!$B$20</f>
        <v>23.099999999999998</v>
      </c>
      <c r="R12" s="14">
        <f>[8]Setembro!$B$21</f>
        <v>20.162500000000001</v>
      </c>
      <c r="S12" s="14">
        <f>[8]Setembro!$B$22</f>
        <v>23.076923076923073</v>
      </c>
      <c r="T12" s="14">
        <f>[8]Setembro!$B$23</f>
        <v>23.427777777777774</v>
      </c>
      <c r="U12" s="14">
        <f>[8]Setembro!$B$24</f>
        <v>22.125000000000004</v>
      </c>
      <c r="V12" s="14">
        <f>[8]Setembro!$B$25</f>
        <v>22.885714285714283</v>
      </c>
      <c r="W12" s="14">
        <f>[8]Setembro!$B$26</f>
        <v>26.436363636363641</v>
      </c>
      <c r="X12" s="14">
        <f>[8]Setembro!$B$27</f>
        <v>28.073913043478264</v>
      </c>
      <c r="Y12" s="14">
        <f>[8]Setembro!$B$28</f>
        <v>30.281249999999993</v>
      </c>
      <c r="Z12" s="14">
        <f>[8]Setembro!$B$29</f>
        <v>25.907692307692308</v>
      </c>
      <c r="AA12" s="14">
        <f>[8]Setembro!$B$30</f>
        <v>29.253846153846158</v>
      </c>
      <c r="AB12" s="14">
        <f>[8]Setembro!$B$31</f>
        <v>24.682352941176472</v>
      </c>
      <c r="AC12" s="14">
        <f>[8]Setembro!$B$32</f>
        <v>24.035714285714288</v>
      </c>
      <c r="AD12" s="14">
        <f>[8]Setembro!$B$33</f>
        <v>24.378571428571426</v>
      </c>
      <c r="AE12" s="14">
        <f>[8]Setembro!$B$34</f>
        <v>20.935714285714287</v>
      </c>
      <c r="AF12" s="78">
        <f t="shared" si="1"/>
        <v>25.406087186908483</v>
      </c>
    </row>
    <row r="13" spans="1:34" ht="17.100000000000001" customHeight="1" x14ac:dyDescent="0.2">
      <c r="A13" s="133" t="s">
        <v>5</v>
      </c>
      <c r="B13" s="14">
        <f>[9]Setembro!$B$5</f>
        <v>22.5</v>
      </c>
      <c r="C13" s="14">
        <f>[9]Setembro!$B$6</f>
        <v>12.674999999999997</v>
      </c>
      <c r="D13" s="14">
        <f>[9]Setembro!$B$7</f>
        <v>15.408333333333331</v>
      </c>
      <c r="E13" s="14">
        <f>[9]Setembro!$B$8</f>
        <v>20.254166666666666</v>
      </c>
      <c r="F13" s="14">
        <f>[9]Setembro!$B$9</f>
        <v>19.157142857142855</v>
      </c>
      <c r="G13" s="14" t="str">
        <f>[9]Setembro!$B$10</f>
        <v>*</v>
      </c>
      <c r="H13" s="14" t="str">
        <f>[9]Setembro!$B$11</f>
        <v>*</v>
      </c>
      <c r="I13" s="14" t="str">
        <f>[9]Setembro!$B$12</f>
        <v>*</v>
      </c>
      <c r="J13" s="14" t="str">
        <f>[9]Setembro!$B$13</f>
        <v>*</v>
      </c>
      <c r="K13" s="14" t="str">
        <f>[9]Setembro!$B$14</f>
        <v>*</v>
      </c>
      <c r="L13" s="14" t="str">
        <f>[9]Setembro!$B$15</f>
        <v>*</v>
      </c>
      <c r="M13" s="14" t="str">
        <f>[9]Setembro!$B$16</f>
        <v>*</v>
      </c>
      <c r="N13" s="14" t="str">
        <f>[9]Setembro!$B$17</f>
        <v>*</v>
      </c>
      <c r="O13" s="14" t="str">
        <f>[9]Setembro!$B$18</f>
        <v>*</v>
      </c>
      <c r="P13" s="14">
        <f>[9]Setembro!$B$19</f>
        <v>27.574999999999999</v>
      </c>
      <c r="Q13" s="14">
        <f>[9]Setembro!$B$20</f>
        <v>26.166666666666661</v>
      </c>
      <c r="R13" s="14">
        <f>[9]Setembro!$B$21</f>
        <v>23.683333333333326</v>
      </c>
      <c r="S13" s="14">
        <f>[9]Setembro!$B$22</f>
        <v>24.720833333333335</v>
      </c>
      <c r="T13" s="14">
        <f>[9]Setembro!$B$23</f>
        <v>28.541666666666668</v>
      </c>
      <c r="U13" s="14">
        <f>[9]Setembro!$B$24</f>
        <v>28.220833333333335</v>
      </c>
      <c r="V13" s="14">
        <f>[9]Setembro!$B$25</f>
        <v>24.144444444444442</v>
      </c>
      <c r="W13" s="14" t="str">
        <f>[9]Setembro!$B$26</f>
        <v>*</v>
      </c>
      <c r="X13" s="14" t="str">
        <f>[9]Setembro!$B$27</f>
        <v>*</v>
      </c>
      <c r="Y13" s="14" t="str">
        <f>[9]Setembro!$B$28</f>
        <v>*</v>
      </c>
      <c r="Z13" s="14" t="str">
        <f>[9]Setembro!$B$29</f>
        <v>*</v>
      </c>
      <c r="AA13" s="14" t="str">
        <f>[9]Setembro!$B$30</f>
        <v>*</v>
      </c>
      <c r="AB13" s="14" t="str">
        <f>[9]Setembro!$B$31</f>
        <v>*</v>
      </c>
      <c r="AC13" s="14">
        <f>[9]Setembro!$B$32</f>
        <v>29.933333333333337</v>
      </c>
      <c r="AD13" s="14">
        <f>[9]Setembro!$B$33</f>
        <v>27.295833333333334</v>
      </c>
      <c r="AE13" s="14">
        <f>[9]Setembro!$B$34</f>
        <v>25.895833333333339</v>
      </c>
      <c r="AF13" s="78">
        <f>AVERAGE(B13:AE13)</f>
        <v>23.744828042328042</v>
      </c>
    </row>
    <row r="14" spans="1:34" ht="17.100000000000001" customHeight="1" x14ac:dyDescent="0.2">
      <c r="A14" s="133" t="s">
        <v>48</v>
      </c>
      <c r="B14" s="14">
        <f>[10]Setembro!$B$5</f>
        <v>26.887499999999999</v>
      </c>
      <c r="C14" s="14">
        <f>[10]Setembro!$B$6</f>
        <v>20.708333333333332</v>
      </c>
      <c r="D14" s="14">
        <f>[10]Setembro!$B$7</f>
        <v>14.275000000000004</v>
      </c>
      <c r="E14" s="14">
        <f>[10]Setembro!$B$8</f>
        <v>16.358333333333331</v>
      </c>
      <c r="F14" s="14">
        <f>[10]Setembro!$B$9</f>
        <v>18.779166666666665</v>
      </c>
      <c r="G14" s="14">
        <f>[10]Setembro!$B$10</f>
        <v>20.799999999999997</v>
      </c>
      <c r="H14" s="14">
        <f>[10]Setembro!$B$11</f>
        <v>23.220833333333328</v>
      </c>
      <c r="I14" s="14">
        <f>[10]Setembro!$B$12</f>
        <v>25.525000000000002</v>
      </c>
      <c r="J14" s="14">
        <f>[10]Setembro!$B$13</f>
        <v>26.270833333333332</v>
      </c>
      <c r="K14" s="14">
        <f>[10]Setembro!$B$14</f>
        <v>26.058333333333337</v>
      </c>
      <c r="L14" s="14">
        <f>[10]Setembro!$B$15</f>
        <v>26.370833333333326</v>
      </c>
      <c r="M14" s="14">
        <f>[10]Setembro!$B$16</f>
        <v>26.400000000000002</v>
      </c>
      <c r="N14" s="14">
        <f>[10]Setembro!$B$17</f>
        <v>27.908333333333331</v>
      </c>
      <c r="O14" s="14">
        <f>[10]Setembro!$B$18</f>
        <v>22.087500000000006</v>
      </c>
      <c r="P14" s="14">
        <f>[10]Setembro!$B$19</f>
        <v>22.225000000000005</v>
      </c>
      <c r="Q14" s="14">
        <f>[10]Setembro!$B$20</f>
        <v>22.920833333333338</v>
      </c>
      <c r="R14" s="14">
        <f>[10]Setembro!$B$21</f>
        <v>20.541666666666668</v>
      </c>
      <c r="S14" s="14">
        <f>[10]Setembro!$B$22</f>
        <v>22.741666666666664</v>
      </c>
      <c r="T14" s="14">
        <f>[10]Setembro!$B$23</f>
        <v>24.179166666666671</v>
      </c>
      <c r="U14" s="14">
        <f>[10]Setembro!$B$24</f>
        <v>22.433333333333334</v>
      </c>
      <c r="V14" s="14">
        <f>[10]Setembro!$B$25</f>
        <v>22.816666666666666</v>
      </c>
      <c r="W14" s="14">
        <f>[10]Setembro!$B$26</f>
        <v>25.770833333333332</v>
      </c>
      <c r="X14" s="14">
        <f>[10]Setembro!$B$27</f>
        <v>26.908333333333331</v>
      </c>
      <c r="Y14" s="14">
        <f>[10]Setembro!$B$28</f>
        <v>27.841666666666665</v>
      </c>
      <c r="Z14" s="14">
        <f>[10]Setembro!$B$29</f>
        <v>24.833333333333329</v>
      </c>
      <c r="AA14" s="14">
        <f>[10]Setembro!$B$30</f>
        <v>26.070833333333336</v>
      </c>
      <c r="AB14" s="14">
        <f>[10]Setembro!$B$31</f>
        <v>24.895833333333339</v>
      </c>
      <c r="AC14" s="14">
        <f>[10]Setembro!$B$32</f>
        <v>23.766666666666666</v>
      </c>
      <c r="AD14" s="14">
        <f>[10]Setembro!$B$33</f>
        <v>24.454166666666669</v>
      </c>
      <c r="AE14" s="14">
        <f>[10]Setembro!$B$34</f>
        <v>21.379166666666666</v>
      </c>
      <c r="AF14" s="78">
        <f>AVERAGE(B14:AE14)</f>
        <v>23.514305555555559</v>
      </c>
    </row>
    <row r="15" spans="1:34" ht="17.100000000000001" customHeight="1" x14ac:dyDescent="0.2">
      <c r="A15" s="133" t="s">
        <v>6</v>
      </c>
      <c r="B15" s="14">
        <f>[11]Setembro!$B$5</f>
        <v>27.717391304347824</v>
      </c>
      <c r="C15" s="14">
        <f>[11]Setembro!$B$6</f>
        <v>17.991666666666664</v>
      </c>
      <c r="D15" s="14">
        <f>[11]Setembro!$B$7</f>
        <v>15.566666666666668</v>
      </c>
      <c r="E15" s="14">
        <f>[11]Setembro!$B$8</f>
        <v>18.329166666666666</v>
      </c>
      <c r="F15" s="14">
        <f>[11]Setembro!$B$9</f>
        <v>20.537499999999998</v>
      </c>
      <c r="G15" s="14">
        <f>[11]Setembro!$B$10</f>
        <v>22.258333333333336</v>
      </c>
      <c r="H15" s="14">
        <f>[11]Setembro!$B$11</f>
        <v>23.583333333333339</v>
      </c>
      <c r="I15" s="14">
        <f>[11]Setembro!$B$12</f>
        <v>25.873913043478261</v>
      </c>
      <c r="J15" s="14">
        <f>[11]Setembro!$B$13</f>
        <v>26.165000000000003</v>
      </c>
      <c r="K15" s="14">
        <f>[11]Setembro!$B$14</f>
        <v>26.171428571428571</v>
      </c>
      <c r="L15" s="14">
        <f>[11]Setembro!$B$15</f>
        <v>26.41363636363636</v>
      </c>
      <c r="M15" s="14">
        <f>[11]Setembro!$B$16</f>
        <v>27.978260869565212</v>
      </c>
      <c r="N15" s="14">
        <f>[11]Setembro!$B$17</f>
        <v>27.981818181818188</v>
      </c>
      <c r="O15" s="14">
        <f>[11]Setembro!$B$18</f>
        <v>23.637499999999999</v>
      </c>
      <c r="P15" s="14">
        <f>[11]Setembro!$B$19</f>
        <v>24.504166666666666</v>
      </c>
      <c r="Q15" s="14">
        <f>[11]Setembro!$B$20</f>
        <v>26.037499999999998</v>
      </c>
      <c r="R15" s="14">
        <f>[11]Setembro!$B$21</f>
        <v>23.183333333333337</v>
      </c>
      <c r="S15" s="14">
        <f>[11]Setembro!$B$22</f>
        <v>24.440909090909091</v>
      </c>
      <c r="T15" s="14">
        <f>[11]Setembro!$B$23</f>
        <v>25.504999999999995</v>
      </c>
      <c r="U15" s="14">
        <f>[11]Setembro!$B$24</f>
        <v>24.580952380952382</v>
      </c>
      <c r="V15" s="14">
        <f>[11]Setembro!$B$25</f>
        <v>24.913636363636364</v>
      </c>
      <c r="W15" s="14">
        <f>[11]Setembro!$B$26</f>
        <v>26.794736842105266</v>
      </c>
      <c r="X15" s="14">
        <f>[11]Setembro!$B$27</f>
        <v>26.223529411764709</v>
      </c>
      <c r="Y15" s="14">
        <f>[11]Setembro!$B$28</f>
        <v>27.961111111111116</v>
      </c>
      <c r="Z15" s="14">
        <f>[11]Setembro!$B$29</f>
        <v>24.866666666666671</v>
      </c>
      <c r="AA15" s="14">
        <f>[11]Setembro!$B$30</f>
        <v>23.611111111111118</v>
      </c>
      <c r="AB15" s="14">
        <f>[11]Setembro!$B$31</f>
        <v>27.7</v>
      </c>
      <c r="AC15" s="14">
        <f>[11]Setembro!$B$32</f>
        <v>26.241666666666664</v>
      </c>
      <c r="AD15" s="14">
        <f>[11]Setembro!$B$33</f>
        <v>26.745833333333334</v>
      </c>
      <c r="AE15" s="14">
        <f>[11]Setembro!$B$34</f>
        <v>23.533333333333331</v>
      </c>
      <c r="AF15" s="78">
        <f t="shared" ref="AF15:AF30" si="3">AVERAGE(B15:AE15)</f>
        <v>24.568303377084369</v>
      </c>
    </row>
    <row r="16" spans="1:34" ht="17.100000000000001" customHeight="1" x14ac:dyDescent="0.2">
      <c r="A16" s="133" t="s">
        <v>7</v>
      </c>
      <c r="B16" s="14">
        <f>[12]Setembro!$B$5</f>
        <v>20.820833333333336</v>
      </c>
      <c r="C16" s="14">
        <f>[12]Setembro!$B$6</f>
        <v>11.345833333333333</v>
      </c>
      <c r="D16" s="14">
        <f>[12]Setembro!$B$7</f>
        <v>12.349999999999996</v>
      </c>
      <c r="E16" s="14">
        <f>[12]Setembro!$B$8</f>
        <v>16.662499999999998</v>
      </c>
      <c r="F16" s="14">
        <f>[12]Setembro!$B$9</f>
        <v>17.395833333333332</v>
      </c>
      <c r="G16" s="14">
        <f>[12]Setembro!$B$10</f>
        <v>19.354166666666668</v>
      </c>
      <c r="H16" s="14">
        <f>[12]Setembro!$B$11</f>
        <v>22.916666666666668</v>
      </c>
      <c r="I16" s="14">
        <f>[12]Setembro!$B$12</f>
        <v>23.329166666666676</v>
      </c>
      <c r="J16" s="14">
        <f>[12]Setembro!$B$13</f>
        <v>24.833333333333332</v>
      </c>
      <c r="K16" s="14">
        <f>[12]Setembro!$B$14</f>
        <v>25.691666666666674</v>
      </c>
      <c r="L16" s="14">
        <f>[12]Setembro!$B$15</f>
        <v>24.404166666666665</v>
      </c>
      <c r="M16" s="14">
        <f>[12]Setembro!$B$16</f>
        <v>23.479166666666661</v>
      </c>
      <c r="N16" s="14">
        <f>[12]Setembro!$B$17</f>
        <v>21.8125</v>
      </c>
      <c r="O16" s="14">
        <f>[12]Setembro!$B$18</f>
        <v>17.412500000000001</v>
      </c>
      <c r="P16" s="14">
        <f>[12]Setembro!$B$19</f>
        <v>19.412499999999998</v>
      </c>
      <c r="Q16" s="14">
        <f>[12]Setembro!$B$20</f>
        <v>19.629166666666666</v>
      </c>
      <c r="R16" s="14">
        <f>[12]Setembro!$B$21</f>
        <v>20.445833333333333</v>
      </c>
      <c r="S16" s="14">
        <f>[12]Setembro!$B$22</f>
        <v>21.545833333333334</v>
      </c>
      <c r="T16" s="14">
        <f>[12]Setembro!$B$23</f>
        <v>26.141666666666666</v>
      </c>
      <c r="U16" s="14">
        <f>[12]Setembro!$B$24</f>
        <v>19.008333333333336</v>
      </c>
      <c r="V16" s="14">
        <f>[12]Setembro!$B$25</f>
        <v>21.316666666666659</v>
      </c>
      <c r="W16" s="14">
        <f>[12]Setembro!$B$26</f>
        <v>27.25</v>
      </c>
      <c r="X16" s="14">
        <f>[12]Setembro!$B$27</f>
        <v>28.512500000000006</v>
      </c>
      <c r="Y16" s="14">
        <f>[12]Setembro!$B$28</f>
        <v>28.075000000000003</v>
      </c>
      <c r="Z16" s="14">
        <f>[12]Setembro!$B$29</f>
        <v>22.487499999999997</v>
      </c>
      <c r="AA16" s="14">
        <f>[12]Setembro!$B$30</f>
        <v>23.916666666666668</v>
      </c>
      <c r="AB16" s="14">
        <f>[12]Setembro!$B$31</f>
        <v>19.479166666666668</v>
      </c>
      <c r="AC16" s="14">
        <f>[12]Setembro!$B$32</f>
        <v>21.350000000000005</v>
      </c>
      <c r="AD16" s="14">
        <f>[12]Setembro!$B$33</f>
        <v>23.924999999999997</v>
      </c>
      <c r="AE16" s="14">
        <f>[12]Setembro!$B$34</f>
        <v>21.470833333333335</v>
      </c>
      <c r="AF16" s="78">
        <f t="shared" si="3"/>
        <v>21.525833333333328</v>
      </c>
      <c r="AH16" s="29" t="s">
        <v>52</v>
      </c>
    </row>
    <row r="17" spans="1:32" ht="17.100000000000001" customHeight="1" x14ac:dyDescent="0.2">
      <c r="A17" s="133" t="s">
        <v>8</v>
      </c>
      <c r="B17" s="14">
        <f>[13]Setembro!$B$5</f>
        <v>19.575000000000003</v>
      </c>
      <c r="C17" s="14">
        <f>[13]Setembro!$B$6</f>
        <v>12.462499999999999</v>
      </c>
      <c r="D17" s="14">
        <f>[13]Setembro!$B$7</f>
        <v>12.733333333333333</v>
      </c>
      <c r="E17" s="14">
        <f>[13]Setembro!$B$8</f>
        <v>17.416666666666664</v>
      </c>
      <c r="F17" s="14">
        <f>[13]Setembro!$B$9</f>
        <v>16.650000000000002</v>
      </c>
      <c r="G17" s="14">
        <f>[13]Setembro!$B$10</f>
        <v>18.229166666666668</v>
      </c>
      <c r="H17" s="14">
        <f>[13]Setembro!$B$11</f>
        <v>20.425000000000001</v>
      </c>
      <c r="I17" s="14">
        <f>[13]Setembro!$B$12</f>
        <v>23.041666666666671</v>
      </c>
      <c r="J17" s="14">
        <f>[13]Setembro!$B$13</f>
        <v>22.633333333333329</v>
      </c>
      <c r="K17" s="14">
        <f>[13]Setembro!$B$14</f>
        <v>23.666666666666668</v>
      </c>
      <c r="L17" s="14">
        <f>[13]Setembro!$B$15</f>
        <v>22.683333333333326</v>
      </c>
      <c r="M17" s="14">
        <f>[13]Setembro!$B$16</f>
        <v>21.795833333333334</v>
      </c>
      <c r="N17" s="14">
        <f>[13]Setembro!$B$17</f>
        <v>19.866666666666667</v>
      </c>
      <c r="O17" s="14">
        <f>[13]Setembro!$B$18</f>
        <v>19.166666666666668</v>
      </c>
      <c r="P17" s="14">
        <f>[13]Setembro!$B$19</f>
        <v>21.141666666666669</v>
      </c>
      <c r="Q17" s="14">
        <f>[13]Setembro!$B$20</f>
        <v>19.291666666666664</v>
      </c>
      <c r="R17" s="14">
        <f>[13]Setembro!$B$21</f>
        <v>21.095833333333335</v>
      </c>
      <c r="S17" s="14">
        <f>[13]Setembro!$B$22</f>
        <v>21.704166666666662</v>
      </c>
      <c r="T17" s="14">
        <f>[13]Setembro!$B$23</f>
        <v>25.179166666666671</v>
      </c>
      <c r="U17" s="14">
        <f>[13]Setembro!$B$24</f>
        <v>18.44166666666667</v>
      </c>
      <c r="V17" s="14">
        <f>[13]Setembro!$B$25</f>
        <v>21.170833333333331</v>
      </c>
      <c r="W17" s="14">
        <f>[13]Setembro!$B$26</f>
        <v>25.970833333333331</v>
      </c>
      <c r="X17" s="14">
        <f>[13]Setembro!$B$27</f>
        <v>27.879166666666663</v>
      </c>
      <c r="Y17" s="14">
        <f>[13]Setembro!$B$28</f>
        <v>27.641666666666669</v>
      </c>
      <c r="Z17" s="14">
        <f>[13]Setembro!$B$29</f>
        <v>23.683333333333334</v>
      </c>
      <c r="AA17" s="14">
        <f>[13]Setembro!$B$30</f>
        <v>22.495833333333334</v>
      </c>
      <c r="AB17" s="14">
        <f>[13]Setembro!$B$31</f>
        <v>19.854166666666675</v>
      </c>
      <c r="AC17" s="14">
        <f>[13]Setembro!$B$32</f>
        <v>21.579166666666669</v>
      </c>
      <c r="AD17" s="14">
        <f>[13]Setembro!$B$33</f>
        <v>24.474999999999998</v>
      </c>
      <c r="AE17" s="14">
        <f>[13]Setembro!$B$34</f>
        <v>22.241666666666671</v>
      </c>
      <c r="AF17" s="78">
        <f t="shared" si="3"/>
        <v>21.139722222222222</v>
      </c>
    </row>
    <row r="18" spans="1:32" ht="17.100000000000001" customHeight="1" x14ac:dyDescent="0.2">
      <c r="A18" s="133" t="s">
        <v>9</v>
      </c>
      <c r="B18" s="14">
        <f>[14]Setembro!$B$5</f>
        <v>24.483333333333334</v>
      </c>
      <c r="C18" s="14">
        <f>[14]Setembro!$B$6</f>
        <v>14.004166666666668</v>
      </c>
      <c r="D18" s="14">
        <f>[14]Setembro!$B$7</f>
        <v>12.837500000000004</v>
      </c>
      <c r="E18" s="14">
        <f>[14]Setembro!$B$8</f>
        <v>17.921739130434784</v>
      </c>
      <c r="F18" s="14">
        <f>[14]Setembro!$B$9</f>
        <v>18.254166666666666</v>
      </c>
      <c r="G18" s="14">
        <f>[14]Setembro!$B$10</f>
        <v>19.345833333333339</v>
      </c>
      <c r="H18" s="14">
        <f>[14]Setembro!$B$11</f>
        <v>22.500000000000004</v>
      </c>
      <c r="I18" s="14">
        <f>[14]Setembro!$B$12</f>
        <v>24.475000000000005</v>
      </c>
      <c r="J18" s="14">
        <f>[14]Setembro!$B$13</f>
        <v>25.983333333333338</v>
      </c>
      <c r="K18" s="14">
        <f>[14]Setembro!$B$14</f>
        <v>26.029166666666672</v>
      </c>
      <c r="L18" s="14">
        <f>[14]Setembro!$B$15</f>
        <v>25.641666666666662</v>
      </c>
      <c r="M18" s="14">
        <f>[14]Setembro!$B$16</f>
        <v>23.454166666666666</v>
      </c>
      <c r="N18" s="14">
        <f>[14]Setembro!$B$17</f>
        <v>22.258333333333336</v>
      </c>
      <c r="O18" s="14">
        <f>[14]Setembro!$B$18</f>
        <v>18.495833333333334</v>
      </c>
      <c r="P18" s="14">
        <f>[14]Setembro!$B$19</f>
        <v>20.60869565217391</v>
      </c>
      <c r="Q18" s="14">
        <f>[14]Setembro!$B$20</f>
        <v>20.158333333333328</v>
      </c>
      <c r="R18" s="14">
        <f>[14]Setembro!$B$21</f>
        <v>21.112500000000001</v>
      </c>
      <c r="S18" s="14">
        <f>[14]Setembro!$B$22</f>
        <v>22.579166666666669</v>
      </c>
      <c r="T18" s="14">
        <f>[14]Setembro!$B$23</f>
        <v>26.183333333333334</v>
      </c>
      <c r="U18" s="14">
        <f>[14]Setembro!$B$24</f>
        <v>19.362499999999997</v>
      </c>
      <c r="V18" s="14">
        <f>[14]Setembro!$B$25</f>
        <v>21.387499999999999</v>
      </c>
      <c r="W18" s="14">
        <f>[14]Setembro!$B$26</f>
        <v>26.791666666666668</v>
      </c>
      <c r="X18" s="14">
        <f>[14]Setembro!$B$27</f>
        <v>28.583333333333329</v>
      </c>
      <c r="Y18" s="14">
        <f>[14]Setembro!$B$28</f>
        <v>29.741666666666671</v>
      </c>
      <c r="Z18" s="14">
        <f>[14]Setembro!$B$29</f>
        <v>24.862499999999994</v>
      </c>
      <c r="AA18" s="14">
        <f>[14]Setembro!$B$30</f>
        <v>25.658333333333331</v>
      </c>
      <c r="AB18" s="14">
        <f>[14]Setembro!$B$31</f>
        <v>20.991666666666667</v>
      </c>
      <c r="AC18" s="14">
        <f>[14]Setembro!$B$32</f>
        <v>23.025000000000002</v>
      </c>
      <c r="AD18" s="14">
        <f>[14]Setembro!$B$33</f>
        <v>25.462500000000002</v>
      </c>
      <c r="AE18" s="14">
        <f>[14]Setembro!$B$34</f>
        <v>21.9375</v>
      </c>
      <c r="AF18" s="78">
        <f>AVERAGE(B18:AE18)</f>
        <v>22.471014492753618</v>
      </c>
    </row>
    <row r="19" spans="1:32" ht="17.100000000000001" customHeight="1" x14ac:dyDescent="0.2">
      <c r="A19" s="133" t="s">
        <v>47</v>
      </c>
      <c r="B19" s="14">
        <f>[15]Setembro!$B$5</f>
        <v>18.745833333333334</v>
      </c>
      <c r="C19" s="14">
        <f>[15]Setembro!$B$6</f>
        <v>11.620833333333339</v>
      </c>
      <c r="D19" s="14">
        <f>[15]Setembro!$B$7</f>
        <v>13.416666666666666</v>
      </c>
      <c r="E19" s="14">
        <f>[15]Setembro!$B$8</f>
        <v>18.604166666666668</v>
      </c>
      <c r="F19" s="14">
        <f>[15]Setembro!$B$9</f>
        <v>18.133333333333336</v>
      </c>
      <c r="G19" s="14">
        <f>[15]Setembro!$B$10</f>
        <v>21.483333333333324</v>
      </c>
      <c r="H19" s="14">
        <f>[15]Setembro!$B$11</f>
        <v>22.091666666666669</v>
      </c>
      <c r="I19" s="14">
        <f>[15]Setembro!$B$12</f>
        <v>22.637499999999999</v>
      </c>
      <c r="J19" s="14">
        <f>[15]Setembro!$B$13</f>
        <v>23.704166666666669</v>
      </c>
      <c r="K19" s="14">
        <f>[15]Setembro!$B$14</f>
        <v>25.05</v>
      </c>
      <c r="L19" s="14">
        <f>[15]Setembro!$B$15</f>
        <v>24.179166666666671</v>
      </c>
      <c r="M19" s="14">
        <f>[15]Setembro!$B$16</f>
        <v>24.833333333333332</v>
      </c>
      <c r="N19" s="14">
        <f>[15]Setembro!$B$17</f>
        <v>25.287499999999994</v>
      </c>
      <c r="O19" s="14">
        <f>[15]Setembro!$B$18</f>
        <v>19.862500000000001</v>
      </c>
      <c r="P19" s="14">
        <f>[15]Setembro!$B$19</f>
        <v>21.083333333333332</v>
      </c>
      <c r="Q19" s="14">
        <f>[15]Setembro!$B$20</f>
        <v>20.554166666666664</v>
      </c>
      <c r="R19" s="14">
        <f>[15]Setembro!$B$21</f>
        <v>21.820833333333336</v>
      </c>
      <c r="S19" s="14">
        <f>[15]Setembro!$B$22</f>
        <v>22.724999999999998</v>
      </c>
      <c r="T19" s="14">
        <f>[15]Setembro!$B$23</f>
        <v>27.137500000000006</v>
      </c>
      <c r="U19" s="14">
        <f>[15]Setembro!$B$24</f>
        <v>23.656521739130437</v>
      </c>
      <c r="V19" s="14">
        <f>[15]Setembro!$B$25</f>
        <v>24.245833333333334</v>
      </c>
      <c r="W19" s="14">
        <f>[15]Setembro!$B$26</f>
        <v>28.724999999999998</v>
      </c>
      <c r="X19" s="14">
        <f>[15]Setembro!$B$27</f>
        <v>28.637500000000003</v>
      </c>
      <c r="Y19" s="14">
        <f>[15]Setembro!$B$28</f>
        <v>27.4375</v>
      </c>
      <c r="Z19" s="14">
        <f>[15]Setembro!$B$29</f>
        <v>24.983333333333338</v>
      </c>
      <c r="AA19" s="14">
        <f>[15]Setembro!$B$30</f>
        <v>24.629166666666663</v>
      </c>
      <c r="AB19" s="14">
        <f>[15]Setembro!$B$31</f>
        <v>21.916666666666668</v>
      </c>
      <c r="AC19" s="14">
        <f>[15]Setembro!$B$32</f>
        <v>21.945833333333329</v>
      </c>
      <c r="AD19" s="14">
        <f>[15]Setembro!$B$33</f>
        <v>24.591666666666665</v>
      </c>
      <c r="AE19" s="14">
        <f>[15]Setembro!$B$34</f>
        <v>25.125</v>
      </c>
      <c r="AF19" s="78">
        <f>AVERAGE(B19:AE19)</f>
        <v>22.628828502415459</v>
      </c>
    </row>
    <row r="20" spans="1:32" ht="17.100000000000001" customHeight="1" x14ac:dyDescent="0.2">
      <c r="A20" s="133" t="s">
        <v>10</v>
      </c>
      <c r="B20" s="14">
        <f>[16]Setembro!$B$5</f>
        <v>19.383333333333336</v>
      </c>
      <c r="C20" s="14">
        <f>[16]Setembro!$B$6</f>
        <v>11.916666666666666</v>
      </c>
      <c r="D20" s="14">
        <f>[16]Setembro!$B$7</f>
        <v>12.466666666666667</v>
      </c>
      <c r="E20" s="14">
        <f>[16]Setembro!$B$8</f>
        <v>17.383333333333329</v>
      </c>
      <c r="F20" s="14">
        <f>[16]Setembro!$B$9</f>
        <v>16.587499999999999</v>
      </c>
      <c r="G20" s="14">
        <f>[16]Setembro!$B$10</f>
        <v>19.575000000000003</v>
      </c>
      <c r="H20" s="14">
        <f>[16]Setembro!$B$11</f>
        <v>21.362499999999997</v>
      </c>
      <c r="I20" s="14">
        <f>[16]Setembro!$B$12</f>
        <v>22.400000000000006</v>
      </c>
      <c r="J20" s="14">
        <f>[16]Setembro!$B$13</f>
        <v>23.008333333333329</v>
      </c>
      <c r="K20" s="14">
        <f>[16]Setembro!$B$14</f>
        <v>24.283333333333331</v>
      </c>
      <c r="L20" s="14">
        <f>[16]Setembro!$B$15</f>
        <v>23.550000000000008</v>
      </c>
      <c r="M20" s="14">
        <f>[16]Setembro!$B$16</f>
        <v>22.533333333333335</v>
      </c>
      <c r="N20" s="14">
        <f>[16]Setembro!$B$17</f>
        <v>20.637499999999996</v>
      </c>
      <c r="O20" s="14">
        <f>[16]Setembro!$B$18</f>
        <v>18.387499999999999</v>
      </c>
      <c r="P20" s="14">
        <f>[16]Setembro!$B$19</f>
        <v>20.758333333333333</v>
      </c>
      <c r="Q20" s="14">
        <f>[16]Setembro!$B$20</f>
        <v>19.691666666666666</v>
      </c>
      <c r="R20" s="14">
        <f>[16]Setembro!$B$21</f>
        <v>21.258333333333333</v>
      </c>
      <c r="S20" s="14">
        <f>[16]Setembro!$B$22</f>
        <v>21.766666666666669</v>
      </c>
      <c r="T20" s="14">
        <f>[16]Setembro!$B$23</f>
        <v>26.674999999999994</v>
      </c>
      <c r="U20" s="14">
        <f>[16]Setembro!$B$24</f>
        <v>18.829166666666669</v>
      </c>
      <c r="V20" s="14">
        <f>[16]Setembro!$B$25</f>
        <v>21.9375</v>
      </c>
      <c r="W20" s="14">
        <f>[16]Setembro!$B$26</f>
        <v>26.875</v>
      </c>
      <c r="X20" s="14">
        <f>[16]Setembro!$B$27</f>
        <v>28.625000000000011</v>
      </c>
      <c r="Y20" s="14">
        <f>[16]Setembro!$B$28</f>
        <v>27.866666666666671</v>
      </c>
      <c r="Z20" s="14">
        <f>[16]Setembro!$B$29</f>
        <v>23.275000000000002</v>
      </c>
      <c r="AA20" s="14">
        <f>[16]Setembro!$B$30</f>
        <v>23.237500000000011</v>
      </c>
      <c r="AB20" s="14">
        <f>[16]Setembro!$B$31</f>
        <v>19.616666666666664</v>
      </c>
      <c r="AC20" s="14">
        <f>[16]Setembro!$B$32</f>
        <v>21.799999999999997</v>
      </c>
      <c r="AD20" s="14">
        <f>[16]Setembro!$B$33</f>
        <v>24.933333333333337</v>
      </c>
      <c r="AE20" s="14">
        <f>[16]Setembro!$B$34</f>
        <v>22.974999999999998</v>
      </c>
      <c r="AF20" s="78">
        <f t="shared" si="3"/>
        <v>21.453194444444438</v>
      </c>
    </row>
    <row r="21" spans="1:32" ht="17.100000000000001" customHeight="1" x14ac:dyDescent="0.2">
      <c r="A21" s="133" t="s">
        <v>11</v>
      </c>
      <c r="B21" s="14">
        <f>[17]Setembro!$B$5</f>
        <v>22.062500000000004</v>
      </c>
      <c r="C21" s="14">
        <f>[17]Setembro!$B$6</f>
        <v>12.183333333333332</v>
      </c>
      <c r="D21" s="14">
        <f>[17]Setembro!$B$7</f>
        <v>12.329166666666667</v>
      </c>
      <c r="E21" s="14">
        <f>[17]Setembro!$B$8</f>
        <v>17.383333333333329</v>
      </c>
      <c r="F21" s="14">
        <f>[17]Setembro!$B$9</f>
        <v>16.591666666666665</v>
      </c>
      <c r="G21" s="14">
        <f>[17]Setembro!$B$10</f>
        <v>17.541666666666668</v>
      </c>
      <c r="H21" s="14">
        <f>[17]Setembro!$B$11</f>
        <v>19.75416666666667</v>
      </c>
      <c r="I21" s="14">
        <f>[17]Setembro!$B$12</f>
        <v>20.691666666666666</v>
      </c>
      <c r="J21" s="14">
        <f>[17]Setembro!$B$13</f>
        <v>22.324999999999999</v>
      </c>
      <c r="K21" s="14">
        <f>[17]Setembro!$B$14</f>
        <v>23.433333333333337</v>
      </c>
      <c r="L21" s="14">
        <f>[17]Setembro!$B$15</f>
        <v>24.158333333333331</v>
      </c>
      <c r="M21" s="14">
        <f>[17]Setembro!$B$16</f>
        <v>22.341666666666665</v>
      </c>
      <c r="N21" s="14">
        <f>[17]Setembro!$B$17</f>
        <v>22.954166666666666</v>
      </c>
      <c r="O21" s="14">
        <f>[17]Setembro!$B$18</f>
        <v>18.008333333333333</v>
      </c>
      <c r="P21" s="14">
        <f>[17]Setembro!$B$19</f>
        <v>18.895833333333332</v>
      </c>
      <c r="Q21" s="14">
        <f>[17]Setembro!$B$20</f>
        <v>18.666666666666668</v>
      </c>
      <c r="R21" s="14">
        <f>[17]Setembro!$B$21</f>
        <v>20.958333333333332</v>
      </c>
      <c r="S21" s="14">
        <f>[17]Setembro!$B$22</f>
        <v>22.041666666666661</v>
      </c>
      <c r="T21" s="14">
        <f>[17]Setembro!$B$23</f>
        <v>25.241666666666671</v>
      </c>
      <c r="U21" s="14">
        <f>[17]Setembro!$B$24</f>
        <v>19.30833333333333</v>
      </c>
      <c r="V21" s="14">
        <f>[17]Setembro!$B$25</f>
        <v>21.704166666666666</v>
      </c>
      <c r="W21" s="14">
        <f>[17]Setembro!$B$26</f>
        <v>26.733333333333334</v>
      </c>
      <c r="X21" s="14">
        <f>[17]Setembro!$B$27</f>
        <v>27.233333333333331</v>
      </c>
      <c r="Y21" s="14">
        <f>[17]Setembro!$B$28</f>
        <v>27.216666666666669</v>
      </c>
      <c r="Z21" s="14">
        <f>[17]Setembro!$B$29</f>
        <v>23.437500000000004</v>
      </c>
      <c r="AA21" s="14">
        <f>[17]Setembro!$B$30</f>
        <v>23.841666666666665</v>
      </c>
      <c r="AB21" s="14">
        <f>[17]Setembro!$B$31</f>
        <v>20.316666666666666</v>
      </c>
      <c r="AC21" s="14">
        <f>[17]Setembro!$B$32</f>
        <v>21.379166666666674</v>
      </c>
      <c r="AD21" s="14">
        <f>[17]Setembro!$B$33</f>
        <v>23.833333333333329</v>
      </c>
      <c r="AE21" s="14">
        <f>[17]Setembro!$B$34</f>
        <v>22.670833333333334</v>
      </c>
      <c r="AF21" s="78">
        <f t="shared" si="3"/>
        <v>21.174583333333338</v>
      </c>
    </row>
    <row r="22" spans="1:32" ht="17.100000000000001" customHeight="1" x14ac:dyDescent="0.2">
      <c r="A22" s="133" t="s">
        <v>12</v>
      </c>
      <c r="B22" s="14">
        <f>[18]Setembro!$B$5</f>
        <v>26.35</v>
      </c>
      <c r="C22" s="14">
        <f>[18]Setembro!$B$6</f>
        <v>11.15</v>
      </c>
      <c r="D22" s="14">
        <f>[18]Setembro!$B$7</f>
        <v>17.500000000000004</v>
      </c>
      <c r="E22" s="14">
        <f>[18]Setembro!$B$8</f>
        <v>22.419999999999998</v>
      </c>
      <c r="F22" s="14">
        <f>[18]Setembro!$B$9</f>
        <v>23.836363636363636</v>
      </c>
      <c r="G22" s="14">
        <f>[18]Setembro!$B$10</f>
        <v>26.790909090909089</v>
      </c>
      <c r="H22" s="14">
        <f>[18]Setembro!$B$11</f>
        <v>29.4</v>
      </c>
      <c r="I22" s="14">
        <f>[18]Setembro!$B$12</f>
        <v>30.200000000000006</v>
      </c>
      <c r="J22" s="14">
        <f>[18]Setembro!$B$13</f>
        <v>31.119999999999997</v>
      </c>
      <c r="K22" s="14">
        <f>[18]Setembro!$B$14</f>
        <v>32.459999999999994</v>
      </c>
      <c r="L22" s="14">
        <f>[18]Setembro!$B$15</f>
        <v>29.166666666666661</v>
      </c>
      <c r="M22" s="14">
        <f>[18]Setembro!$B$16</f>
        <v>30.7</v>
      </c>
      <c r="N22" s="14">
        <f>[18]Setembro!$B$17</f>
        <v>31.416666666666668</v>
      </c>
      <c r="O22" s="14">
        <f>[18]Setembro!$B$18</f>
        <v>22.024999999999999</v>
      </c>
      <c r="P22" s="14">
        <f>[18]Setembro!$B$19</f>
        <v>25.05</v>
      </c>
      <c r="Q22" s="14">
        <f>[18]Setembro!$B$20</f>
        <v>24.333333333333332</v>
      </c>
      <c r="R22" s="14">
        <f>[18]Setembro!$B$21</f>
        <v>23.100000000000005</v>
      </c>
      <c r="S22" s="14">
        <f>[18]Setembro!$B$22</f>
        <v>27.609090909090909</v>
      </c>
      <c r="T22" s="14">
        <f>[18]Setembro!$B$23</f>
        <v>30.65384615384615</v>
      </c>
      <c r="U22" s="14">
        <f>[18]Setembro!$B$24</f>
        <v>25.515384615384619</v>
      </c>
      <c r="V22" s="14">
        <f>[18]Setembro!$B$25</f>
        <v>29.07692307692308</v>
      </c>
      <c r="W22" s="14">
        <f>[18]Setembro!$B$26</f>
        <v>32.361538461538466</v>
      </c>
      <c r="X22" s="14">
        <f>[18]Setembro!$B$27</f>
        <v>32.969230769230769</v>
      </c>
      <c r="Y22" s="14">
        <f>[18]Setembro!$B$28</f>
        <v>33.4</v>
      </c>
      <c r="Z22" s="14">
        <f>[18]Setembro!$B$29</f>
        <v>27.889999999999997</v>
      </c>
      <c r="AA22" s="14">
        <f>[18]Setembro!$B$30</f>
        <v>30.307692307692303</v>
      </c>
      <c r="AB22" s="14">
        <f>[18]Setembro!$B$31</f>
        <v>25.618181818181814</v>
      </c>
      <c r="AC22" s="14">
        <f>[18]Setembro!$B$32</f>
        <v>27.883333333333336</v>
      </c>
      <c r="AD22" s="14">
        <f>[18]Setembro!$B$33</f>
        <v>26.488888888888891</v>
      </c>
      <c r="AE22" s="14">
        <f>[18]Setembro!$B$34</f>
        <v>25.483333333333334</v>
      </c>
      <c r="AF22" s="78">
        <f>AVERAGE(B22:AE22)</f>
        <v>27.075879435379434</v>
      </c>
    </row>
    <row r="23" spans="1:32" ht="17.100000000000001" customHeight="1" x14ac:dyDescent="0.2">
      <c r="A23" s="133" t="s">
        <v>13</v>
      </c>
      <c r="B23" s="14">
        <f>[19]Setembro!$B$5</f>
        <v>23.916666666666668</v>
      </c>
      <c r="C23" s="14">
        <f>[19]Setembro!$B$6</f>
        <v>13.183333333333335</v>
      </c>
      <c r="D23" s="14">
        <f>[19]Setembro!$B$7</f>
        <v>14.666666666666666</v>
      </c>
      <c r="E23" s="14">
        <f>[19]Setembro!$B$8</f>
        <v>17.383333333333333</v>
      </c>
      <c r="F23" s="14">
        <f>[19]Setembro!$B$9</f>
        <v>18.616666666666671</v>
      </c>
      <c r="G23" s="14">
        <f>[19]Setembro!$B$10</f>
        <v>20.30833333333333</v>
      </c>
      <c r="H23" s="14">
        <f>[19]Setembro!$B$11</f>
        <v>22.204166666666666</v>
      </c>
      <c r="I23" s="14">
        <f>[19]Setembro!$B$12</f>
        <v>24.170833333333334</v>
      </c>
      <c r="J23" s="14">
        <f>[19]Setembro!$B$13</f>
        <v>24.787499999999998</v>
      </c>
      <c r="K23" s="14">
        <f>[19]Setembro!$B$14</f>
        <v>25.349999999999998</v>
      </c>
      <c r="L23" s="14">
        <f>[19]Setembro!$B$15</f>
        <v>25.387500000000003</v>
      </c>
      <c r="M23" s="14">
        <f>[19]Setembro!$B$16</f>
        <v>25.908333333333335</v>
      </c>
      <c r="N23" s="14">
        <f>[19]Setembro!$B$17</f>
        <v>26.254166666666666</v>
      </c>
      <c r="O23" s="14">
        <f>[19]Setembro!$B$18</f>
        <v>23.095833333333331</v>
      </c>
      <c r="P23" s="14">
        <f>[19]Setembro!$B$19</f>
        <v>24.358333333333331</v>
      </c>
      <c r="Q23" s="14">
        <f>[19]Setembro!$B$20</f>
        <v>25.020833333333332</v>
      </c>
      <c r="R23" s="14">
        <f>[19]Setembro!$B$21</f>
        <v>23.545833333333334</v>
      </c>
      <c r="S23" s="14">
        <f>[19]Setembro!$B$22</f>
        <v>25.470833333333335</v>
      </c>
      <c r="T23" s="14">
        <f>[19]Setembro!$B$23</f>
        <v>28.225000000000005</v>
      </c>
      <c r="U23" s="14">
        <f>[19]Setembro!$B$24</f>
        <v>28.708333333333332</v>
      </c>
      <c r="V23" s="14">
        <f>[19]Setembro!$B$25</f>
        <v>27.295833333333334</v>
      </c>
      <c r="W23" s="14">
        <f>[19]Setembro!$B$26</f>
        <v>29.537499999999998</v>
      </c>
      <c r="X23" s="14">
        <f>[19]Setembro!$B$27</f>
        <v>29.575000000000003</v>
      </c>
      <c r="Y23" s="14">
        <f>[19]Setembro!$B$28</f>
        <v>29.8125</v>
      </c>
      <c r="Z23" s="14">
        <f>[19]Setembro!$B$29</f>
        <v>27.091666666666658</v>
      </c>
      <c r="AA23" s="14">
        <f>[19]Setembro!$B$30</f>
        <v>27.775000000000002</v>
      </c>
      <c r="AB23" s="14">
        <f>[19]Setembro!$B$31</f>
        <v>27.508333333333336</v>
      </c>
      <c r="AC23" s="14">
        <f>[19]Setembro!$B$32</f>
        <v>26.087499999999995</v>
      </c>
      <c r="AD23" s="14">
        <f>[19]Setembro!$B$33</f>
        <v>26.579166666666666</v>
      </c>
      <c r="AE23" s="14">
        <f>[19]Setembro!$B$34</f>
        <v>24.816666666666663</v>
      </c>
      <c r="AF23" s="78">
        <f t="shared" si="3"/>
        <v>24.554722222222221</v>
      </c>
    </row>
    <row r="24" spans="1:32" ht="17.100000000000001" customHeight="1" x14ac:dyDescent="0.2">
      <c r="A24" s="133" t="s">
        <v>14</v>
      </c>
      <c r="B24" s="14">
        <f>[20]Setembro!$B$5</f>
        <v>29.083333333333339</v>
      </c>
      <c r="C24" s="14">
        <f>[20]Setembro!$B$6</f>
        <v>25.666666666666671</v>
      </c>
      <c r="D24" s="14">
        <f>[20]Setembro!$B$7</f>
        <v>18.379166666666666</v>
      </c>
      <c r="E24" s="14">
        <f>[20]Setembro!$B$8</f>
        <v>17.787499999999998</v>
      </c>
      <c r="F24" s="14">
        <f>[20]Setembro!$B$9</f>
        <v>19.462500000000002</v>
      </c>
      <c r="G24" s="14">
        <f>[20]Setembro!$B$10</f>
        <v>21.466666666666669</v>
      </c>
      <c r="H24" s="14">
        <f>[20]Setembro!$B$11</f>
        <v>24.608333333333334</v>
      </c>
      <c r="I24" s="14">
        <f>[20]Setembro!$B$12</f>
        <v>26.308333333333326</v>
      </c>
      <c r="J24" s="14">
        <f>[20]Setembro!$B$13</f>
        <v>26.950000000000003</v>
      </c>
      <c r="K24" s="14">
        <f>[20]Setembro!$B$14</f>
        <v>26.579166666666666</v>
      </c>
      <c r="L24" s="14">
        <f>[20]Setembro!$B$15</f>
        <v>26.820833333333329</v>
      </c>
      <c r="M24" s="14">
        <f>[20]Setembro!$B$16</f>
        <v>27.341666666666669</v>
      </c>
      <c r="N24" s="14">
        <f>[20]Setembro!$B$17</f>
        <v>28.604166666666668</v>
      </c>
      <c r="O24" s="14">
        <f>[20]Setembro!$B$18</f>
        <v>23.133333333333336</v>
      </c>
      <c r="P24" s="14">
        <f>[20]Setembro!$B$19</f>
        <v>22.125000000000004</v>
      </c>
      <c r="Q24" s="14">
        <f>[20]Setembro!$B$20</f>
        <v>24.425000000000001</v>
      </c>
      <c r="R24" s="14">
        <f>[20]Setembro!$B$21</f>
        <v>20.883333333333333</v>
      </c>
      <c r="S24" s="14">
        <f>[20]Setembro!$B$22</f>
        <v>23.049999999999997</v>
      </c>
      <c r="T24" s="14">
        <f>[20]Setembro!$B$23</f>
        <v>25.837500000000002</v>
      </c>
      <c r="U24" s="14">
        <f>[20]Setembro!$B$24</f>
        <v>24.020833333333332</v>
      </c>
      <c r="V24" s="14">
        <f>[20]Setembro!$B$25</f>
        <v>23.866666666666664</v>
      </c>
      <c r="W24" s="14">
        <f>[20]Setembro!$B$26</f>
        <v>28.216666666666665</v>
      </c>
      <c r="X24" s="14">
        <f>[20]Setembro!$B$27</f>
        <v>29.091666666666665</v>
      </c>
      <c r="Y24" s="14">
        <f>[20]Setembro!$B$28</f>
        <v>29.058333333333334</v>
      </c>
      <c r="Z24" s="14">
        <f>[20]Setembro!$B$29</f>
        <v>30.058333333333334</v>
      </c>
      <c r="AA24" s="14">
        <f>[20]Setembro!$B$30</f>
        <v>27.704166666666666</v>
      </c>
      <c r="AB24" s="14">
        <f>[20]Setembro!$B$31</f>
        <v>26.129166666666666</v>
      </c>
      <c r="AC24" s="14">
        <f>[20]Setembro!$B$32</f>
        <v>25.575000000000003</v>
      </c>
      <c r="AD24" s="14">
        <f>[20]Setembro!$B$33</f>
        <v>26.445833333333329</v>
      </c>
      <c r="AE24" s="14">
        <f>[20]Setembro!$B$34</f>
        <v>24.000000000000004</v>
      </c>
      <c r="AF24" s="78">
        <f t="shared" si="3"/>
        <v>25.089305555555555</v>
      </c>
    </row>
    <row r="25" spans="1:32" ht="17.100000000000001" customHeight="1" x14ac:dyDescent="0.2">
      <c r="A25" s="133" t="s">
        <v>15</v>
      </c>
      <c r="B25" s="14">
        <f>[21]Setembro!$B$5</f>
        <v>16.120833333333337</v>
      </c>
      <c r="C25" s="14">
        <f>[21]Setembro!$B$6</f>
        <v>8.7083333333333321</v>
      </c>
      <c r="D25" s="14">
        <f>[21]Setembro!$B$7</f>
        <v>9.9708333333333314</v>
      </c>
      <c r="E25" s="14">
        <f>[21]Setembro!$B$8</f>
        <v>15.575000000000001</v>
      </c>
      <c r="F25" s="14">
        <f>[21]Setembro!$B$9</f>
        <v>16.554166666666667</v>
      </c>
      <c r="G25" s="14">
        <f>[21]Setembro!$B$10</f>
        <v>17.1875</v>
      </c>
      <c r="H25" s="14">
        <f>[21]Setembro!$B$11</f>
        <v>20.404166666666669</v>
      </c>
      <c r="I25" s="14">
        <f>[21]Setembro!$B$12</f>
        <v>23.137500000000003</v>
      </c>
      <c r="J25" s="14">
        <f>[21]Setembro!$B$13</f>
        <v>25.491666666666664</v>
      </c>
      <c r="K25" s="14">
        <f>[21]Setembro!$B$14</f>
        <v>25.6875</v>
      </c>
      <c r="L25" s="14">
        <f>[21]Setembro!$B$15</f>
        <v>24.333333333333329</v>
      </c>
      <c r="M25" s="14">
        <f>[21]Setembro!$B$16</f>
        <v>22.120833333333334</v>
      </c>
      <c r="N25" s="14">
        <f>[21]Setembro!$B$17</f>
        <v>18.929166666666667</v>
      </c>
      <c r="O25" s="14">
        <f>[21]Setembro!$B$18</f>
        <v>16.791666666666668</v>
      </c>
      <c r="P25" s="14">
        <f>[21]Setembro!$B$19</f>
        <v>19.583333333333329</v>
      </c>
      <c r="Q25" s="14">
        <f>[21]Setembro!$B$20</f>
        <v>18.091666666666665</v>
      </c>
      <c r="R25" s="14">
        <f>[21]Setembro!$B$21</f>
        <v>19.595833333333328</v>
      </c>
      <c r="S25" s="14">
        <f>[21]Setembro!$B$22</f>
        <v>20.333333333333339</v>
      </c>
      <c r="T25" s="14">
        <f>[21]Setembro!$B$23</f>
        <v>25.041666666666668</v>
      </c>
      <c r="U25" s="14">
        <f>[21]Setembro!$B$24</f>
        <v>18.129166666666666</v>
      </c>
      <c r="V25" s="14">
        <f>[21]Setembro!$B$25</f>
        <v>21.770833333333332</v>
      </c>
      <c r="W25" s="14">
        <f>[21]Setembro!$B$26</f>
        <v>25.820833333333336</v>
      </c>
      <c r="X25" s="14">
        <f>[21]Setembro!$B$27</f>
        <v>27.512499999999999</v>
      </c>
      <c r="Y25" s="14">
        <f>[21]Setembro!$B$28</f>
        <v>26.391666666666669</v>
      </c>
      <c r="Z25" s="14">
        <f>[21]Setembro!$B$29</f>
        <v>22.150000000000002</v>
      </c>
      <c r="AA25" s="14">
        <f>[21]Setembro!$B$30</f>
        <v>20.808333333333337</v>
      </c>
      <c r="AB25" s="14">
        <f>[21]Setembro!$B$31</f>
        <v>17.541666666666668</v>
      </c>
      <c r="AC25" s="14">
        <f>[21]Setembro!$B$32</f>
        <v>18</v>
      </c>
      <c r="AD25" s="14">
        <f>[21]Setembro!$B$33</f>
        <v>22.558333333333337</v>
      </c>
      <c r="AE25" s="14">
        <f>[21]Setembro!$B$34</f>
        <v>22.345833333333342</v>
      </c>
      <c r="AF25" s="78">
        <f t="shared" si="3"/>
        <v>20.222916666666659</v>
      </c>
    </row>
    <row r="26" spans="1:32" ht="17.100000000000001" customHeight="1" x14ac:dyDescent="0.2">
      <c r="A26" s="133" t="s">
        <v>16</v>
      </c>
      <c r="B26" s="14">
        <f>[22]Setembro!$B$5</f>
        <v>16.116666666666664</v>
      </c>
      <c r="C26" s="14">
        <f>[22]Setembro!$B$6</f>
        <v>11.370833333333332</v>
      </c>
      <c r="D26" s="14">
        <f>[22]Setembro!$B$7</f>
        <v>14.733333333333333</v>
      </c>
      <c r="E26" s="14">
        <f>[22]Setembro!$B$8</f>
        <v>18.404166666666665</v>
      </c>
      <c r="F26" s="14">
        <f>[22]Setembro!$B$9</f>
        <v>18.333333333333332</v>
      </c>
      <c r="G26" s="14">
        <f>[22]Setembro!$B$10</f>
        <v>20.629166666666666</v>
      </c>
      <c r="H26" s="14">
        <f>[22]Setembro!$B$11</f>
        <v>23</v>
      </c>
      <c r="I26" s="14">
        <f>[22]Setembro!$B$12</f>
        <v>23.729166666666668</v>
      </c>
      <c r="J26" s="14">
        <f>[22]Setembro!$B$13</f>
        <v>26.300000000000008</v>
      </c>
      <c r="K26" s="14">
        <f>[22]Setembro!$B$14</f>
        <v>26.387500000000006</v>
      </c>
      <c r="L26" s="14">
        <f>[22]Setembro!$B$15</f>
        <v>26.583333333333329</v>
      </c>
      <c r="M26" s="14">
        <f>[22]Setembro!$B$16</f>
        <v>27.162500000000005</v>
      </c>
      <c r="N26" s="14">
        <f>[22]Setembro!$B$17</f>
        <v>24.933333333333334</v>
      </c>
      <c r="O26" s="14">
        <f>[22]Setembro!$B$18</f>
        <v>20.141666666666669</v>
      </c>
      <c r="P26" s="14">
        <f>[22]Setembro!$B$19</f>
        <v>22.504166666666666</v>
      </c>
      <c r="Q26" s="14">
        <f>[22]Setembro!$B$20</f>
        <v>23.724999999999994</v>
      </c>
      <c r="R26" s="14">
        <f>[22]Setembro!$B$21</f>
        <v>21.224999999999998</v>
      </c>
      <c r="S26" s="14">
        <f>[22]Setembro!$B$22</f>
        <v>22.116666666666664</v>
      </c>
      <c r="T26" s="14">
        <f>[22]Setembro!$B$23</f>
        <v>28.729166666666671</v>
      </c>
      <c r="U26" s="14">
        <f>[22]Setembro!$B$24</f>
        <v>28.158333333333335</v>
      </c>
      <c r="V26" s="14">
        <f>[22]Setembro!$B$25</f>
        <v>26.420833333333331</v>
      </c>
      <c r="W26" s="14">
        <f>[22]Setembro!$B$26</f>
        <v>30.38333333333334</v>
      </c>
      <c r="X26" s="14">
        <f>[22]Setembro!$B$27</f>
        <v>31.241666666666664</v>
      </c>
      <c r="Y26" s="14">
        <f>[22]Setembro!$B$28</f>
        <v>31.849999999999998</v>
      </c>
      <c r="Z26" s="14">
        <f>[22]Setembro!$B$29</f>
        <v>27.725000000000009</v>
      </c>
      <c r="AA26" s="14">
        <f>[22]Setembro!$B$30</f>
        <v>28.258333333333329</v>
      </c>
      <c r="AB26" s="14">
        <f>[22]Setembro!$B$31</f>
        <v>24.720833333333335</v>
      </c>
      <c r="AC26" s="14">
        <f>[22]Setembro!$B$32</f>
        <v>24.824999999999992</v>
      </c>
      <c r="AD26" s="14">
        <f>[22]Setembro!$B$33</f>
        <v>27.279166666666669</v>
      </c>
      <c r="AE26" s="14">
        <f>[22]Setembro!$B$34</f>
        <v>28.216666666666669</v>
      </c>
      <c r="AF26" s="78">
        <f t="shared" si="3"/>
        <v>24.17347222222223</v>
      </c>
    </row>
    <row r="27" spans="1:32" ht="17.100000000000001" customHeight="1" x14ac:dyDescent="0.2">
      <c r="A27" s="133" t="s">
        <v>17</v>
      </c>
      <c r="B27" s="14">
        <f>[23]Setembro!$B$5</f>
        <v>22.683333333333334</v>
      </c>
      <c r="C27" s="14">
        <f>[23]Setembro!$B$6</f>
        <v>13.454166666666666</v>
      </c>
      <c r="D27" s="14">
        <f>[23]Setembro!$B$7</f>
        <v>13.091666666666669</v>
      </c>
      <c r="E27" s="14">
        <f>[23]Setembro!$B$8</f>
        <v>17.483333333333331</v>
      </c>
      <c r="F27" s="14">
        <f>[23]Setembro!$B$9</f>
        <v>15.933333333333335</v>
      </c>
      <c r="G27" s="14">
        <f>[23]Setembro!$B$10</f>
        <v>19.195833333333329</v>
      </c>
      <c r="H27" s="14">
        <f>[23]Setembro!$B$11</f>
        <v>19.654166666666665</v>
      </c>
      <c r="I27" s="14">
        <f>[23]Setembro!$B$12</f>
        <v>21.387499999999999</v>
      </c>
      <c r="J27" s="14">
        <f>[23]Setembro!$B$13</f>
        <v>22.233333333333334</v>
      </c>
      <c r="K27" s="14">
        <f>[23]Setembro!$B$14</f>
        <v>23.058333333333337</v>
      </c>
      <c r="L27" s="14">
        <f>[23]Setembro!$B$15</f>
        <v>24.399999999999995</v>
      </c>
      <c r="M27" s="14">
        <f>[23]Setembro!$B$16</f>
        <v>22.645833333333332</v>
      </c>
      <c r="N27" s="14">
        <f>[23]Setembro!$B$17</f>
        <v>22.454166666666666</v>
      </c>
      <c r="O27" s="14">
        <f>[23]Setembro!$B$18</f>
        <v>18.541666666666668</v>
      </c>
      <c r="P27" s="14">
        <f>[23]Setembro!$B$19</f>
        <v>19.545833333333331</v>
      </c>
      <c r="Q27" s="14">
        <f>[23]Setembro!$B$20</f>
        <v>19.429166666666667</v>
      </c>
      <c r="R27" s="14">
        <f>[23]Setembro!$B$21</f>
        <v>21.079166666666662</v>
      </c>
      <c r="S27" s="14">
        <f>[23]Setembro!$B$22</f>
        <v>22.3125</v>
      </c>
      <c r="T27" s="14">
        <f>[23]Setembro!$B$23</f>
        <v>26.591666666666665</v>
      </c>
      <c r="U27" s="14">
        <f>[23]Setembro!$B$24</f>
        <v>20.141666666666662</v>
      </c>
      <c r="V27" s="14">
        <f>[23]Setembro!$B$25</f>
        <v>21.491666666666664</v>
      </c>
      <c r="W27" s="14">
        <f>[23]Setembro!$B$26</f>
        <v>27.316666666666663</v>
      </c>
      <c r="X27" s="14">
        <f>[23]Setembro!$B$27</f>
        <v>28.874999999999996</v>
      </c>
      <c r="Y27" s="14">
        <f>[23]Setembro!$B$28</f>
        <v>28.216666666666669</v>
      </c>
      <c r="Z27" s="14">
        <f>[23]Setembro!$B$29</f>
        <v>23.795833333333334</v>
      </c>
      <c r="AA27" s="14">
        <f>[23]Setembro!$B$30</f>
        <v>24.991666666666664</v>
      </c>
      <c r="AB27" s="14">
        <f>[23]Setembro!$B$31</f>
        <v>20.854166666666668</v>
      </c>
      <c r="AC27" s="14">
        <f>[23]Setembro!$B$32</f>
        <v>22.045833333333334</v>
      </c>
      <c r="AD27" s="14">
        <f>[23]Setembro!$B$33</f>
        <v>24.770833333333329</v>
      </c>
      <c r="AE27" s="14">
        <f>[23]Setembro!$B$34</f>
        <v>22.025000000000002</v>
      </c>
      <c r="AF27" s="78">
        <f>AVERAGE(B27:AE27)</f>
        <v>21.65666666666667</v>
      </c>
    </row>
    <row r="28" spans="1:32" ht="17.100000000000001" customHeight="1" x14ac:dyDescent="0.2">
      <c r="A28" s="133" t="s">
        <v>18</v>
      </c>
      <c r="B28" s="14">
        <f>[24]Setembro!$B$5</f>
        <v>26.045833333333334</v>
      </c>
      <c r="C28" s="14">
        <f>[24]Setembro!$B$6</f>
        <v>14.950000000000001</v>
      </c>
      <c r="D28" s="14">
        <f>[24]Setembro!$B$7</f>
        <v>12.083333333333334</v>
      </c>
      <c r="E28" s="14">
        <f>[24]Setembro!$B$8</f>
        <v>16.000000000000004</v>
      </c>
      <c r="F28" s="14">
        <f>[24]Setembro!$B$9</f>
        <v>18.220833333333331</v>
      </c>
      <c r="G28" s="14">
        <f>[24]Setembro!$B$10</f>
        <v>20.462499999999999</v>
      </c>
      <c r="H28" s="14">
        <f>[24]Setembro!$B$11</f>
        <v>23.425000000000001</v>
      </c>
      <c r="I28" s="14">
        <f>[24]Setembro!$B$12</f>
        <v>25.370833333333334</v>
      </c>
      <c r="J28" s="14">
        <f>[24]Setembro!$B$13</f>
        <v>26.362500000000001</v>
      </c>
      <c r="K28" s="14">
        <f>[24]Setembro!$B$14</f>
        <v>26.712500000000002</v>
      </c>
      <c r="L28" s="14">
        <f>[24]Setembro!$B$15</f>
        <v>26.825000000000003</v>
      </c>
      <c r="M28" s="14">
        <f>[24]Setembro!$B$16</f>
        <v>26.337500000000002</v>
      </c>
      <c r="N28" s="14">
        <f>[24]Setembro!$B$17</f>
        <v>27.404166666666665</v>
      </c>
      <c r="O28" s="14">
        <f>[24]Setembro!$B$18</f>
        <v>19.479166666666668</v>
      </c>
      <c r="P28" s="14">
        <f>[24]Setembro!$B$19</f>
        <v>21.208333333333332</v>
      </c>
      <c r="Q28" s="14">
        <f>[24]Setembro!$B$20</f>
        <v>21.266666666666662</v>
      </c>
      <c r="R28" s="14">
        <f>[24]Setembro!$B$21</f>
        <v>20.150000000000002</v>
      </c>
      <c r="S28" s="14">
        <f>[24]Setembro!$B$22</f>
        <v>22.770833333333329</v>
      </c>
      <c r="T28" s="14">
        <f>[24]Setembro!$B$23</f>
        <v>25.337500000000002</v>
      </c>
      <c r="U28" s="14">
        <f>[24]Setembro!$B$24</f>
        <v>22.274999999999995</v>
      </c>
      <c r="V28" s="14">
        <f>[24]Setembro!$B$25</f>
        <v>22.666666666666668</v>
      </c>
      <c r="W28" s="14">
        <f>[24]Setembro!$B$26</f>
        <v>25.629166666666666</v>
      </c>
      <c r="X28" s="14">
        <f>[24]Setembro!$B$27</f>
        <v>26.238888888888891</v>
      </c>
      <c r="Y28" s="14">
        <f>[24]Setembro!$B$28</f>
        <v>32.016666666666666</v>
      </c>
      <c r="Z28" s="14" t="str">
        <f>[24]Setembro!$B$29</f>
        <v>*</v>
      </c>
      <c r="AA28" s="14">
        <f>[24]Setembro!$B$30</f>
        <v>30.116666666666671</v>
      </c>
      <c r="AB28" s="14">
        <f>[24]Setembro!$B$31</f>
        <v>23.637499999999992</v>
      </c>
      <c r="AC28" s="14">
        <f>[24]Setembro!$B$32</f>
        <v>23.304166666666664</v>
      </c>
      <c r="AD28" s="14">
        <f>[24]Setembro!$B$33</f>
        <v>24.3</v>
      </c>
      <c r="AE28" s="14">
        <f>[24]Setembro!$B$34</f>
        <v>20.908333333333335</v>
      </c>
      <c r="AF28" s="78">
        <f>AVERAGE(B28:AE28)</f>
        <v>23.155363984674327</v>
      </c>
    </row>
    <row r="29" spans="1:32" ht="17.100000000000001" customHeight="1" x14ac:dyDescent="0.2">
      <c r="A29" s="133" t="s">
        <v>19</v>
      </c>
      <c r="B29" s="14">
        <f>[25]Setembro!$B$5</f>
        <v>16.083333333333332</v>
      </c>
      <c r="C29" s="14">
        <f>[25]Setembro!$B$6</f>
        <v>10.591666666666667</v>
      </c>
      <c r="D29" s="14">
        <f>[25]Setembro!$B$7</f>
        <v>11.987499999999999</v>
      </c>
      <c r="E29" s="14">
        <f>[25]Setembro!$B$8</f>
        <v>16.554166666666664</v>
      </c>
      <c r="F29" s="14">
        <f>[25]Setembro!$B$9</f>
        <v>16.370833333333334</v>
      </c>
      <c r="G29" s="14">
        <f>[25]Setembro!$B$10</f>
        <v>18.666666666666668</v>
      </c>
      <c r="H29" s="14">
        <f>[25]Setembro!$B$11</f>
        <v>20.841666666666665</v>
      </c>
      <c r="I29" s="14">
        <f>[25]Setembro!$B$12</f>
        <v>23.025000000000006</v>
      </c>
      <c r="J29" s="14">
        <f>[25]Setembro!$B$13</f>
        <v>23.733333333333334</v>
      </c>
      <c r="K29" s="14">
        <f>[25]Setembro!$B$14</f>
        <v>23.845833333333331</v>
      </c>
      <c r="L29" s="14">
        <f>[25]Setembro!$B$15</f>
        <v>22.645833333333329</v>
      </c>
      <c r="M29" s="14">
        <f>[25]Setembro!$B$16</f>
        <v>22.041666666666668</v>
      </c>
      <c r="N29" s="14">
        <f>[25]Setembro!$B$17</f>
        <v>18.845833333333331</v>
      </c>
      <c r="O29" s="14">
        <f>[25]Setembro!$B$18</f>
        <v>18.404166666666665</v>
      </c>
      <c r="P29" s="14">
        <f>[25]Setembro!$B$19</f>
        <v>20.212500000000002</v>
      </c>
      <c r="Q29" s="14">
        <f>[25]Setembro!$B$20</f>
        <v>18.645833333333336</v>
      </c>
      <c r="R29" s="14">
        <f>[25]Setembro!$B$21</f>
        <v>19.849999999999998</v>
      </c>
      <c r="S29" s="14">
        <f>[25]Setembro!$B$22</f>
        <v>20.520833333333329</v>
      </c>
      <c r="T29" s="14">
        <f>[25]Setembro!$B$23</f>
        <v>25.008333333333329</v>
      </c>
      <c r="U29" s="14">
        <f>[25]Setembro!$B$24</f>
        <v>17.791666666666668</v>
      </c>
      <c r="V29" s="14">
        <f>[25]Setembro!$B$25</f>
        <v>21.133333333333333</v>
      </c>
      <c r="W29" s="14">
        <f>[25]Setembro!$B$26</f>
        <v>25.824999999999999</v>
      </c>
      <c r="X29" s="14">
        <f>[25]Setembro!$B$27</f>
        <v>26.474999999999998</v>
      </c>
      <c r="Y29" s="14">
        <f>[25]Setembro!$B$28</f>
        <v>24.499999999999996</v>
      </c>
      <c r="Z29" s="14">
        <f>[25]Setembro!$B$29</f>
        <v>21.745833333333334</v>
      </c>
      <c r="AA29" s="14">
        <f>[25]Setembro!$B$30</f>
        <v>20.708333333333332</v>
      </c>
      <c r="AB29" s="14">
        <f>[25]Setembro!$B$31</f>
        <v>19.491666666666667</v>
      </c>
      <c r="AC29" s="14">
        <f>[25]Setembro!$B$32</f>
        <v>20.624999999999996</v>
      </c>
      <c r="AD29" s="14">
        <f>[25]Setembro!$B$33</f>
        <v>23.649999999999995</v>
      </c>
      <c r="AE29" s="14">
        <f>[25]Setembro!$B$34</f>
        <v>22.5625</v>
      </c>
      <c r="AF29" s="78">
        <f>AVERAGE(B29:AE29)</f>
        <v>20.412777777777777</v>
      </c>
    </row>
    <row r="30" spans="1:32" ht="17.100000000000001" customHeight="1" x14ac:dyDescent="0.2">
      <c r="A30" s="133" t="s">
        <v>31</v>
      </c>
      <c r="B30" s="14">
        <f>[26]Setembro!$B$5</f>
        <v>25.75</v>
      </c>
      <c r="C30" s="14">
        <f>[26]Setembro!$B$6</f>
        <v>12.770833333333329</v>
      </c>
      <c r="D30" s="14">
        <f>[26]Setembro!$B$7</f>
        <v>11.641666666666671</v>
      </c>
      <c r="E30" s="14">
        <f>[26]Setembro!$B$8</f>
        <v>16.750000000000004</v>
      </c>
      <c r="F30" s="14">
        <f>[26]Setembro!$B$9</f>
        <v>17.041666666666668</v>
      </c>
      <c r="G30" s="14">
        <f>[26]Setembro!$B$10</f>
        <v>19.283333333333335</v>
      </c>
      <c r="H30" s="14">
        <f>[26]Setembro!$B$11</f>
        <v>22.008333333333329</v>
      </c>
      <c r="I30" s="14">
        <f>[26]Setembro!$B$12</f>
        <v>23.712500000000006</v>
      </c>
      <c r="J30" s="14">
        <f>[26]Setembro!$B$13</f>
        <v>24.508333333333336</v>
      </c>
      <c r="K30" s="14">
        <f>[26]Setembro!$B$14</f>
        <v>25.158333333333331</v>
      </c>
      <c r="L30" s="14">
        <f>[26]Setembro!$B$15</f>
        <v>25.712500000000002</v>
      </c>
      <c r="M30" s="14">
        <f>[26]Setembro!$B$16</f>
        <v>24.849999999999994</v>
      </c>
      <c r="N30" s="14">
        <f>[26]Setembro!$B$17</f>
        <v>24.712500000000002</v>
      </c>
      <c r="O30" s="14">
        <f>[26]Setembro!$B$18</f>
        <v>18.083333333333332</v>
      </c>
      <c r="P30" s="14">
        <f>[26]Setembro!$B$19</f>
        <v>19.887499999999999</v>
      </c>
      <c r="Q30" s="14">
        <f>[26]Setembro!$B$20</f>
        <v>20.020833333333332</v>
      </c>
      <c r="R30" s="14">
        <f>[26]Setembro!$B$21</f>
        <v>19.954166666666662</v>
      </c>
      <c r="S30" s="14">
        <f>[26]Setembro!$B$22</f>
        <v>22.708333333333332</v>
      </c>
      <c r="T30" s="14">
        <f>[26]Setembro!$B$23</f>
        <v>26.275000000000002</v>
      </c>
      <c r="U30" s="14">
        <f>[26]Setembro!$B$24</f>
        <v>21.254166666666666</v>
      </c>
      <c r="V30" s="14">
        <f>[26]Setembro!$B$25</f>
        <v>23.129166666666666</v>
      </c>
      <c r="W30" s="14">
        <f>[26]Setembro!$B$26</f>
        <v>27.883333333333329</v>
      </c>
      <c r="X30" s="14">
        <f>[26]Setembro!$B$27</f>
        <v>29.162499999999994</v>
      </c>
      <c r="Y30" s="14">
        <f>[26]Setembro!$B$28</f>
        <v>29.191666666666666</v>
      </c>
      <c r="Z30" s="14">
        <f>[26]Setembro!$B$29</f>
        <v>22.895833333333332</v>
      </c>
      <c r="AA30" s="14">
        <f>[26]Setembro!$B$30</f>
        <v>25.529166666666669</v>
      </c>
      <c r="AB30" s="14">
        <f>[26]Setembro!$B$31</f>
        <v>21.429166666666664</v>
      </c>
      <c r="AC30" s="14">
        <f>[26]Setembro!$B$32</f>
        <v>22.637500000000003</v>
      </c>
      <c r="AD30" s="14">
        <f>[26]Setembro!$B$33</f>
        <v>25.45</v>
      </c>
      <c r="AE30" s="14">
        <f>[26]Setembro!$B$34</f>
        <v>22.908333333333335</v>
      </c>
      <c r="AF30" s="78">
        <f t="shared" si="3"/>
        <v>22.410000000000004</v>
      </c>
    </row>
    <row r="31" spans="1:32" ht="17.100000000000001" customHeight="1" x14ac:dyDescent="0.2">
      <c r="A31" s="133" t="s">
        <v>49</v>
      </c>
      <c r="B31" s="14">
        <f>[27]Setembro!$B$5</f>
        <v>27.766666666666669</v>
      </c>
      <c r="C31" s="14">
        <f>[27]Setembro!$B$6</f>
        <v>16.420833333333334</v>
      </c>
      <c r="D31" s="14">
        <f>[27]Setembro!$B$7</f>
        <v>14.362499999999999</v>
      </c>
      <c r="E31" s="14">
        <f>[27]Setembro!$B$8</f>
        <v>17.525000000000002</v>
      </c>
      <c r="F31" s="14">
        <f>[27]Setembro!$B$9</f>
        <v>20.904166666666665</v>
      </c>
      <c r="G31" s="14">
        <f>[27]Setembro!$B$10</f>
        <v>23</v>
      </c>
      <c r="H31" s="14">
        <f>[27]Setembro!$B$11</f>
        <v>26.275000000000006</v>
      </c>
      <c r="I31" s="14">
        <f>[27]Setembro!$B$12</f>
        <v>27.204166666666666</v>
      </c>
      <c r="J31" s="14">
        <f>[27]Setembro!$B$13</f>
        <v>27.908333333333331</v>
      </c>
      <c r="K31" s="14">
        <f>[27]Setembro!$B$14</f>
        <v>28.341666666666665</v>
      </c>
      <c r="L31" s="14">
        <f>[27]Setembro!$B$15</f>
        <v>28.145833333333332</v>
      </c>
      <c r="M31" s="14">
        <f>[27]Setembro!$B$16</f>
        <v>28.716666666666669</v>
      </c>
      <c r="N31" s="14">
        <f>[27]Setembro!$B$17</f>
        <v>29.391666666666669</v>
      </c>
      <c r="O31" s="14">
        <f>[27]Setembro!$B$18</f>
        <v>24.087500000000002</v>
      </c>
      <c r="P31" s="14">
        <f>[27]Setembro!$B$19</f>
        <v>25.770833333333329</v>
      </c>
      <c r="Q31" s="14">
        <f>[27]Setembro!$B$20</f>
        <v>26.958333333333332</v>
      </c>
      <c r="R31" s="14">
        <f>[27]Setembro!$B$21</f>
        <v>25.17916666666666</v>
      </c>
      <c r="S31" s="14">
        <f>[27]Setembro!$B$22</f>
        <v>25.295833333333331</v>
      </c>
      <c r="T31" s="14">
        <f>[27]Setembro!$B$23</f>
        <v>28.025000000000002</v>
      </c>
      <c r="U31" s="14">
        <f>[27]Setembro!$B$24</f>
        <v>25.408333333333335</v>
      </c>
      <c r="V31" s="14">
        <f>[27]Setembro!$B$25</f>
        <v>27.283333333333335</v>
      </c>
      <c r="W31" s="14">
        <f>[27]Setembro!$B$26</f>
        <v>29.437499999999996</v>
      </c>
      <c r="X31" s="14">
        <f>[27]Setembro!$B$27</f>
        <v>29.754166666666666</v>
      </c>
      <c r="Y31" s="14">
        <f>[27]Setembro!$B$28</f>
        <v>30.395833333333332</v>
      </c>
      <c r="Z31" s="14">
        <f>[27]Setembro!$B$29</f>
        <v>23.362499999999997</v>
      </c>
      <c r="AA31" s="14">
        <f>[27]Setembro!$B$30</f>
        <v>28.075000000000003</v>
      </c>
      <c r="AB31" s="14">
        <f>[27]Setembro!$B$31</f>
        <v>28.758333333333329</v>
      </c>
      <c r="AC31" s="14">
        <f>[27]Setembro!$B$32</f>
        <v>24.325000000000003</v>
      </c>
      <c r="AD31" s="14">
        <f>[27]Setembro!$B$33</f>
        <v>26.091666666666669</v>
      </c>
      <c r="AE31" s="14">
        <f>[27]Setembro!$B$34</f>
        <v>23.3125</v>
      </c>
      <c r="AF31" s="78">
        <f>AVERAGE(B31:AE31)</f>
        <v>25.582777777777782</v>
      </c>
    </row>
    <row r="32" spans="1:32" ht="17.100000000000001" customHeight="1" x14ac:dyDescent="0.2">
      <c r="A32" s="133" t="s">
        <v>20</v>
      </c>
      <c r="B32" s="14">
        <f>[28]Setembro!$B$5</f>
        <v>29.012500000000003</v>
      </c>
      <c r="C32" s="14">
        <f>[28]Setembro!$B$6</f>
        <v>22.400000000000002</v>
      </c>
      <c r="D32" s="14">
        <f>[28]Setembro!$B$7</f>
        <v>16.670833333333331</v>
      </c>
      <c r="E32" s="14">
        <f>[28]Setembro!$B$8</f>
        <v>18.108333333333334</v>
      </c>
      <c r="F32" s="14">
        <f>[28]Setembro!$B$9</f>
        <v>19.545833333333331</v>
      </c>
      <c r="G32" s="14">
        <f>[28]Setembro!$B$10</f>
        <v>21.187499999999996</v>
      </c>
      <c r="H32" s="14">
        <f>[28]Setembro!$B$11</f>
        <v>23.262499999999999</v>
      </c>
      <c r="I32" s="14">
        <f>[28]Setembro!$B$12</f>
        <v>25.637500000000003</v>
      </c>
      <c r="J32" s="14">
        <f>[28]Setembro!$B$13</f>
        <v>26.6875</v>
      </c>
      <c r="K32" s="14">
        <f>[28]Setembro!$B$14</f>
        <v>26.566666666666663</v>
      </c>
      <c r="L32" s="14">
        <f>[28]Setembro!$B$15</f>
        <v>26.574999999999999</v>
      </c>
      <c r="M32" s="14">
        <f>[28]Setembro!$B$16</f>
        <v>26.037499999999998</v>
      </c>
      <c r="N32" s="14">
        <f>[28]Setembro!$B$17</f>
        <v>26.458333333333332</v>
      </c>
      <c r="O32" s="14">
        <f>[28]Setembro!$B$18</f>
        <v>21.708333333333329</v>
      </c>
      <c r="P32" s="14">
        <f>[28]Setembro!$B$19</f>
        <v>21.204166666666669</v>
      </c>
      <c r="Q32" s="14">
        <f>[28]Setembro!$B$20</f>
        <v>22.666666666666661</v>
      </c>
      <c r="R32" s="14">
        <f>[28]Setembro!$B$21</f>
        <v>20.691666666666666</v>
      </c>
      <c r="S32" s="14">
        <f>[28]Setembro!$B$22</f>
        <v>23.375</v>
      </c>
      <c r="T32" s="14">
        <f>[28]Setembro!$B$23</f>
        <v>26.112499999999997</v>
      </c>
      <c r="U32" s="14">
        <f>[28]Setembro!$B$24</f>
        <v>21.779166666666669</v>
      </c>
      <c r="V32" s="14">
        <f>[28]Setembro!$B$25</f>
        <v>23.220833333333331</v>
      </c>
      <c r="W32" s="14">
        <f>[28]Setembro!$B$26</f>
        <v>27.524999999999995</v>
      </c>
      <c r="X32" s="14">
        <f>[28]Setembro!$B$27</f>
        <v>29.170833333333334</v>
      </c>
      <c r="Y32" s="14">
        <f>[28]Setembro!$B$28</f>
        <v>29.533333333333335</v>
      </c>
      <c r="Z32" s="14">
        <f>[28]Setembro!$B$29</f>
        <v>27.587500000000002</v>
      </c>
      <c r="AA32" s="14">
        <f>[28]Setembro!$B$30</f>
        <v>27.824999999999999</v>
      </c>
      <c r="AB32" s="14">
        <f>[28]Setembro!$B$31</f>
        <v>25.045833333333334</v>
      </c>
      <c r="AC32" s="14">
        <f>[28]Setembro!$B$32</f>
        <v>25.175000000000008</v>
      </c>
      <c r="AD32" s="14">
        <f>[28]Setembro!$B$33</f>
        <v>26.645833333333329</v>
      </c>
      <c r="AE32" s="14">
        <f>[28]Setembro!$B$34</f>
        <v>24.420833333333334</v>
      </c>
      <c r="AF32" s="78">
        <f>AVERAGE(B32:AE32)</f>
        <v>24.394583333333333</v>
      </c>
    </row>
    <row r="33" spans="1:32" ht="17.100000000000001" customHeight="1" x14ac:dyDescent="0.2">
      <c r="A33" s="76" t="s">
        <v>118</v>
      </c>
      <c r="B33" s="13">
        <f>[29]Setembro!$B$5</f>
        <v>23.979166666666668</v>
      </c>
      <c r="C33" s="13">
        <f>[29]Setembro!$B$6</f>
        <v>14.495833333333337</v>
      </c>
      <c r="D33" s="13">
        <f>[29]Setembro!$B$7</f>
        <v>12.991666666666667</v>
      </c>
      <c r="E33" s="13">
        <f>[29]Setembro!$B$8</f>
        <v>17.699999999999996</v>
      </c>
      <c r="F33" s="13">
        <f>[29]Setembro!$B$9</f>
        <v>17.625</v>
      </c>
      <c r="G33" s="13">
        <f>[29]Setembro!$B$10</f>
        <v>19.154166666666672</v>
      </c>
      <c r="H33" s="13">
        <f>[29]Setembro!$B$11</f>
        <v>22.041666666666668</v>
      </c>
      <c r="I33" s="13">
        <f>[29]Setembro!$B$12</f>
        <v>23.841666666666665</v>
      </c>
      <c r="J33" s="13">
        <f>[29]Setembro!$B$13</f>
        <v>24.858333333333334</v>
      </c>
      <c r="K33" s="13">
        <f>[29]Setembro!$B$14</f>
        <v>25.445833333333336</v>
      </c>
      <c r="L33" s="13">
        <f>[29]Setembro!$B$15</f>
        <v>24.524999999999995</v>
      </c>
      <c r="M33" s="13">
        <f>[29]Setembro!$B$16</f>
        <v>23.612499999999997</v>
      </c>
      <c r="N33" s="13">
        <f>[29]Setembro!$B$17</f>
        <v>22.537499999999998</v>
      </c>
      <c r="O33" s="13">
        <f>[29]Setembro!$B$18</f>
        <v>19.079166666666666</v>
      </c>
      <c r="P33" s="13">
        <f>[29]Setembro!$B$19</f>
        <v>20.329166666666662</v>
      </c>
      <c r="Q33" s="13">
        <f>[29]Setembro!$B$20</f>
        <v>20.258333333333329</v>
      </c>
      <c r="R33" s="13">
        <f>[29]Setembro!$B$21</f>
        <v>21.337500000000002</v>
      </c>
      <c r="S33" s="13">
        <f>[29]Setembro!$B$22</f>
        <v>22.454166666666666</v>
      </c>
      <c r="T33" s="13">
        <f>[29]Setembro!$B$23</f>
        <v>26.399999999999995</v>
      </c>
      <c r="U33" s="13">
        <f>[29]Setembro!$B$24</f>
        <v>19.487500000000001</v>
      </c>
      <c r="V33" s="13">
        <f>[29]Setembro!$B$25</f>
        <v>21.412499999999998</v>
      </c>
      <c r="W33" s="13">
        <f>[29]Setembro!$B$26</f>
        <v>26.770833333333339</v>
      </c>
      <c r="X33" s="13">
        <f>[29]Setembro!$B$27</f>
        <v>28.645833333333329</v>
      </c>
      <c r="Y33" s="13">
        <f>[29]Setembro!$B$28</f>
        <v>29.441666666666674</v>
      </c>
      <c r="Z33" s="13">
        <f>[29]Setembro!$B$29</f>
        <v>24.879166666666666</v>
      </c>
      <c r="AA33" s="13">
        <f>[29]Setembro!$B$30</f>
        <v>25.804166666666671</v>
      </c>
      <c r="AB33" s="13">
        <f>[29]Setembro!$B$31</f>
        <v>21.187499999999996</v>
      </c>
      <c r="AC33" s="13">
        <f>[29]Setembro!$B$32</f>
        <v>22.991666666666664</v>
      </c>
      <c r="AD33" s="13">
        <f>[29]Setembro!$B$33</f>
        <v>25.437499999999996</v>
      </c>
      <c r="AE33" s="13">
        <f>[29]Setembro!$B$34</f>
        <v>22.233333333333334</v>
      </c>
      <c r="AF33" s="77">
        <f t="shared" ref="AF33:AF40" si="4">AVERAGE(B33:AE33)</f>
        <v>22.365277777777781</v>
      </c>
    </row>
    <row r="34" spans="1:32" ht="17.100000000000001" customHeight="1" x14ac:dyDescent="0.2">
      <c r="A34" s="76" t="s">
        <v>199</v>
      </c>
      <c r="B34" s="14">
        <f>[30]Setembro!$B$5</f>
        <v>14.966666666666663</v>
      </c>
      <c r="C34" s="14">
        <f>[30]Setembro!$B$6</f>
        <v>8.8583333333333343</v>
      </c>
      <c r="D34" s="14">
        <f>[30]Setembro!$B$7</f>
        <v>10.187499999999998</v>
      </c>
      <c r="E34" s="14">
        <f>[30]Setembro!$B$8</f>
        <v>15.724999999999996</v>
      </c>
      <c r="F34" s="14">
        <f>[30]Setembro!$B$9</f>
        <v>16.295833333333331</v>
      </c>
      <c r="G34" s="14">
        <f>[30]Setembro!$B$10</f>
        <v>18.416666666666668</v>
      </c>
      <c r="H34" s="14">
        <f>[30]Setembro!$B$11</f>
        <v>21.420833333333334</v>
      </c>
      <c r="I34" s="14">
        <f>[30]Setembro!$B$12</f>
        <v>23.841666666666665</v>
      </c>
      <c r="J34" s="14">
        <f>[30]Setembro!$B$13</f>
        <v>25.200000000000003</v>
      </c>
      <c r="K34" s="14">
        <f>[30]Setembro!$B$14</f>
        <v>25.895833333333329</v>
      </c>
      <c r="L34" s="14">
        <f>[30]Setembro!$B$15</f>
        <v>23.791666666666668</v>
      </c>
      <c r="M34" s="14">
        <f>[30]Setembro!$B$16</f>
        <v>22.654166666666669</v>
      </c>
      <c r="N34" s="14">
        <f>[30]Setembro!$B$17</f>
        <v>19.324999999999999</v>
      </c>
      <c r="O34" s="14">
        <f>[30]Setembro!$B$18</f>
        <v>17.024999999999999</v>
      </c>
      <c r="P34" s="14">
        <f>[30]Setembro!$B$19</f>
        <v>20.000000000000004</v>
      </c>
      <c r="Q34" s="14">
        <f>[30]Setembro!$B$20</f>
        <v>18.825000000000006</v>
      </c>
      <c r="R34" s="14">
        <f>[30]Setembro!$B$21</f>
        <v>19.004166666666666</v>
      </c>
      <c r="S34" s="14">
        <f>[30]Setembro!$B$22</f>
        <v>20.670833333333334</v>
      </c>
      <c r="T34" s="14">
        <f>[30]Setembro!$B$23</f>
        <v>26.233333333333331</v>
      </c>
      <c r="U34" s="14">
        <f>[30]Setembro!$B$24</f>
        <v>17.887499999999999</v>
      </c>
      <c r="V34" s="14">
        <f>[30]Setembro!$B$25</f>
        <v>21.554166666666671</v>
      </c>
      <c r="W34" s="14">
        <f>[30]Setembro!$B$26</f>
        <v>26.058333333333341</v>
      </c>
      <c r="X34" s="14">
        <f>[30]Setembro!$B$27</f>
        <v>28.108333333333338</v>
      </c>
      <c r="Y34" s="14">
        <f>[30]Setembro!$B$28</f>
        <v>26.691666666666666</v>
      </c>
      <c r="Z34" s="14">
        <f>[30]Setembro!$B$29</f>
        <v>22.695833333333336</v>
      </c>
      <c r="AA34" s="14">
        <f>[30]Setembro!$B$30</f>
        <v>20.225000000000005</v>
      </c>
      <c r="AB34" s="14">
        <f>[30]Setembro!$B$31</f>
        <v>18.358333333333331</v>
      </c>
      <c r="AC34" s="14">
        <f>[30]Setembro!$B$32</f>
        <v>18.979166666666668</v>
      </c>
      <c r="AD34" s="14">
        <f>[30]Setembro!$B$33</f>
        <v>23.154166666666665</v>
      </c>
      <c r="AE34" s="14">
        <f>[30]Setembro!$B$34</f>
        <v>23.533333333333335</v>
      </c>
      <c r="AF34" s="78">
        <f t="shared" si="4"/>
        <v>20.519444444444442</v>
      </c>
    </row>
    <row r="35" spans="1:32" ht="17.100000000000001" customHeight="1" x14ac:dyDescent="0.2">
      <c r="A35" s="76" t="s">
        <v>126</v>
      </c>
      <c r="B35" s="14">
        <f>[31]Setembro!$B$5</f>
        <v>27.2</v>
      </c>
      <c r="C35" s="14">
        <f>[31]Setembro!$B$6</f>
        <v>14.804166666666665</v>
      </c>
      <c r="D35" s="14">
        <f>[31]Setembro!$B$7</f>
        <v>11.391666666666666</v>
      </c>
      <c r="E35" s="14">
        <f>[31]Setembro!$B$8</f>
        <v>16.429166666666671</v>
      </c>
      <c r="F35" s="14">
        <f>[31]Setembro!$B$9</f>
        <v>16.566666666666666</v>
      </c>
      <c r="G35" s="14">
        <f>[31]Setembro!$B$10</f>
        <v>18.162500000000001</v>
      </c>
      <c r="H35" s="14">
        <f>[31]Setembro!$B$11</f>
        <v>20.870833333333334</v>
      </c>
      <c r="I35" s="14">
        <f>[31]Setembro!$B$12</f>
        <v>23.358333333333334</v>
      </c>
      <c r="J35" s="14">
        <f>[31]Setembro!$B$13</f>
        <v>24.94583333333334</v>
      </c>
      <c r="K35" s="14">
        <f>[31]Setembro!$B$14</f>
        <v>25.541666666666668</v>
      </c>
      <c r="L35" s="14">
        <f>[31]Setembro!$B$15</f>
        <v>24.758333333333336</v>
      </c>
      <c r="M35" s="14">
        <f>[31]Setembro!$B$16</f>
        <v>24.983333333333331</v>
      </c>
      <c r="N35" s="14">
        <f>[31]Setembro!$B$17</f>
        <v>25.545833333333334</v>
      </c>
      <c r="O35" s="14">
        <f>[31]Setembro!$B$18</f>
        <v>18.583333333333332</v>
      </c>
      <c r="P35" s="14">
        <f>[31]Setembro!$B$19</f>
        <v>20.925000000000001</v>
      </c>
      <c r="Q35" s="14">
        <f>[31]Setembro!$B$20</f>
        <v>20.420833333333327</v>
      </c>
      <c r="R35" s="14">
        <f>[31]Setembro!$B$21</f>
        <v>19.970833333333339</v>
      </c>
      <c r="S35" s="14">
        <f>[31]Setembro!$B$22</f>
        <v>22.658333333333335</v>
      </c>
      <c r="T35" s="14">
        <f>[31]Setembro!$B$23</f>
        <v>25.7</v>
      </c>
      <c r="U35" s="14">
        <f>[31]Setembro!$B$24</f>
        <v>22.029166666666665</v>
      </c>
      <c r="V35" s="14">
        <f>[31]Setembro!$B$25</f>
        <v>23.395833333333332</v>
      </c>
      <c r="W35" s="14">
        <f>[31]Setembro!$B$26</f>
        <v>25.7</v>
      </c>
      <c r="X35" s="14">
        <f>[31]Setembro!$B$27</f>
        <v>26.883333333333336</v>
      </c>
      <c r="Y35" s="14">
        <f>[31]Setembro!$B$28</f>
        <v>27.083333333333339</v>
      </c>
      <c r="Z35" s="14">
        <f>[31]Setembro!$B$29</f>
        <v>22.841666666666669</v>
      </c>
      <c r="AA35" s="14">
        <f>[31]Setembro!$B$30</f>
        <v>25.437499999999996</v>
      </c>
      <c r="AB35" s="14">
        <f>[31]Setembro!$B$31</f>
        <v>22.770833333333332</v>
      </c>
      <c r="AC35" s="14">
        <f>[31]Setembro!$B$32</f>
        <v>23.358333333333334</v>
      </c>
      <c r="AD35" s="14">
        <f>[31]Setembro!$B$33</f>
        <v>24.608333333333338</v>
      </c>
      <c r="AE35" s="14">
        <f>[31]Setembro!$B$34</f>
        <v>21.533333333333331</v>
      </c>
      <c r="AF35" s="78">
        <f t="shared" si="4"/>
        <v>22.281944444444445</v>
      </c>
    </row>
    <row r="36" spans="1:32" ht="17.100000000000001" customHeight="1" x14ac:dyDescent="0.2">
      <c r="A36" s="76" t="s">
        <v>129</v>
      </c>
      <c r="B36" s="14">
        <f>[32]Setembro!$B$5</f>
        <v>18.425000000000001</v>
      </c>
      <c r="C36" s="14">
        <f>[32]Setembro!$B$6</f>
        <v>10.975000000000001</v>
      </c>
      <c r="D36" s="14">
        <f>[32]Setembro!$B$7</f>
        <v>12.887499999999998</v>
      </c>
      <c r="E36" s="14">
        <f>[32]Setembro!$B$8</f>
        <v>17.470833333333335</v>
      </c>
      <c r="F36" s="14">
        <f>[32]Setembro!$B$9</f>
        <v>16.999999999999996</v>
      </c>
      <c r="G36" s="14">
        <f>[32]Setembro!$B$10</f>
        <v>18.600000000000001</v>
      </c>
      <c r="H36" s="14">
        <f>[32]Setembro!$B$11</f>
        <v>21.283333333333331</v>
      </c>
      <c r="I36" s="14">
        <f>[32]Setembro!$B$12</f>
        <v>22.120833333333334</v>
      </c>
      <c r="J36" s="14">
        <f>[32]Setembro!$B$13</f>
        <v>23.462500000000002</v>
      </c>
      <c r="K36" s="14">
        <f>[32]Setembro!$B$14</f>
        <v>24.674999999999997</v>
      </c>
      <c r="L36" s="14">
        <f>[32]Setembro!$B$15</f>
        <v>24.441666666666663</v>
      </c>
      <c r="M36" s="14">
        <f>[32]Setembro!$B$16</f>
        <v>24.020833333333332</v>
      </c>
      <c r="N36" s="14">
        <f>[32]Setembro!$B$17</f>
        <v>23.287499999999998</v>
      </c>
      <c r="O36" s="14">
        <f>[32]Setembro!$B$18</f>
        <v>18.95</v>
      </c>
      <c r="P36" s="14">
        <f>[32]Setembro!$B$19</f>
        <v>20.262499999999996</v>
      </c>
      <c r="Q36" s="14">
        <f>[32]Setembro!$B$20</f>
        <v>19.858333333333334</v>
      </c>
      <c r="R36" s="14">
        <f>[32]Setembro!$B$21</f>
        <v>21.279166666666665</v>
      </c>
      <c r="S36" s="14">
        <f>[32]Setembro!$B$22</f>
        <v>22.629166666666666</v>
      </c>
      <c r="T36" s="14">
        <f>[32]Setembro!$B$23</f>
        <v>26.716666666666672</v>
      </c>
      <c r="U36" s="14">
        <f>[32]Setembro!$B$24</f>
        <v>23.433333333333334</v>
      </c>
      <c r="V36" s="14">
        <f>[32]Setembro!$B$25</f>
        <v>23.941666666666663</v>
      </c>
      <c r="W36" s="14">
        <f>[32]Setembro!$B$26</f>
        <v>27.733333333333331</v>
      </c>
      <c r="X36" s="14">
        <f>[32]Setembro!$B$27</f>
        <v>28.754166666666663</v>
      </c>
      <c r="Y36" s="14">
        <f>[32]Setembro!$B$28</f>
        <v>27.616666666666674</v>
      </c>
      <c r="Z36" s="14">
        <f>[32]Setembro!$B$29</f>
        <v>24.408333333333335</v>
      </c>
      <c r="AA36" s="14">
        <f>[32]Setembro!$B$30</f>
        <v>24.995833333333334</v>
      </c>
      <c r="AB36" s="14">
        <f>[32]Setembro!$B$31</f>
        <v>21.233333333333338</v>
      </c>
      <c r="AC36" s="14">
        <f>[32]Setembro!$B$32</f>
        <v>22.420833333333338</v>
      </c>
      <c r="AD36" s="14">
        <f>[32]Setembro!$B$33</f>
        <v>23.75</v>
      </c>
      <c r="AE36" s="14">
        <f>[32]Setembro!$B$34</f>
        <v>24.799999999999997</v>
      </c>
      <c r="AF36" s="78">
        <f>AVERAGE(B36:AE36)</f>
        <v>22.047777777777775</v>
      </c>
    </row>
    <row r="37" spans="1:32" ht="17.100000000000001" customHeight="1" x14ac:dyDescent="0.2">
      <c r="A37" s="76" t="s">
        <v>133</v>
      </c>
      <c r="B37" s="14">
        <f>[33]Setembro!$B$5</f>
        <v>26.849999999999998</v>
      </c>
      <c r="C37" s="14">
        <f>[33]Setembro!$B$6</f>
        <v>19.816666666666666</v>
      </c>
      <c r="D37" s="14">
        <f>[33]Setembro!$B$7</f>
        <v>14.5875</v>
      </c>
      <c r="E37" s="14">
        <f>[33]Setembro!$B$8</f>
        <v>17.287499999999998</v>
      </c>
      <c r="F37" s="14">
        <f>[33]Setembro!$B$9</f>
        <v>18.062500000000004</v>
      </c>
      <c r="G37" s="14">
        <f>[33]Setembro!$B$10</f>
        <v>19.600000000000001</v>
      </c>
      <c r="H37" s="14">
        <f>[33]Setembro!$B$11</f>
        <v>21.533333333333331</v>
      </c>
      <c r="I37" s="14">
        <f>[33]Setembro!$B$12</f>
        <v>23.891666666666666</v>
      </c>
      <c r="J37" s="14">
        <f>[33]Setembro!$B$13</f>
        <v>25.958333333333332</v>
      </c>
      <c r="K37" s="14">
        <f>[33]Setembro!$B$14</f>
        <v>24.458333333333332</v>
      </c>
      <c r="L37" s="14">
        <f>[33]Setembro!$B$15</f>
        <v>24.841666666666665</v>
      </c>
      <c r="M37" s="14">
        <f>[33]Setembro!$B$16</f>
        <v>24.483333333333331</v>
      </c>
      <c r="N37" s="14">
        <f>[33]Setembro!$B$17</f>
        <v>24.624999999999996</v>
      </c>
      <c r="O37" s="14">
        <f>[33]Setembro!$B$18</f>
        <v>21.004166666666666</v>
      </c>
      <c r="P37" s="14">
        <f>[33]Setembro!$B$19</f>
        <v>20</v>
      </c>
      <c r="Q37" s="14">
        <f>[33]Setembro!$B$20</f>
        <v>21.279166666666669</v>
      </c>
      <c r="R37" s="14">
        <f>[33]Setembro!$B$21</f>
        <v>20.762499999999999</v>
      </c>
      <c r="S37" s="14">
        <f>[33]Setembro!$B$22</f>
        <v>23.508333333333336</v>
      </c>
      <c r="T37" s="14">
        <f>[33]Setembro!$B$23</f>
        <v>25.800000000000008</v>
      </c>
      <c r="U37" s="14">
        <f>[33]Setembro!$B$24</f>
        <v>20.629166666666666</v>
      </c>
      <c r="V37" s="14">
        <f>[33]Setembro!$B$25</f>
        <v>21.345833333333331</v>
      </c>
      <c r="W37" s="14">
        <f>[33]Setembro!$B$26</f>
        <v>26.579166666666662</v>
      </c>
      <c r="X37" s="14">
        <f>[33]Setembro!$B$27</f>
        <v>28.295833333333331</v>
      </c>
      <c r="Y37" s="14">
        <f>[33]Setembro!$B$28</f>
        <v>28.812499999999989</v>
      </c>
      <c r="Z37" s="14">
        <f>[33]Setembro!$B$29</f>
        <v>27.037499999999994</v>
      </c>
      <c r="AA37" s="14">
        <f>[33]Setembro!$B$30</f>
        <v>26.508333333333336</v>
      </c>
      <c r="AB37" s="14">
        <f>[33]Setembro!$B$31</f>
        <v>24.124999999999996</v>
      </c>
      <c r="AC37" s="14">
        <f>[33]Setembro!$B$32</f>
        <v>24.175000000000001</v>
      </c>
      <c r="AD37" s="14">
        <f>[33]Setembro!$B$33</f>
        <v>26.608333333333334</v>
      </c>
      <c r="AE37" s="14">
        <f>[33]Setembro!$B$34</f>
        <v>23.262499999999999</v>
      </c>
      <c r="AF37" s="78">
        <f t="shared" si="4"/>
        <v>23.190972222222225</v>
      </c>
    </row>
    <row r="38" spans="1:32" ht="17.100000000000001" customHeight="1" x14ac:dyDescent="0.2">
      <c r="A38" s="76" t="s">
        <v>136</v>
      </c>
      <c r="B38" s="14">
        <f>[34]Setembro!$B$5</f>
        <v>19.504166666666666</v>
      </c>
      <c r="C38" s="14">
        <f>[34]Setembro!$B$6</f>
        <v>11.566666666666665</v>
      </c>
      <c r="D38" s="14">
        <f>[34]Setembro!$B$7</f>
        <v>12.549999999999999</v>
      </c>
      <c r="E38" s="14">
        <f>[34]Setembro!$B$8</f>
        <v>16.925000000000001</v>
      </c>
      <c r="F38" s="14">
        <f>[34]Setembro!$B$9</f>
        <v>16.520833333333332</v>
      </c>
      <c r="G38" s="14">
        <f>[34]Setembro!$B$10</f>
        <v>19.099999999999998</v>
      </c>
      <c r="H38" s="14">
        <f>[34]Setembro!$B$11</f>
        <v>21.375</v>
      </c>
      <c r="I38" s="14">
        <f>[34]Setembro!$B$12</f>
        <v>22.908333333333335</v>
      </c>
      <c r="J38" s="14">
        <f>[34]Setembro!$B$13</f>
        <v>23.650000000000002</v>
      </c>
      <c r="K38" s="14">
        <f>[34]Setembro!$B$14</f>
        <v>24.804166666666664</v>
      </c>
      <c r="L38" s="14">
        <f>[34]Setembro!$B$15</f>
        <v>23.612500000000001</v>
      </c>
      <c r="M38" s="14">
        <f>[34]Setembro!$B$16</f>
        <v>22.720833333333331</v>
      </c>
      <c r="N38" s="14">
        <f>[34]Setembro!$B$17</f>
        <v>20.754166666666659</v>
      </c>
      <c r="O38" s="14">
        <f>[34]Setembro!$B$18</f>
        <v>17.920833333333338</v>
      </c>
      <c r="P38" s="14">
        <f>[34]Setembro!$B$19</f>
        <v>20.204166666666666</v>
      </c>
      <c r="Q38" s="14">
        <f>[34]Setembro!$B$20</f>
        <v>19.666666666666668</v>
      </c>
      <c r="R38" s="14">
        <f>[34]Setembro!$B$21</f>
        <v>20.766666666666666</v>
      </c>
      <c r="S38" s="14">
        <f>[34]Setembro!$B$22</f>
        <v>21.779166666666665</v>
      </c>
      <c r="T38" s="14">
        <f>[34]Setembro!$B$23</f>
        <v>26.704166666666666</v>
      </c>
      <c r="U38" s="14">
        <f>[34]Setembro!$B$24</f>
        <v>18.804166666666664</v>
      </c>
      <c r="V38" s="14">
        <f>[34]Setembro!$B$25</f>
        <v>21.337500000000002</v>
      </c>
      <c r="W38" s="14">
        <f>[34]Setembro!$B$26</f>
        <v>26.916666666666661</v>
      </c>
      <c r="X38" s="14">
        <f>[34]Setembro!$B$27</f>
        <v>28.037500000000005</v>
      </c>
      <c r="Y38" s="14">
        <f>[34]Setembro!$B$28</f>
        <v>26.8</v>
      </c>
      <c r="Z38" s="14">
        <f>[34]Setembro!$B$29</f>
        <v>22.620833333333334</v>
      </c>
      <c r="AA38" s="14">
        <f>[34]Setembro!$B$30</f>
        <v>23.200000000000003</v>
      </c>
      <c r="AB38" s="14">
        <f>[34]Setembro!$B$31</f>
        <v>19.470833333333331</v>
      </c>
      <c r="AC38" s="14">
        <f>[34]Setembro!$B$32</f>
        <v>21.358333333333334</v>
      </c>
      <c r="AD38" s="14">
        <f>[34]Setembro!$B$33</f>
        <v>24.74166666666666</v>
      </c>
      <c r="AE38" s="14">
        <f>[34]Setembro!$B$34</f>
        <v>22.537499999999994</v>
      </c>
      <c r="AF38" s="78">
        <f t="shared" si="4"/>
        <v>21.295277777777777</v>
      </c>
    </row>
    <row r="39" spans="1:32" ht="17.100000000000001" customHeight="1" x14ac:dyDescent="0.2">
      <c r="A39" s="76" t="s">
        <v>200</v>
      </c>
      <c r="B39" s="14">
        <f>[35]Setembro!$B$5</f>
        <v>26.0625</v>
      </c>
      <c r="C39" s="14">
        <f>[35]Setembro!$B$6</f>
        <v>17.508333333333336</v>
      </c>
      <c r="D39" s="14">
        <f>[35]Setembro!$B$7</f>
        <v>13.633333333333333</v>
      </c>
      <c r="E39" s="14">
        <f>[35]Setembro!$B$8</f>
        <v>16.479166666666668</v>
      </c>
      <c r="F39" s="14">
        <f>[35]Setembro!$B$9</f>
        <v>17.100000000000001</v>
      </c>
      <c r="G39" s="14">
        <f>[35]Setembro!$B$10</f>
        <v>21.279166666666669</v>
      </c>
      <c r="H39" s="14">
        <f>[35]Setembro!$B$11</f>
        <v>23.125</v>
      </c>
      <c r="I39" s="14">
        <f>[35]Setembro!$B$12</f>
        <v>24.649999999999995</v>
      </c>
      <c r="J39" s="14">
        <f>[35]Setembro!$B$13</f>
        <v>25.133333333333336</v>
      </c>
      <c r="K39" s="14">
        <f>[35]Setembro!$B$14</f>
        <v>24.968181818181822</v>
      </c>
      <c r="L39" s="14">
        <f>[35]Setembro!$B$15</f>
        <v>25.404166666666669</v>
      </c>
      <c r="M39" s="14">
        <f>[35]Setembro!$B$16</f>
        <v>25.612499999999997</v>
      </c>
      <c r="N39" s="14">
        <f>[35]Setembro!$B$17</f>
        <v>27.849999999999998</v>
      </c>
      <c r="O39" s="14">
        <f>[35]Setembro!$B$18</f>
        <v>19.854166666666668</v>
      </c>
      <c r="P39" s="14">
        <f>[35]Setembro!$B$19</f>
        <v>21.208333333333336</v>
      </c>
      <c r="Q39" s="14">
        <f>[35]Setembro!$B$20</f>
        <v>22.295833333333338</v>
      </c>
      <c r="R39" s="14">
        <f>[35]Setembro!$B$21</f>
        <v>20.008333333333333</v>
      </c>
      <c r="S39" s="14">
        <f>[35]Setembro!$B$22</f>
        <v>22.729166666666668</v>
      </c>
      <c r="T39" s="14">
        <f>[35]Setembro!$B$23</f>
        <v>25.045833333333334</v>
      </c>
      <c r="U39" s="14">
        <f>[35]Setembro!$B$24</f>
        <v>21.637499999999999</v>
      </c>
      <c r="V39" s="14">
        <f>[35]Setembro!$B$25</f>
        <v>21.783333333333331</v>
      </c>
      <c r="W39" s="14">
        <f>[35]Setembro!$B$26</f>
        <v>26.008333333333336</v>
      </c>
      <c r="X39" s="14">
        <f>[35]Setembro!$B$27</f>
        <v>27.450000000000003</v>
      </c>
      <c r="Y39" s="14">
        <f>[35]Setembro!$B$28</f>
        <v>28.466666666666669</v>
      </c>
      <c r="Z39" s="14">
        <f>[35]Setembro!$B$29</f>
        <v>25.116666666666671</v>
      </c>
      <c r="AA39" s="14">
        <f>[35]Setembro!$B$30</f>
        <v>25.129166666666663</v>
      </c>
      <c r="AB39" s="14">
        <f>[35]Setembro!$B$31</f>
        <v>24.079166666666666</v>
      </c>
      <c r="AC39" s="14">
        <f>[35]Setembro!$B$32</f>
        <v>23.0625</v>
      </c>
      <c r="AD39" s="14">
        <f>[35]Setembro!$B$33</f>
        <v>25.083333333333329</v>
      </c>
      <c r="AE39" s="14">
        <f>[35]Setembro!$B$34</f>
        <v>22.204166666666666</v>
      </c>
      <c r="AF39" s="78">
        <f t="shared" si="4"/>
        <v>22.998939393939398</v>
      </c>
    </row>
    <row r="40" spans="1:32" ht="17.100000000000001" customHeight="1" x14ac:dyDescent="0.2">
      <c r="A40" s="76" t="s">
        <v>201</v>
      </c>
      <c r="B40" s="14">
        <f>[36]Setembro!$B$5</f>
        <v>21.733333333333334</v>
      </c>
      <c r="C40" s="14">
        <f>[36]Setembro!$B$6</f>
        <v>13.170833333333333</v>
      </c>
      <c r="D40" s="14">
        <f>[36]Setembro!$B$7</f>
        <v>13.1</v>
      </c>
      <c r="E40" s="14">
        <f>[36]Setembro!$B$8</f>
        <v>17.745833333333334</v>
      </c>
      <c r="F40" s="14">
        <f>[36]Setembro!$B$9</f>
        <v>17.258333333333329</v>
      </c>
      <c r="G40" s="14">
        <f>[36]Setembro!$B$10</f>
        <v>20.054166666666664</v>
      </c>
      <c r="H40" s="14">
        <f>[36]Setembro!$B$11</f>
        <v>21.899999999999995</v>
      </c>
      <c r="I40" s="14">
        <f>[36]Setembro!$B$12</f>
        <v>22.854166666666668</v>
      </c>
      <c r="J40" s="14">
        <f>[36]Setembro!$B$13</f>
        <v>23.558333333333334</v>
      </c>
      <c r="K40" s="14">
        <f>[36]Setembro!$B$14</f>
        <v>24.900000000000002</v>
      </c>
      <c r="L40" s="14">
        <f>[36]Setembro!$B$15</f>
        <v>23.216666666666665</v>
      </c>
      <c r="M40" s="14">
        <f>[36]Setembro!$B$16</f>
        <v>23.191666666666666</v>
      </c>
      <c r="N40" s="14">
        <f>[36]Setembro!$B$17</f>
        <v>22.520833333333332</v>
      </c>
      <c r="O40" s="14">
        <f>[36]Setembro!$B$18</f>
        <v>18.579166666666666</v>
      </c>
      <c r="P40" s="14">
        <f>[36]Setembro!$B$19</f>
        <v>20.124999999999996</v>
      </c>
      <c r="Q40" s="14">
        <f>[36]Setembro!$B$20</f>
        <v>20.054166666666667</v>
      </c>
      <c r="R40" s="14">
        <f>[36]Setembro!$B$21</f>
        <v>21.4375</v>
      </c>
      <c r="S40" s="14">
        <f>[36]Setembro!$B$22</f>
        <v>22.066666666666666</v>
      </c>
      <c r="T40" s="14">
        <f>[36]Setembro!$B$23</f>
        <v>26.141666666666666</v>
      </c>
      <c r="U40" s="14">
        <f>[36]Setembro!$B$24</f>
        <v>19.55</v>
      </c>
      <c r="V40" s="14">
        <f>[36]Setembro!$B$25</f>
        <v>21.345833333333331</v>
      </c>
      <c r="W40" s="14">
        <f>[36]Setembro!$B$26</f>
        <v>26.541666666666668</v>
      </c>
      <c r="X40" s="14">
        <f>[36]Setembro!$B$27</f>
        <v>28.208333333333339</v>
      </c>
      <c r="Y40" s="14">
        <f>[36]Setembro!$B$28</f>
        <v>28.804166666666664</v>
      </c>
      <c r="Z40" s="14">
        <f>[36]Setembro!$B$29</f>
        <v>24.099999999999994</v>
      </c>
      <c r="AA40" s="14">
        <f>[36]Setembro!$B$30</f>
        <v>24.741666666666664</v>
      </c>
      <c r="AB40" s="14">
        <f>[36]Setembro!$B$31</f>
        <v>20.875</v>
      </c>
      <c r="AC40" s="14">
        <f>[36]Setembro!$B$32</f>
        <v>22.662500000000005</v>
      </c>
      <c r="AD40" s="14">
        <f>[36]Setembro!$B$33</f>
        <v>25.116666666666664</v>
      </c>
      <c r="AE40" s="14">
        <f>[36]Setembro!$B$34</f>
        <v>21.870833333333326</v>
      </c>
      <c r="AF40" s="78">
        <f t="shared" si="4"/>
        <v>21.914166666666667</v>
      </c>
    </row>
    <row r="41" spans="1:32" ht="17.100000000000001" customHeight="1" x14ac:dyDescent="0.2">
      <c r="A41" s="76" t="s">
        <v>202</v>
      </c>
      <c r="B41" s="14">
        <f>[37]Setembro!$B$5</f>
        <v>18.229166666666671</v>
      </c>
      <c r="C41" s="14">
        <f>[37]Setembro!$B$6</f>
        <v>11.975</v>
      </c>
      <c r="D41" s="14">
        <f>[37]Setembro!$B$7</f>
        <v>12.845833333333337</v>
      </c>
      <c r="E41" s="14">
        <f>[37]Setembro!$B$8</f>
        <v>17.270833333333332</v>
      </c>
      <c r="F41" s="14">
        <f>[37]Setembro!$B$9</f>
        <v>15.612499999999997</v>
      </c>
      <c r="G41" s="14">
        <f>[37]Setembro!$B$10</f>
        <v>18.912499999999998</v>
      </c>
      <c r="H41" s="14">
        <f>[37]Setembro!$B$11</f>
        <v>20.016666666666662</v>
      </c>
      <c r="I41" s="14">
        <f>[37]Setembro!$B$12</f>
        <v>21.691666666666666</v>
      </c>
      <c r="J41" s="14">
        <f>[37]Setembro!$B$13</f>
        <v>21.333333333333332</v>
      </c>
      <c r="K41" s="14">
        <f>[37]Setembro!$B$14</f>
        <v>22.745833333333337</v>
      </c>
      <c r="L41" s="14">
        <f>[37]Setembro!$B$15</f>
        <v>21.691666666666663</v>
      </c>
      <c r="M41" s="14">
        <f>[37]Setembro!$B$16</f>
        <v>22.150000000000002</v>
      </c>
      <c r="N41" s="14">
        <f>[37]Setembro!$B$17</f>
        <v>19.741666666666664</v>
      </c>
      <c r="O41" s="14">
        <f>[37]Setembro!$B$18</f>
        <v>19.466666666666665</v>
      </c>
      <c r="P41" s="14">
        <f>[37]Setembro!$B$19</f>
        <v>20.695833333333336</v>
      </c>
      <c r="Q41" s="14">
        <f>[37]Setembro!$B$20</f>
        <v>19.329166666666669</v>
      </c>
      <c r="R41" s="14">
        <f>[37]Setembro!$B$21</f>
        <v>21.125000000000004</v>
      </c>
      <c r="S41" s="14">
        <f>[37]Setembro!$B$22</f>
        <v>20.699999999999996</v>
      </c>
      <c r="T41" s="14">
        <f>[37]Setembro!$B$23</f>
        <v>25.254166666666663</v>
      </c>
      <c r="U41" s="14">
        <f>[37]Setembro!$B$24</f>
        <v>18.604166666666668</v>
      </c>
      <c r="V41" s="14">
        <f>[37]Setembro!$B$25</f>
        <v>21.879166666666674</v>
      </c>
      <c r="W41" s="14">
        <f>[37]Setembro!$B$26</f>
        <v>26.8</v>
      </c>
      <c r="X41" s="14">
        <f>[37]Setembro!$B$27</f>
        <v>28.125000000000011</v>
      </c>
      <c r="Y41" s="14">
        <f>[37]Setembro!$B$28</f>
        <v>26.908333333333331</v>
      </c>
      <c r="Z41" s="14">
        <f>[37]Setembro!$B$29</f>
        <v>23.504166666666663</v>
      </c>
      <c r="AA41" s="14">
        <f>[37]Setembro!$B$30</f>
        <v>21.425000000000001</v>
      </c>
      <c r="AB41" s="14">
        <f>[37]Setembro!$B$31</f>
        <v>19.962500000000002</v>
      </c>
      <c r="AC41" s="14">
        <f>[37]Setembro!$B$32</f>
        <v>21.266666666666666</v>
      </c>
      <c r="AD41" s="14">
        <f>[37]Setembro!$B$33</f>
        <v>24.437500000000004</v>
      </c>
      <c r="AE41" s="14">
        <f>[37]Setembro!$B$34</f>
        <v>22.895833333333332</v>
      </c>
      <c r="AF41" s="78">
        <f>AVERAGE(B41:AE41)</f>
        <v>20.886527777777776</v>
      </c>
    </row>
    <row r="42" spans="1:32" ht="17.100000000000001" customHeight="1" x14ac:dyDescent="0.2">
      <c r="A42" s="76" t="s">
        <v>203</v>
      </c>
      <c r="B42" s="14">
        <f>[38]Setembro!$B$5</f>
        <v>22.212499999999995</v>
      </c>
      <c r="C42" s="14">
        <f>[38]Setembro!$B$6</f>
        <v>12.541666666666666</v>
      </c>
      <c r="D42" s="14">
        <f>[38]Setembro!$B$7</f>
        <v>13.100000000000001</v>
      </c>
      <c r="E42" s="14">
        <f>[38]Setembro!$B$8</f>
        <v>17.529166666666669</v>
      </c>
      <c r="F42" s="14">
        <f>[38]Setembro!$B$9</f>
        <v>19.020833333333336</v>
      </c>
      <c r="G42" s="14">
        <f>[38]Setembro!$B$10</f>
        <v>19.349999999999994</v>
      </c>
      <c r="H42" s="14">
        <f>[38]Setembro!$B$11</f>
        <v>22.108333333333331</v>
      </c>
      <c r="I42" s="14">
        <f>[38]Setembro!$B$12</f>
        <v>23.462500000000006</v>
      </c>
      <c r="J42" s="14">
        <f>[38]Setembro!$B$13</f>
        <v>25.487500000000001</v>
      </c>
      <c r="K42" s="14">
        <f>[38]Setembro!$B$14</f>
        <v>26.204166666666669</v>
      </c>
      <c r="L42" s="14">
        <f>[38]Setembro!$B$15</f>
        <v>25.812500000000011</v>
      </c>
      <c r="M42" s="14">
        <f>[38]Setembro!$B$16</f>
        <v>23.779166666666665</v>
      </c>
      <c r="N42" s="14">
        <f>[38]Setembro!$B$17</f>
        <v>22.295833333333334</v>
      </c>
      <c r="O42" s="14">
        <f>[38]Setembro!$B$18</f>
        <v>18.529166666666665</v>
      </c>
      <c r="P42" s="14">
        <f>[38]Setembro!$B$19</f>
        <v>20.237499999999997</v>
      </c>
      <c r="Q42" s="14">
        <f>[38]Setembro!$B$20</f>
        <v>19.983333333333338</v>
      </c>
      <c r="R42" s="14">
        <f>[38]Setembro!$B$21</f>
        <v>20.941666666666663</v>
      </c>
      <c r="S42" s="14">
        <f>[38]Setembro!$B$22</f>
        <v>22.074999999999999</v>
      </c>
      <c r="T42" s="14">
        <f>[38]Setembro!$B$23</f>
        <v>26.370833333333334</v>
      </c>
      <c r="U42" s="14">
        <f>[38]Setembro!$B$24</f>
        <v>19.962500000000002</v>
      </c>
      <c r="V42" s="14">
        <f>[38]Setembro!$B$25</f>
        <v>21.695833333333336</v>
      </c>
      <c r="W42" s="14">
        <f>[38]Setembro!$B$26</f>
        <v>27.470833333333335</v>
      </c>
      <c r="X42" s="14">
        <f>[38]Setembro!$B$27</f>
        <v>28.895833333333339</v>
      </c>
      <c r="Y42" s="14">
        <f>[38]Setembro!$B$28</f>
        <v>28.537499999999998</v>
      </c>
      <c r="Z42" s="14">
        <f>[38]Setembro!$B$29</f>
        <v>23.091666666666669</v>
      </c>
      <c r="AA42" s="14">
        <f>[38]Setembro!$B$30</f>
        <v>24.616666666666671</v>
      </c>
      <c r="AB42" s="14">
        <f>[38]Setembro!$B$31</f>
        <v>20.304166666666664</v>
      </c>
      <c r="AC42" s="14">
        <f>[38]Setembro!$B$32</f>
        <v>21.895833333333332</v>
      </c>
      <c r="AD42" s="14">
        <f>[38]Setembro!$B$33</f>
        <v>24.362500000000001</v>
      </c>
      <c r="AE42" s="14">
        <f>[38]Setembro!$B$34</f>
        <v>22.045833333333331</v>
      </c>
      <c r="AF42" s="78">
        <f>AVERAGE(B42:AE42)</f>
        <v>22.130694444444444</v>
      </c>
    </row>
    <row r="43" spans="1:32" ht="17.100000000000001" customHeight="1" x14ac:dyDescent="0.2">
      <c r="A43" s="76" t="s">
        <v>204</v>
      </c>
      <c r="B43" s="14">
        <f>[39]Setembro!$B$5</f>
        <v>18.574999999999999</v>
      </c>
      <c r="C43" s="14">
        <f>[39]Setembro!$B$6</f>
        <v>10.666666666666666</v>
      </c>
      <c r="D43" s="14">
        <f>[39]Setembro!$B$7</f>
        <v>12.049999999999999</v>
      </c>
      <c r="E43" s="14">
        <f>[39]Setembro!$B$8</f>
        <v>16.675000000000001</v>
      </c>
      <c r="F43" s="14">
        <f>[39]Setembro!$B$9</f>
        <v>16.262499999999999</v>
      </c>
      <c r="G43" s="14">
        <f>[39]Setembro!$B$10</f>
        <v>17.820833333333336</v>
      </c>
      <c r="H43" s="14">
        <f>[39]Setembro!$B$11</f>
        <v>20.916666666666664</v>
      </c>
      <c r="I43" s="14">
        <f>[39]Setembro!$B$12</f>
        <v>21.583333333333332</v>
      </c>
      <c r="J43" s="14">
        <f>[39]Setembro!$B$13</f>
        <v>23.391666666666669</v>
      </c>
      <c r="K43" s="14">
        <f>[39]Setembro!$B$14</f>
        <v>23.970833333333331</v>
      </c>
      <c r="L43" s="14">
        <f>[39]Setembro!$B$15</f>
        <v>23.041666666666668</v>
      </c>
      <c r="M43" s="14">
        <f>[39]Setembro!$B$16</f>
        <v>22.041666666666668</v>
      </c>
      <c r="N43" s="14">
        <f>[39]Setembro!$B$17</f>
        <v>20.083333333333332</v>
      </c>
      <c r="O43" s="14">
        <f>[39]Setembro!$B$18</f>
        <v>17.533333333333335</v>
      </c>
      <c r="P43" s="14">
        <f>[39]Setembro!$B$19</f>
        <v>19.525000000000002</v>
      </c>
      <c r="Q43" s="14">
        <f>[39]Setembro!$B$20</f>
        <v>18.554166666666671</v>
      </c>
      <c r="R43" s="14">
        <f>[39]Setembro!$B$21</f>
        <v>20.033333333333335</v>
      </c>
      <c r="S43" s="14">
        <f>[39]Setembro!$B$22</f>
        <v>20.987500000000001</v>
      </c>
      <c r="T43" s="14">
        <f>[39]Setembro!$B$23</f>
        <v>25.083333333333332</v>
      </c>
      <c r="U43" s="14">
        <f>[39]Setembro!$B$24</f>
        <v>18.379166666666666</v>
      </c>
      <c r="V43" s="14">
        <f>[39]Setembro!$B$25</f>
        <v>20.758333333333333</v>
      </c>
      <c r="W43" s="14">
        <f>[39]Setembro!$B$26</f>
        <v>26.266666666666676</v>
      </c>
      <c r="X43" s="14">
        <f>[39]Setembro!$B$27</f>
        <v>27.520833333333339</v>
      </c>
      <c r="Y43" s="14">
        <f>[39]Setembro!$B$28</f>
        <v>25.233333333333331</v>
      </c>
      <c r="Z43" s="14">
        <f>[39]Setembro!$B$29</f>
        <v>21.933333333333326</v>
      </c>
      <c r="AA43" s="14">
        <f>[39]Setembro!$B$30</f>
        <v>22.345833333333331</v>
      </c>
      <c r="AB43" s="14">
        <f>[39]Setembro!$B$31</f>
        <v>18.945833333333333</v>
      </c>
      <c r="AC43" s="14">
        <f>[39]Setembro!$B$32</f>
        <v>19.862500000000001</v>
      </c>
      <c r="AD43" s="14">
        <f>[39]Setembro!$B$33</f>
        <v>23.516666666666666</v>
      </c>
      <c r="AE43" s="14">
        <f>[39]Setembro!$B$34</f>
        <v>22.412500000000005</v>
      </c>
      <c r="AF43" s="78">
        <f t="shared" ref="AF43:AF49" si="5">AVERAGE(B43:AE43)</f>
        <v>20.532361111111111</v>
      </c>
    </row>
    <row r="44" spans="1:32" ht="17.100000000000001" customHeight="1" x14ac:dyDescent="0.2">
      <c r="A44" s="76" t="s">
        <v>205</v>
      </c>
      <c r="B44" s="14">
        <f>[40]Setembro!$B$5</f>
        <v>25.125000000000004</v>
      </c>
      <c r="C44" s="14">
        <f>[40]Setembro!$B$6</f>
        <v>16.541666666666668</v>
      </c>
      <c r="D44" s="14">
        <f>[40]Setembro!$B$7</f>
        <v>15.370833333333335</v>
      </c>
      <c r="E44" s="14">
        <f>[40]Setembro!$B$8</f>
        <v>18.5625</v>
      </c>
      <c r="F44" s="14">
        <f>[40]Setembro!$B$9</f>
        <v>18.149999999999999</v>
      </c>
      <c r="G44" s="14">
        <f>[40]Setembro!$B$10</f>
        <v>20.375000000000004</v>
      </c>
      <c r="H44" s="14">
        <f>[40]Setembro!$B$11</f>
        <v>22.795833333333338</v>
      </c>
      <c r="I44" s="14">
        <f>[40]Setembro!$B$12</f>
        <v>23.445833333333329</v>
      </c>
      <c r="J44" s="14">
        <f>[40]Setembro!$B$13</f>
        <v>23.316666666666666</v>
      </c>
      <c r="K44" s="14">
        <f>[40]Setembro!$B$14</f>
        <v>25.079166666666669</v>
      </c>
      <c r="L44" s="14">
        <f>[40]Setembro!$B$15</f>
        <v>24.799999999999997</v>
      </c>
      <c r="M44" s="14">
        <f>[40]Setembro!$B$16</f>
        <v>23.833333333333332</v>
      </c>
      <c r="N44" s="14">
        <f>[40]Setembro!$B$17</f>
        <v>23.954166666666662</v>
      </c>
      <c r="O44" s="14">
        <f>[40]Setembro!$B$18</f>
        <v>20.083333333333332</v>
      </c>
      <c r="P44" s="14">
        <f>[40]Setembro!$B$19</f>
        <v>21.416666666666668</v>
      </c>
      <c r="Q44" s="14">
        <f>[40]Setembro!$B$20</f>
        <v>21.404166666666665</v>
      </c>
      <c r="R44" s="14">
        <f>[40]Setembro!$B$21</f>
        <v>22.458333333333332</v>
      </c>
      <c r="S44" s="14">
        <f>[40]Setembro!$B$22</f>
        <v>24.408333333333331</v>
      </c>
      <c r="T44" s="14">
        <f>[40]Setembro!$B$23</f>
        <v>27.125</v>
      </c>
      <c r="U44" s="14">
        <f>[40]Setembro!$B$24</f>
        <v>22.100000000000005</v>
      </c>
      <c r="V44" s="14">
        <f>[40]Setembro!$B$25</f>
        <v>23.8125</v>
      </c>
      <c r="W44" s="14">
        <f>[40]Setembro!$B$26</f>
        <v>27.6875</v>
      </c>
      <c r="X44" s="14">
        <f>[40]Setembro!$B$27</f>
        <v>28.479166666666661</v>
      </c>
      <c r="Y44" s="14">
        <f>[40]Setembro!$B$28</f>
        <v>28.725000000000005</v>
      </c>
      <c r="Z44" s="14">
        <f>[40]Setembro!$B$29</f>
        <v>25.016666666666666</v>
      </c>
      <c r="AA44" s="14">
        <f>[40]Setembro!$B$30</f>
        <v>26.270833333333329</v>
      </c>
      <c r="AB44" s="14">
        <f>[40]Setembro!$B$31</f>
        <v>23.370833333333326</v>
      </c>
      <c r="AC44" s="14">
        <f>[40]Setembro!$B$32</f>
        <v>24.433333333333337</v>
      </c>
      <c r="AD44" s="14">
        <f>[40]Setembro!$B$33</f>
        <v>25.270833333333329</v>
      </c>
      <c r="AE44" s="14">
        <f>[40]Setembro!$B$34</f>
        <v>23.537500000000005</v>
      </c>
      <c r="AF44" s="78">
        <f t="shared" si="5"/>
        <v>23.231666666666669</v>
      </c>
    </row>
    <row r="45" spans="1:32" ht="17.100000000000001" customHeight="1" x14ac:dyDescent="0.2">
      <c r="A45" s="76" t="s">
        <v>165</v>
      </c>
      <c r="B45" s="14">
        <f>[41]Setembro!$B$5</f>
        <v>25.333333333333343</v>
      </c>
      <c r="C45" s="14">
        <f>[41]Setembro!$B$6</f>
        <v>14.616666666666665</v>
      </c>
      <c r="D45" s="14">
        <f>[41]Setembro!$B$7</f>
        <v>12.545833333333334</v>
      </c>
      <c r="E45" s="14">
        <f>[41]Setembro!$B$8</f>
        <v>17.033333333333335</v>
      </c>
      <c r="F45" s="14">
        <f>[41]Setembro!$B$9</f>
        <v>16.720833333333328</v>
      </c>
      <c r="G45" s="14">
        <f>[41]Setembro!$B$10</f>
        <v>18.958333333333332</v>
      </c>
      <c r="H45" s="14">
        <f>[41]Setembro!$B$11</f>
        <v>22.170833333333334</v>
      </c>
      <c r="I45" s="14">
        <f>[41]Setembro!$B$12</f>
        <v>23.887500000000003</v>
      </c>
      <c r="J45" s="14">
        <f>[41]Setembro!$B$13</f>
        <v>24.345833333333331</v>
      </c>
      <c r="K45" s="14">
        <f>[41]Setembro!$B$14</f>
        <v>24.574999999999999</v>
      </c>
      <c r="L45" s="14">
        <f>[41]Setembro!$B$15</f>
        <v>24.629166666666663</v>
      </c>
      <c r="M45" s="14">
        <f>[41]Setembro!$B$16</f>
        <v>23.333333333333332</v>
      </c>
      <c r="N45" s="14">
        <f>[41]Setembro!$B$17</f>
        <v>22.674999999999997</v>
      </c>
      <c r="O45" s="14">
        <f>[41]Setembro!$B$18</f>
        <v>18.654166666666665</v>
      </c>
      <c r="P45" s="14">
        <f>[41]Setembro!$B$19</f>
        <v>20.020833333333332</v>
      </c>
      <c r="Q45" s="14">
        <f>[41]Setembro!$B$20</f>
        <v>20.55</v>
      </c>
      <c r="R45" s="14">
        <f>[41]Setembro!$B$21</f>
        <v>21.104166666666664</v>
      </c>
      <c r="S45" s="14">
        <f>[41]Setembro!$B$22</f>
        <v>22.433333333333337</v>
      </c>
      <c r="T45" s="14">
        <f>[41]Setembro!$B$23</f>
        <v>26.583333333333332</v>
      </c>
      <c r="U45" s="14">
        <f>[41]Setembro!$B$24</f>
        <v>19.225000000000001</v>
      </c>
      <c r="V45" s="14">
        <f>[41]Setembro!$B$25</f>
        <v>21.425000000000001</v>
      </c>
      <c r="W45" s="14">
        <f>[41]Setembro!$B$26</f>
        <v>27.200000000000006</v>
      </c>
      <c r="X45" s="14">
        <f>[41]Setembro!$B$27</f>
        <v>29.016666666666669</v>
      </c>
      <c r="Y45" s="14">
        <f>[41]Setembro!$B$28</f>
        <v>29.979166666666671</v>
      </c>
      <c r="Z45" s="14">
        <f>[41]Setembro!$B$29</f>
        <v>25.308333333333334</v>
      </c>
      <c r="AA45" s="14">
        <f>[41]Setembro!$B$30</f>
        <v>26.062499999999996</v>
      </c>
      <c r="AB45" s="14">
        <f>[41]Setembro!$B$31</f>
        <v>21.69583333333334</v>
      </c>
      <c r="AC45" s="14">
        <f>[41]Setembro!$B$32</f>
        <v>23.395833333333339</v>
      </c>
      <c r="AD45" s="14">
        <f>[41]Setembro!$B$33</f>
        <v>25.629166666666666</v>
      </c>
      <c r="AE45" s="14">
        <f>[41]Setembro!$B$34</f>
        <v>22.587500000000006</v>
      </c>
      <c r="AF45" s="78">
        <f t="shared" si="5"/>
        <v>22.389861111111109</v>
      </c>
    </row>
    <row r="46" spans="1:32" ht="17.100000000000001" customHeight="1" x14ac:dyDescent="0.2">
      <c r="A46" s="76" t="s">
        <v>206</v>
      </c>
      <c r="B46" s="14">
        <f>[42]Setembro!$B$5</f>
        <v>24.949999999999996</v>
      </c>
      <c r="C46" s="14">
        <f>[42]Setembro!$B$6</f>
        <v>18.69166666666667</v>
      </c>
      <c r="D46" s="14">
        <f>[42]Setembro!$B$7</f>
        <v>16.137499999999999</v>
      </c>
      <c r="E46" s="14">
        <f>[42]Setembro!$B$8</f>
        <v>18.508333333333333</v>
      </c>
      <c r="F46" s="14">
        <f>[42]Setembro!$B$9</f>
        <v>20.779166666666669</v>
      </c>
      <c r="G46" s="14">
        <f>[42]Setembro!$B$10</f>
        <v>18.927272727272726</v>
      </c>
      <c r="H46" s="14">
        <f>[42]Setembro!$B$11</f>
        <v>19.147368421052633</v>
      </c>
      <c r="I46" s="14">
        <f>[42]Setembro!$B$12</f>
        <v>21.569999999999997</v>
      </c>
      <c r="J46" s="14">
        <f>[42]Setembro!$B$13</f>
        <v>20.677777777777777</v>
      </c>
      <c r="K46" s="14">
        <f>[42]Setembro!$B$14</f>
        <v>21.989473684210527</v>
      </c>
      <c r="L46" s="14">
        <f>[42]Setembro!$B$15</f>
        <v>20.950000000000003</v>
      </c>
      <c r="M46" s="14">
        <f>[42]Setembro!$B$16</f>
        <v>22.488888888888891</v>
      </c>
      <c r="N46" s="14">
        <f>[42]Setembro!$B$17</f>
        <v>23.836842105263155</v>
      </c>
      <c r="O46" s="14">
        <f>[42]Setembro!$B$18</f>
        <v>23.875000000000004</v>
      </c>
      <c r="P46" s="14">
        <f>[42]Setembro!$B$19</f>
        <v>24.395238095238092</v>
      </c>
      <c r="Q46" s="14">
        <f>[42]Setembro!$B$20</f>
        <v>25.491304347826091</v>
      </c>
      <c r="R46" s="14">
        <f>[42]Setembro!$B$21</f>
        <v>24.925000000000008</v>
      </c>
      <c r="S46" s="14">
        <f>[42]Setembro!$B$22</f>
        <v>24.882608695652177</v>
      </c>
      <c r="T46" s="14">
        <f>[42]Setembro!$B$23</f>
        <v>24.504999999999999</v>
      </c>
      <c r="U46" s="14">
        <f>[42]Setembro!$B$24</f>
        <v>24.604999999999997</v>
      </c>
      <c r="V46" s="14">
        <f>[42]Setembro!$B$25</f>
        <v>23.483333333333334</v>
      </c>
      <c r="W46" s="14">
        <f>[42]Setembro!$B$26</f>
        <v>25.972222222222221</v>
      </c>
      <c r="X46" s="14">
        <f>[42]Setembro!$B$27</f>
        <v>24.712499999999995</v>
      </c>
      <c r="Y46" s="14">
        <f>[42]Setembro!$B$28</f>
        <v>26.411764705882355</v>
      </c>
      <c r="Z46" s="14">
        <f>[42]Setembro!$B$29</f>
        <v>24.504166666666663</v>
      </c>
      <c r="AA46" s="14">
        <f>[42]Setembro!$B$30</f>
        <v>24.233333333333334</v>
      </c>
      <c r="AB46" s="14">
        <f>[42]Setembro!$B$31</f>
        <v>25.363157894736847</v>
      </c>
      <c r="AC46" s="14">
        <f>[42]Setembro!$B$32</f>
        <v>25.304761904761911</v>
      </c>
      <c r="AD46" s="14">
        <f>[42]Setembro!$B$33</f>
        <v>26.613636363636363</v>
      </c>
      <c r="AE46" s="14">
        <f>[42]Setembro!$B$34</f>
        <v>24.150000000000006</v>
      </c>
      <c r="AF46" s="78">
        <f>AVERAGE(B46:AE46)</f>
        <v>23.069410594480722</v>
      </c>
    </row>
    <row r="47" spans="1:32" ht="17.100000000000001" customHeight="1" x14ac:dyDescent="0.2">
      <c r="A47" s="76" t="s">
        <v>207</v>
      </c>
      <c r="B47" s="14">
        <f>[43]Setembro!$B$5</f>
        <v>25.270833333333339</v>
      </c>
      <c r="C47" s="14">
        <f>[43]Setembro!$B$6</f>
        <v>17.720833333333335</v>
      </c>
      <c r="D47" s="14">
        <f>[43]Setembro!$B$7</f>
        <v>13.7875</v>
      </c>
      <c r="E47" s="14">
        <f>[43]Setembro!$B$8</f>
        <v>17.508333333333336</v>
      </c>
      <c r="F47" s="14">
        <f>[43]Setembro!$B$9</f>
        <v>17.670833333333334</v>
      </c>
      <c r="G47" s="14">
        <f>[43]Setembro!$B$10</f>
        <v>19.520833333333332</v>
      </c>
      <c r="H47" s="14">
        <f>[43]Setembro!$B$11</f>
        <v>21.645833333333339</v>
      </c>
      <c r="I47" s="14">
        <f>[43]Setembro!$B$12</f>
        <v>23.408333333333331</v>
      </c>
      <c r="J47" s="14">
        <f>[43]Setembro!$B$13</f>
        <v>25.212500000000002</v>
      </c>
      <c r="K47" s="14">
        <f>[43]Setembro!$B$14</f>
        <v>25.125</v>
      </c>
      <c r="L47" s="14">
        <f>[43]Setembro!$B$15</f>
        <v>25.55</v>
      </c>
      <c r="M47" s="14">
        <f>[43]Setembro!$B$16</f>
        <v>25.629166666666677</v>
      </c>
      <c r="N47" s="14">
        <f>[43]Setembro!$B$17</f>
        <v>25.962500000000002</v>
      </c>
      <c r="O47" s="14">
        <f>[43]Setembro!$B$18</f>
        <v>19.412499999999998</v>
      </c>
      <c r="P47" s="14">
        <f>[43]Setembro!$B$19</f>
        <v>21.012500000000006</v>
      </c>
      <c r="Q47" s="14">
        <f>[43]Setembro!$B$20</f>
        <v>20.883333333333336</v>
      </c>
      <c r="R47" s="14">
        <f>[43]Setembro!$B$21</f>
        <v>20.445833333333336</v>
      </c>
      <c r="S47" s="14">
        <f>[43]Setembro!$B$22</f>
        <v>23.604166666666671</v>
      </c>
      <c r="T47" s="14">
        <f>[43]Setembro!$B$23</f>
        <v>26.533333333333335</v>
      </c>
      <c r="U47" s="14">
        <f>[43]Setembro!$B$24</f>
        <v>22.016666666666662</v>
      </c>
      <c r="V47" s="14">
        <f>[43]Setembro!$B$25</f>
        <v>22.625</v>
      </c>
      <c r="W47" s="14">
        <f>[43]Setembro!$B$26</f>
        <v>26.791666666666671</v>
      </c>
      <c r="X47" s="14">
        <f>[43]Setembro!$B$27</f>
        <v>28.037499999999998</v>
      </c>
      <c r="Y47" s="14">
        <f>[43]Setembro!$B$28</f>
        <v>28.529166666666665</v>
      </c>
      <c r="Z47" s="14">
        <f>[43]Setembro!$B$29</f>
        <v>24.720833333333335</v>
      </c>
      <c r="AA47" s="14">
        <f>[43]Setembro!$B$30</f>
        <v>25.829166666666662</v>
      </c>
      <c r="AB47" s="14">
        <f>[43]Setembro!$B$31</f>
        <v>23.762500000000003</v>
      </c>
      <c r="AC47" s="14">
        <f>[43]Setembro!$B$32</f>
        <v>23.191666666666674</v>
      </c>
      <c r="AD47" s="14">
        <f>[43]Setembro!$B$33</f>
        <v>24.929166666666674</v>
      </c>
      <c r="AE47" s="14">
        <f>[43]Setembro!$B$34</f>
        <v>22.720833333333335</v>
      </c>
      <c r="AF47" s="78">
        <f>AVERAGE(B47:AE47)</f>
        <v>22.968611111111112</v>
      </c>
    </row>
    <row r="48" spans="1:32" ht="17.100000000000001" customHeight="1" x14ac:dyDescent="0.2">
      <c r="A48" s="76" t="s">
        <v>181</v>
      </c>
      <c r="B48" s="14">
        <f>[44]Setembro!$B$5</f>
        <v>24.970833333333342</v>
      </c>
      <c r="C48" s="14">
        <f>[44]Setembro!$B$6</f>
        <v>17.558333333333334</v>
      </c>
      <c r="D48" s="14">
        <f>[44]Setembro!$B$7</f>
        <v>13.620833333333332</v>
      </c>
      <c r="E48" s="14">
        <f>[44]Setembro!$B$8</f>
        <v>17.529166666666665</v>
      </c>
      <c r="F48" s="14">
        <f>[44]Setembro!$B$9</f>
        <v>16.070833333333333</v>
      </c>
      <c r="G48" s="14">
        <f>[44]Setembro!$B$10</f>
        <v>19.024999999999999</v>
      </c>
      <c r="H48" s="14">
        <f>[44]Setembro!$B$11</f>
        <v>20.429166666666671</v>
      </c>
      <c r="I48" s="14">
        <f>[44]Setembro!$B$12</f>
        <v>22.587499999999995</v>
      </c>
      <c r="J48" s="14">
        <f>[44]Setembro!$B$13</f>
        <v>24.783333333333331</v>
      </c>
      <c r="K48" s="14">
        <f>[44]Setembro!$B$14</f>
        <v>23.391666666666666</v>
      </c>
      <c r="L48" s="14">
        <f>[44]Setembro!$B$15</f>
        <v>23.879166666666666</v>
      </c>
      <c r="M48" s="14">
        <f>[44]Setembro!$B$16</f>
        <v>24.3125</v>
      </c>
      <c r="N48" s="14">
        <f>[44]Setembro!$B$17</f>
        <v>24.262500000000003</v>
      </c>
      <c r="O48" s="14">
        <f>[44]Setembro!$B$18</f>
        <v>20.070833333333336</v>
      </c>
      <c r="P48" s="14">
        <f>[44]Setembro!$B$19</f>
        <v>20.504166666666666</v>
      </c>
      <c r="Q48" s="14">
        <f>[44]Setembro!$B$20</f>
        <v>20.737500000000004</v>
      </c>
      <c r="R48" s="14">
        <f>[44]Setembro!$B$21</f>
        <v>20.675000000000001</v>
      </c>
      <c r="S48" s="14">
        <f>[44]Setembro!$B$22</f>
        <v>23.687499999999996</v>
      </c>
      <c r="T48" s="14">
        <f>[44]Setembro!$B$23</f>
        <v>26.562500000000004</v>
      </c>
      <c r="U48" s="14">
        <f>[44]Setembro!$B$24</f>
        <v>20.212500000000002</v>
      </c>
      <c r="V48" s="14">
        <f>[44]Setembro!$B$25</f>
        <v>21.329166666666666</v>
      </c>
      <c r="W48" s="14">
        <f>[44]Setembro!$B$26</f>
        <v>26.366666666666674</v>
      </c>
      <c r="X48" s="14">
        <f>[44]Setembro!$B$27</f>
        <v>28.704166666666669</v>
      </c>
      <c r="Y48" s="14">
        <f>[44]Setembro!$B$28</f>
        <v>28.95</v>
      </c>
      <c r="Z48" s="14">
        <f>[44]Setembro!$B$29</f>
        <v>26.058333333333334</v>
      </c>
      <c r="AA48" s="14">
        <f>[44]Setembro!$B$30</f>
        <v>26.25</v>
      </c>
      <c r="AB48" s="14">
        <f>[44]Setembro!$B$31</f>
        <v>24.262500000000003</v>
      </c>
      <c r="AC48" s="14">
        <f>[44]Setembro!$B$32</f>
        <v>24.025000000000002</v>
      </c>
      <c r="AD48" s="14">
        <f>[44]Setembro!$B$33</f>
        <v>25.158333333333335</v>
      </c>
      <c r="AE48" s="14">
        <f>[44]Setembro!$B$34</f>
        <v>22.904166666666669</v>
      </c>
      <c r="AF48" s="78">
        <f t="shared" si="5"/>
        <v>22.629305555555554</v>
      </c>
    </row>
    <row r="49" spans="1:35" ht="17.100000000000001" customHeight="1" x14ac:dyDescent="0.2">
      <c r="A49" s="76" t="s">
        <v>186</v>
      </c>
      <c r="B49" s="14">
        <f>[45]Setembro!$B$5</f>
        <v>28.462500000000002</v>
      </c>
      <c r="C49" s="14">
        <f>[45]Setembro!$B$6</f>
        <v>23.570833333333336</v>
      </c>
      <c r="D49" s="14">
        <f>[45]Setembro!$B$7</f>
        <v>17.420833333333331</v>
      </c>
      <c r="E49" s="14">
        <f>[45]Setembro!$B$8</f>
        <v>17.516666666666666</v>
      </c>
      <c r="F49" s="14">
        <f>[45]Setembro!$B$9</f>
        <v>19.470833333333335</v>
      </c>
      <c r="G49" s="14">
        <f>[45]Setembro!$B$10</f>
        <v>21.295833333333338</v>
      </c>
      <c r="H49" s="14">
        <f>[45]Setembro!$B$11</f>
        <v>24.041666666666661</v>
      </c>
      <c r="I49" s="14">
        <f>[45]Setembro!$B$12</f>
        <v>25.429166666666664</v>
      </c>
      <c r="J49" s="14">
        <f>[45]Setembro!$B$13</f>
        <v>26.337499999999995</v>
      </c>
      <c r="K49" s="14">
        <f>[45]Setembro!$B$14</f>
        <v>26.587500000000002</v>
      </c>
      <c r="L49" s="14">
        <f>[45]Setembro!$B$15</f>
        <v>26.620833333333337</v>
      </c>
      <c r="M49" s="14">
        <f>[45]Setembro!$B$16</f>
        <v>25.841666666666669</v>
      </c>
      <c r="N49" s="14">
        <f>[45]Setembro!$B$17</f>
        <v>27.037499999999998</v>
      </c>
      <c r="O49" s="14">
        <f>[45]Setembro!$B$18</f>
        <v>22.125</v>
      </c>
      <c r="P49" s="14">
        <f>[45]Setembro!$B$19</f>
        <v>20.987500000000004</v>
      </c>
      <c r="Q49" s="14">
        <f>[45]Setembro!$B$20</f>
        <v>23.254166666666666</v>
      </c>
      <c r="R49" s="14">
        <f>[45]Setembro!$B$21</f>
        <v>20.474999999999998</v>
      </c>
      <c r="S49" s="14">
        <f>[45]Setembro!$B$22</f>
        <v>22.1875</v>
      </c>
      <c r="T49" s="14">
        <f>[45]Setembro!$B$23</f>
        <v>25.533333333333335</v>
      </c>
      <c r="U49" s="14">
        <f>[45]Setembro!$B$24</f>
        <v>22.554166666666664</v>
      </c>
      <c r="V49" s="14">
        <f>[45]Setembro!$B$25</f>
        <v>23.137499999999999</v>
      </c>
      <c r="W49" s="14">
        <f>[45]Setembro!$B$26</f>
        <v>27.104166666666668</v>
      </c>
      <c r="X49" s="14">
        <f>[45]Setembro!$B$27</f>
        <v>28.549999999999997</v>
      </c>
      <c r="Y49" s="14">
        <f>[45]Setembro!$B$28</f>
        <v>29.066666666666663</v>
      </c>
      <c r="Z49" s="14">
        <f>[45]Setembro!$B$29</f>
        <v>27.9375</v>
      </c>
      <c r="AA49" s="14">
        <f>[45]Setembro!$B$30</f>
        <v>26.995833333333334</v>
      </c>
      <c r="AB49" s="14">
        <f>[45]Setembro!$B$31</f>
        <v>24.470833333333331</v>
      </c>
      <c r="AC49" s="14">
        <f>[45]Setembro!$B$32</f>
        <v>24.9375</v>
      </c>
      <c r="AD49" s="14">
        <f>[45]Setembro!$B$33</f>
        <v>26.266666666666669</v>
      </c>
      <c r="AE49" s="14">
        <f>[45]Setembro!$B$34</f>
        <v>23.724999999999994</v>
      </c>
      <c r="AF49" s="78">
        <f t="shared" si="5"/>
        <v>24.298055555555553</v>
      </c>
    </row>
    <row r="50" spans="1:35" s="5" customFormat="1" ht="17.100000000000001" customHeight="1" x14ac:dyDescent="0.2">
      <c r="A50" s="79" t="s">
        <v>34</v>
      </c>
      <c r="B50" s="20">
        <f t="shared" ref="B50:AF50" si="6">AVERAGE(B5:B49)</f>
        <v>23.366131112806176</v>
      </c>
      <c r="C50" s="20">
        <f t="shared" si="6"/>
        <v>15.056857463524127</v>
      </c>
      <c r="D50" s="20">
        <f t="shared" si="6"/>
        <v>13.890122981956317</v>
      </c>
      <c r="E50" s="20">
        <f t="shared" si="6"/>
        <v>17.702974498366562</v>
      </c>
      <c r="F50" s="20">
        <f t="shared" si="6"/>
        <v>18.102571070904403</v>
      </c>
      <c r="G50" s="20">
        <f t="shared" si="6"/>
        <v>20.024521957543353</v>
      </c>
      <c r="H50" s="20">
        <f t="shared" si="6"/>
        <v>22.40977870813397</v>
      </c>
      <c r="I50" s="20">
        <f t="shared" si="6"/>
        <v>24.063294281750306</v>
      </c>
      <c r="J50" s="20">
        <f t="shared" si="6"/>
        <v>25.060313934802572</v>
      </c>
      <c r="K50" s="20">
        <f t="shared" si="6"/>
        <v>25.561456456223208</v>
      </c>
      <c r="L50" s="20">
        <f t="shared" si="6"/>
        <v>25.273164600550967</v>
      </c>
      <c r="M50" s="20">
        <f t="shared" si="6"/>
        <v>24.802987169834999</v>
      </c>
      <c r="N50" s="20">
        <f t="shared" si="6"/>
        <v>24.494119984879557</v>
      </c>
      <c r="O50" s="20">
        <f t="shared" si="6"/>
        <v>19.932135780885787</v>
      </c>
      <c r="P50" s="20">
        <f t="shared" si="6"/>
        <v>21.527267310789053</v>
      </c>
      <c r="Q50" s="20">
        <f t="shared" si="6"/>
        <v>21.486579250057517</v>
      </c>
      <c r="R50" s="20">
        <f t="shared" si="6"/>
        <v>21.199810606060609</v>
      </c>
      <c r="S50" s="20">
        <f t="shared" si="6"/>
        <v>22.961171413127936</v>
      </c>
      <c r="T50" s="20">
        <f t="shared" si="6"/>
        <v>26.392360161443492</v>
      </c>
      <c r="U50" s="20">
        <f t="shared" si="6"/>
        <v>21.747007971899276</v>
      </c>
      <c r="V50" s="20">
        <f t="shared" si="6"/>
        <v>23.145645588978919</v>
      </c>
      <c r="W50" s="20">
        <f t="shared" si="6"/>
        <v>27.414220329444618</v>
      </c>
      <c r="X50" s="20">
        <f t="shared" si="6"/>
        <v>28.485015480931406</v>
      </c>
      <c r="Y50" s="20">
        <f t="shared" si="6"/>
        <v>28.639393010992276</v>
      </c>
      <c r="Z50" s="20">
        <f t="shared" si="6"/>
        <v>24.844490161001787</v>
      </c>
      <c r="AA50" s="20">
        <f t="shared" si="6"/>
        <v>25.540603146853144</v>
      </c>
      <c r="AB50" s="20">
        <f t="shared" si="6"/>
        <v>22.750917257290045</v>
      </c>
      <c r="AC50" s="20">
        <f t="shared" si="6"/>
        <v>23.435078440078442</v>
      </c>
      <c r="AD50" s="20">
        <f t="shared" si="6"/>
        <v>25.17375118236362</v>
      </c>
      <c r="AE50" s="20">
        <f t="shared" si="6"/>
        <v>23.236384832858764</v>
      </c>
      <c r="AF50" s="78">
        <f t="shared" si="6"/>
        <v>22.924008970446412</v>
      </c>
      <c r="AG50" s="8"/>
    </row>
    <row r="51" spans="1:35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66"/>
    </row>
    <row r="52" spans="1:35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63"/>
      <c r="AG52" s="9"/>
      <c r="AH52" s="2"/>
    </row>
    <row r="53" spans="1:35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93"/>
      <c r="AF53" s="63"/>
      <c r="AG53" s="2"/>
      <c r="AH53" s="2"/>
      <c r="AI53" s="2"/>
    </row>
    <row r="54" spans="1:35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93"/>
      <c r="AF54" s="63"/>
      <c r="AH54" s="12"/>
    </row>
    <row r="55" spans="1:35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63"/>
    </row>
    <row r="56" spans="1:35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97"/>
    </row>
    <row r="58" spans="1:35" x14ac:dyDescent="0.2">
      <c r="F58" s="2" t="s">
        <v>52</v>
      </c>
      <c r="Q58" s="2" t="s">
        <v>52</v>
      </c>
    </row>
    <row r="59" spans="1:35" x14ac:dyDescent="0.2">
      <c r="H59" s="2" t="s">
        <v>52</v>
      </c>
      <c r="AH59" s="29" t="s">
        <v>52</v>
      </c>
    </row>
    <row r="60" spans="1:35" x14ac:dyDescent="0.2">
      <c r="U60" s="2" t="s">
        <v>52</v>
      </c>
    </row>
    <row r="61" spans="1:35" x14ac:dyDescent="0.2">
      <c r="U61" s="2" t="s">
        <v>52</v>
      </c>
    </row>
    <row r="62" spans="1:35" x14ac:dyDescent="0.2">
      <c r="AD62" s="2" t="s">
        <v>52</v>
      </c>
    </row>
    <row r="64" spans="1:35" x14ac:dyDescent="0.2">
      <c r="I64" s="2" t="s">
        <v>52</v>
      </c>
      <c r="O64" s="2" t="s">
        <v>52</v>
      </c>
    </row>
    <row r="65" spans="8:17" x14ac:dyDescent="0.2">
      <c r="H65" s="2" t="s">
        <v>52</v>
      </c>
    </row>
    <row r="69" spans="8:17" x14ac:dyDescent="0.2">
      <c r="Q69" s="2" t="s">
        <v>52</v>
      </c>
    </row>
  </sheetData>
  <mergeCells count="35">
    <mergeCell ref="AE3:AE4"/>
    <mergeCell ref="X3:X4"/>
    <mergeCell ref="AB3:AB4"/>
    <mergeCell ref="AC3:AC4"/>
    <mergeCell ref="AD3:AD4"/>
    <mergeCell ref="Y3:Y4"/>
    <mergeCell ref="Z3:Z4"/>
    <mergeCell ref="AA3:AA4"/>
    <mergeCell ref="T52:X52"/>
    <mergeCell ref="T53:X53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S64" sqref="S64"/>
    </sheetView>
  </sheetViews>
  <sheetFormatPr defaultRowHeight="12.75" x14ac:dyDescent="0.2"/>
  <cols>
    <col min="1" max="1" width="17.28515625" style="2" customWidth="1"/>
    <col min="2" max="2" width="6" style="2" customWidth="1"/>
    <col min="3" max="3" width="6.42578125" style="2" bestFit="1" customWidth="1"/>
    <col min="4" max="4" width="5.7109375" style="2" customWidth="1"/>
    <col min="5" max="5" width="5.85546875" style="2" customWidth="1"/>
    <col min="6" max="6" width="6.85546875" style="2" customWidth="1"/>
    <col min="7" max="7" width="5.42578125" style="2" customWidth="1"/>
    <col min="8" max="8" width="5.28515625" style="2" customWidth="1"/>
    <col min="9" max="9" width="5.85546875" style="2" customWidth="1"/>
    <col min="10" max="10" width="5.42578125" style="2" customWidth="1"/>
    <col min="11" max="11" width="6" style="2" customWidth="1"/>
    <col min="12" max="12" width="5.42578125" style="2" customWidth="1"/>
    <col min="13" max="13" width="5.85546875" style="2" customWidth="1"/>
    <col min="14" max="14" width="4.42578125" style="2" bestFit="1" customWidth="1"/>
    <col min="15" max="15" width="7" style="2" customWidth="1"/>
    <col min="16" max="16" width="5.28515625" style="2" customWidth="1"/>
    <col min="17" max="17" width="6.42578125" style="2" bestFit="1" customWidth="1"/>
    <col min="18" max="18" width="6" style="2" customWidth="1"/>
    <col min="19" max="19" width="6.5703125" style="2" customWidth="1"/>
    <col min="20" max="20" width="6.42578125" style="2" customWidth="1"/>
    <col min="21" max="21" width="8.42578125" style="2" customWidth="1"/>
    <col min="22" max="22" width="5.140625" style="2" customWidth="1"/>
    <col min="23" max="23" width="4.85546875" style="2" customWidth="1"/>
    <col min="24" max="24" width="7.85546875" style="2" customWidth="1"/>
    <col min="25" max="25" width="5.42578125" style="2" bestFit="1" customWidth="1"/>
    <col min="26" max="26" width="6.42578125" style="2" bestFit="1" customWidth="1"/>
    <col min="27" max="27" width="7.28515625" style="2" customWidth="1"/>
    <col min="28" max="28" width="6.42578125" style="2" bestFit="1" customWidth="1"/>
    <col min="29" max="29" width="7.7109375" style="2" customWidth="1"/>
    <col min="30" max="30" width="4.140625" style="2" customWidth="1"/>
    <col min="31" max="31" width="7" style="2" customWidth="1"/>
    <col min="32" max="32" width="7.5703125" style="9" customWidth="1"/>
    <col min="33" max="33" width="6.7109375" style="1" customWidth="1"/>
    <col min="34" max="34" width="9.85546875" style="12" customWidth="1"/>
  </cols>
  <sheetData>
    <row r="1" spans="1:34" ht="20.100000000000001" customHeight="1" x14ac:dyDescent="0.2">
      <c r="A1" s="137" t="s">
        <v>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16"/>
    </row>
    <row r="2" spans="1:34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  <c r="AH2" s="86" t="s">
        <v>111</v>
      </c>
    </row>
    <row r="3" spans="1:34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27" t="s">
        <v>44</v>
      </c>
      <c r="AG3" s="25" t="s">
        <v>41</v>
      </c>
      <c r="AH3" s="86" t="s">
        <v>112</v>
      </c>
    </row>
    <row r="4" spans="1:34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22" t="s">
        <v>39</v>
      </c>
      <c r="AG4" s="25" t="s">
        <v>39</v>
      </c>
      <c r="AH4" s="87"/>
    </row>
    <row r="5" spans="1:34" s="5" customFormat="1" ht="20.100000000000001" customHeight="1" x14ac:dyDescent="0.2">
      <c r="A5" s="133" t="s">
        <v>45</v>
      </c>
      <c r="B5" s="13">
        <f>[1]Setembro!$K$5</f>
        <v>3</v>
      </c>
      <c r="C5" s="13">
        <f>[1]Setembro!$K$6</f>
        <v>0</v>
      </c>
      <c r="D5" s="13">
        <f>[1]Setembro!$K$7</f>
        <v>0</v>
      </c>
      <c r="E5" s="13">
        <f>[1]Setembro!$K$8</f>
        <v>0</v>
      </c>
      <c r="F5" s="13">
        <f>[1]Setembro!$K$9</f>
        <v>0</v>
      </c>
      <c r="G5" s="13">
        <f>[1]Setembro!$K$10</f>
        <v>0</v>
      </c>
      <c r="H5" s="13">
        <f>[1]Setembro!$K$11</f>
        <v>0</v>
      </c>
      <c r="I5" s="13">
        <f>[1]Setembro!$K$12</f>
        <v>0</v>
      </c>
      <c r="J5" s="13">
        <f>[1]Setembro!$K$13</f>
        <v>0</v>
      </c>
      <c r="K5" s="13">
        <f>[1]Setembro!$K$14</f>
        <v>0</v>
      </c>
      <c r="L5" s="13">
        <f>[1]Setembro!$K$15</f>
        <v>0</v>
      </c>
      <c r="M5" s="13">
        <f>[1]Setembro!$K$16</f>
        <v>0</v>
      </c>
      <c r="N5" s="13">
        <f>[1]Setembro!$K$17</f>
        <v>0.2</v>
      </c>
      <c r="O5" s="13">
        <f>[1]Setembro!$K$18</f>
        <v>15.2</v>
      </c>
      <c r="P5" s="13">
        <f>[1]Setembro!$K$19</f>
        <v>5.6000000000000005</v>
      </c>
      <c r="Q5" s="13">
        <f>[1]Setembro!$K$20</f>
        <v>12.799999999999999</v>
      </c>
      <c r="R5" s="13">
        <f>[1]Setembro!$K$21</f>
        <v>75.800000000000011</v>
      </c>
      <c r="S5" s="13">
        <f>[1]Setembro!$K$22</f>
        <v>0.2</v>
      </c>
      <c r="T5" s="13">
        <f>[1]Setembro!$K$23</f>
        <v>0</v>
      </c>
      <c r="U5" s="13">
        <f>[1]Setembro!$K$24</f>
        <v>28.199999999999996</v>
      </c>
      <c r="V5" s="13">
        <f>[1]Setembro!$K$25</f>
        <v>0.2</v>
      </c>
      <c r="W5" s="13">
        <f>[1]Setembro!$K$26</f>
        <v>0</v>
      </c>
      <c r="X5" s="13">
        <f>[1]Setembro!$K$27</f>
        <v>0</v>
      </c>
      <c r="Y5" s="13">
        <f>[1]Setembro!$K$28</f>
        <v>0</v>
      </c>
      <c r="Z5" s="13">
        <f>[1]Setembro!$K$29</f>
        <v>0</v>
      </c>
      <c r="AA5" s="13">
        <f>[1]Setembro!$K$30</f>
        <v>0</v>
      </c>
      <c r="AB5" s="13">
        <f>[1]Setembro!$K$31</f>
        <v>0.60000000000000009</v>
      </c>
      <c r="AC5" s="13">
        <f>[1]Setembro!$K$32</f>
        <v>1</v>
      </c>
      <c r="AD5" s="13">
        <f>[1]Setembro!$K$33</f>
        <v>0</v>
      </c>
      <c r="AE5" s="13">
        <f>[1]Setembro!$K$34</f>
        <v>4.6000000000000005</v>
      </c>
      <c r="AF5" s="23">
        <f t="shared" ref="AF5:AF31" si="1">SUM(B5:AE5)</f>
        <v>147.39999999999998</v>
      </c>
      <c r="AG5" s="28">
        <f t="shared" ref="AG5:AG31" si="2">MAX(B5:AE5)</f>
        <v>75.800000000000011</v>
      </c>
      <c r="AH5" s="88">
        <f>COUNTIF(B5:AE5,"=0,0")</f>
        <v>18</v>
      </c>
    </row>
    <row r="6" spans="1:34" ht="17.100000000000001" customHeight="1" x14ac:dyDescent="0.2">
      <c r="A6" s="133" t="s">
        <v>0</v>
      </c>
      <c r="B6" s="14">
        <f>[2]Setembro!$K$5</f>
        <v>0</v>
      </c>
      <c r="C6" s="14">
        <f>[2]Setembro!$K$6</f>
        <v>0.2</v>
      </c>
      <c r="D6" s="14">
        <f>[2]Setembro!$K$7</f>
        <v>0.2</v>
      </c>
      <c r="E6" s="14">
        <f>[2]Setembro!$K$8</f>
        <v>0.4</v>
      </c>
      <c r="F6" s="14">
        <f>[2]Setembro!$K$9</f>
        <v>0</v>
      </c>
      <c r="G6" s="14">
        <f>[2]Setembro!$K$10</f>
        <v>0</v>
      </c>
      <c r="H6" s="14">
        <f>[2]Setembro!$K$11</f>
        <v>0.2</v>
      </c>
      <c r="I6" s="14">
        <f>[2]Setembro!$K$12</f>
        <v>0</v>
      </c>
      <c r="J6" s="14">
        <f>[2]Setembro!$K$13</f>
        <v>0</v>
      </c>
      <c r="K6" s="14">
        <f>[2]Setembro!$K$14</f>
        <v>0</v>
      </c>
      <c r="L6" s="14">
        <f>[2]Setembro!$K$15</f>
        <v>0</v>
      </c>
      <c r="M6" s="14">
        <f>[2]Setembro!$K$16</f>
        <v>0</v>
      </c>
      <c r="N6" s="14">
        <f>[2]Setembro!$K$17</f>
        <v>0</v>
      </c>
      <c r="O6" s="14">
        <f>[2]Setembro!$K$18</f>
        <v>0</v>
      </c>
      <c r="P6" s="14">
        <f>[2]Setembro!$K$19</f>
        <v>0</v>
      </c>
      <c r="Q6" s="14">
        <f>[2]Setembro!$K$20</f>
        <v>0.4</v>
      </c>
      <c r="R6" s="14">
        <f>[2]Setembro!$K$21</f>
        <v>0.4</v>
      </c>
      <c r="S6" s="14">
        <f>[2]Setembro!$K$22</f>
        <v>0.60000000000000009</v>
      </c>
      <c r="T6" s="14">
        <f>[2]Setembro!$K$23</f>
        <v>0.4</v>
      </c>
      <c r="U6" s="14">
        <f>[2]Setembro!$K$24</f>
        <v>0.2</v>
      </c>
      <c r="V6" s="14">
        <f>[2]Setembro!$K$25</f>
        <v>0.4</v>
      </c>
      <c r="W6" s="14">
        <f>[2]Setembro!$K$26</f>
        <v>1.5999999999999999</v>
      </c>
      <c r="X6" s="14">
        <f>[2]Setembro!$K$27</f>
        <v>0.2</v>
      </c>
      <c r="Y6" s="14">
        <f>[2]Setembro!$K$28</f>
        <v>0.4</v>
      </c>
      <c r="Z6" s="14">
        <f>[2]Setembro!$K$29</f>
        <v>0.4</v>
      </c>
      <c r="AA6" s="14">
        <f>[2]Setembro!$K$30</f>
        <v>0.4</v>
      </c>
      <c r="AB6" s="14">
        <f>[2]Setembro!$K$31</f>
        <v>0.2</v>
      </c>
      <c r="AC6" s="14">
        <f>[2]Setembro!$K$32</f>
        <v>0.2</v>
      </c>
      <c r="AD6" s="14">
        <f>[2]Setembro!$K$33</f>
        <v>0.4</v>
      </c>
      <c r="AE6" s="14">
        <f>[2]Setembro!$K$34</f>
        <v>0.60000000000000009</v>
      </c>
      <c r="AF6" s="24">
        <f t="shared" si="1"/>
        <v>7.8000000000000025</v>
      </c>
      <c r="AG6" s="26">
        <f t="shared" si="2"/>
        <v>1.5999999999999999</v>
      </c>
      <c r="AH6" s="88">
        <f t="shared" ref="AH6:AH31" si="3">COUNTIF(B6:AE6,"=0,0")</f>
        <v>11</v>
      </c>
    </row>
    <row r="7" spans="1:34" ht="17.100000000000001" customHeight="1" x14ac:dyDescent="0.2">
      <c r="A7" s="133" t="s">
        <v>1</v>
      </c>
      <c r="B7" s="14">
        <f>[3]Setembro!$K$5</f>
        <v>7.6000000000000005</v>
      </c>
      <c r="C7" s="14">
        <f>[3]Setembro!$K$6</f>
        <v>21.2</v>
      </c>
      <c r="D7" s="14">
        <f>[3]Setembro!$K$7</f>
        <v>0.2</v>
      </c>
      <c r="E7" s="14">
        <f>[3]Setembro!$K$8</f>
        <v>0</v>
      </c>
      <c r="F7" s="14">
        <f>[3]Setembro!$K$9</f>
        <v>0</v>
      </c>
      <c r="G7" s="14">
        <f>[3]Setembro!$K$10</f>
        <v>0</v>
      </c>
      <c r="H7" s="14">
        <f>[3]Setembro!$K$11</f>
        <v>0</v>
      </c>
      <c r="I7" s="14">
        <f>[3]Setembro!$K$12</f>
        <v>0</v>
      </c>
      <c r="J7" s="14">
        <f>[3]Setembro!$K$13</f>
        <v>0</v>
      </c>
      <c r="K7" s="14">
        <f>[3]Setembro!$K$14</f>
        <v>0</v>
      </c>
      <c r="L7" s="14">
        <f>[3]Setembro!$K$15</f>
        <v>0</v>
      </c>
      <c r="M7" s="14">
        <f>[3]Setembro!$K$16</f>
        <v>0</v>
      </c>
      <c r="N7" s="14">
        <f>[3]Setembro!$K$17</f>
        <v>0</v>
      </c>
      <c r="O7" s="14">
        <f>[3]Setembro!$K$18</f>
        <v>0.8</v>
      </c>
      <c r="P7" s="14">
        <f>[3]Setembro!$K$19</f>
        <v>0</v>
      </c>
      <c r="Q7" s="14">
        <f>[3]Setembro!$K$20</f>
        <v>18.2</v>
      </c>
      <c r="R7" s="14">
        <f>[3]Setembro!$K$21</f>
        <v>4.4000000000000004</v>
      </c>
      <c r="S7" s="14">
        <f>[3]Setembro!$K$22</f>
        <v>0</v>
      </c>
      <c r="T7" s="14">
        <f>[3]Setembro!$K$23</f>
        <v>0</v>
      </c>
      <c r="U7" s="14">
        <f>[3]Setembro!$K$24</f>
        <v>0.2</v>
      </c>
      <c r="V7" s="14">
        <f>[3]Setembro!$K$25</f>
        <v>0</v>
      </c>
      <c r="W7" s="14">
        <f>[3]Setembro!$K$26</f>
        <v>0</v>
      </c>
      <c r="X7" s="14">
        <f>[3]Setembro!$K$27</f>
        <v>0</v>
      </c>
      <c r="Y7" s="14">
        <f>[3]Setembro!$K$28</f>
        <v>0</v>
      </c>
      <c r="Z7" s="14">
        <f>[3]Setembro!$K$29</f>
        <v>12.4</v>
      </c>
      <c r="AA7" s="14">
        <f>[3]Setembro!$K$30</f>
        <v>0</v>
      </c>
      <c r="AB7" s="14">
        <f>[3]Setembro!$K$31</f>
        <v>6.6000000000000005</v>
      </c>
      <c r="AC7" s="14">
        <f>[3]Setembro!$K$32</f>
        <v>0</v>
      </c>
      <c r="AD7" s="14">
        <f>[3]Setembro!$K$33</f>
        <v>0.2</v>
      </c>
      <c r="AE7" s="14">
        <f>[3]Setembro!$K$34</f>
        <v>0.4</v>
      </c>
      <c r="AF7" s="24">
        <f t="shared" si="1"/>
        <v>72.2</v>
      </c>
      <c r="AG7" s="26">
        <f t="shared" si="2"/>
        <v>21.2</v>
      </c>
      <c r="AH7" s="88">
        <f t="shared" si="3"/>
        <v>19</v>
      </c>
    </row>
    <row r="8" spans="1:34" ht="17.100000000000001" customHeight="1" x14ac:dyDescent="0.2">
      <c r="A8" s="133" t="s">
        <v>53</v>
      </c>
      <c r="B8" s="14">
        <f>[4]Setembro!$K$5</f>
        <v>4.4000000000000004</v>
      </c>
      <c r="C8" s="14">
        <f>[4]Setembro!$K$6</f>
        <v>6.3999999999999995</v>
      </c>
      <c r="D8" s="14">
        <f>[4]Setembro!$K$7</f>
        <v>0.2</v>
      </c>
      <c r="E8" s="14">
        <f>[4]Setembro!$K$8</f>
        <v>0.2</v>
      </c>
      <c r="F8" s="14">
        <f>[4]Setembro!$K$9</f>
        <v>0</v>
      </c>
      <c r="G8" s="14">
        <f>[4]Setembro!$K$10</f>
        <v>0</v>
      </c>
      <c r="H8" s="14">
        <f>[4]Setembro!$K$11</f>
        <v>0</v>
      </c>
      <c r="I8" s="14">
        <f>[4]Setembro!$K$12</f>
        <v>0</v>
      </c>
      <c r="J8" s="14">
        <f>[4]Setembro!$K$13</f>
        <v>0</v>
      </c>
      <c r="K8" s="14">
        <f>[4]Setembro!$K$14</f>
        <v>0</v>
      </c>
      <c r="L8" s="14">
        <f>[4]Setembro!$K$15</f>
        <v>0</v>
      </c>
      <c r="M8" s="14">
        <f>[4]Setembro!$K$16</f>
        <v>0</v>
      </c>
      <c r="N8" s="14">
        <f>[4]Setembro!$K$17</f>
        <v>0.2</v>
      </c>
      <c r="O8" s="14">
        <f>[4]Setembro!$K$18</f>
        <v>15.400000000000002</v>
      </c>
      <c r="P8" s="14">
        <f>[4]Setembro!$K$19</f>
        <v>0.2</v>
      </c>
      <c r="Q8" s="14">
        <f>[4]Setembro!$K$20</f>
        <v>6</v>
      </c>
      <c r="R8" s="14">
        <f>[4]Setembro!$K$21</f>
        <v>18.600000000000001</v>
      </c>
      <c r="S8" s="14">
        <f>[4]Setembro!$K$22</f>
        <v>0</v>
      </c>
      <c r="T8" s="14">
        <f>[4]Setembro!$K$23</f>
        <v>0</v>
      </c>
      <c r="U8" s="14">
        <f>[4]Setembro!$K$24</f>
        <v>38.400000000000006</v>
      </c>
      <c r="V8" s="14">
        <f>[4]Setembro!$K$25</f>
        <v>0.2</v>
      </c>
      <c r="W8" s="14">
        <f>[4]Setembro!$K$26</f>
        <v>0</v>
      </c>
      <c r="X8" s="14">
        <f>[4]Setembro!$K$27</f>
        <v>0</v>
      </c>
      <c r="Y8" s="14">
        <f>[4]Setembro!$K$28</f>
        <v>0</v>
      </c>
      <c r="Z8" s="14">
        <f>[4]Setembro!$K$29</f>
        <v>0</v>
      </c>
      <c r="AA8" s="14">
        <f>[4]Setembro!$K$30</f>
        <v>0</v>
      </c>
      <c r="AB8" s="14">
        <f>[4]Setembro!$K$31</f>
        <v>0.8</v>
      </c>
      <c r="AC8" s="14">
        <f>[4]Setembro!$K$32</f>
        <v>0.60000000000000009</v>
      </c>
      <c r="AD8" s="14">
        <f>[4]Setembro!$K$33</f>
        <v>0</v>
      </c>
      <c r="AE8" s="14">
        <f>[4]Setembro!$K$34</f>
        <v>28.199999999999996</v>
      </c>
      <c r="AF8" s="24">
        <f t="shared" ref="AF8" si="4">SUM(B8:AE8)</f>
        <v>119.79999999999998</v>
      </c>
      <c r="AG8" s="26">
        <f t="shared" ref="AG8" si="5">MAX(B8:AE8)</f>
        <v>38.400000000000006</v>
      </c>
      <c r="AH8" s="88">
        <f t="shared" si="3"/>
        <v>16</v>
      </c>
    </row>
    <row r="9" spans="1:34" ht="17.100000000000001" customHeight="1" x14ac:dyDescent="0.2">
      <c r="A9" s="133" t="s">
        <v>46</v>
      </c>
      <c r="B9" s="14">
        <f>[5]Setembro!$K$5</f>
        <v>0.4</v>
      </c>
      <c r="C9" s="14">
        <f>[5]Setembro!$K$6</f>
        <v>19.2</v>
      </c>
      <c r="D9" s="14">
        <f>[5]Setembro!$K$7</f>
        <v>0</v>
      </c>
      <c r="E9" s="14">
        <f>[5]Setembro!$K$8</f>
        <v>0</v>
      </c>
      <c r="F9" s="14">
        <f>[5]Setembro!$K$9</f>
        <v>0</v>
      </c>
      <c r="G9" s="14">
        <f>[5]Setembro!$K$10</f>
        <v>0</v>
      </c>
      <c r="H9" s="14">
        <f>[5]Setembro!$K$11</f>
        <v>0</v>
      </c>
      <c r="I9" s="14">
        <f>[5]Setembro!$K$12</f>
        <v>0</v>
      </c>
      <c r="J9" s="14">
        <f>[5]Setembro!$K$13</f>
        <v>0</v>
      </c>
      <c r="K9" s="14">
        <f>[5]Setembro!$K$14</f>
        <v>0</v>
      </c>
      <c r="L9" s="14">
        <f>[5]Setembro!$K$15</f>
        <v>0</v>
      </c>
      <c r="M9" s="14">
        <f>[5]Setembro!$K$16</f>
        <v>0</v>
      </c>
      <c r="N9" s="14">
        <f>[5]Setembro!$K$17</f>
        <v>0</v>
      </c>
      <c r="O9" s="14">
        <f>[5]Setembro!$K$18</f>
        <v>23.2</v>
      </c>
      <c r="P9" s="14">
        <f>[5]Setembro!$K$19</f>
        <v>0.2</v>
      </c>
      <c r="Q9" s="14">
        <f>[5]Setembro!$K$20</f>
        <v>11</v>
      </c>
      <c r="R9" s="14">
        <f>[5]Setembro!$K$21</f>
        <v>35.6</v>
      </c>
      <c r="S9" s="14">
        <f>[5]Setembro!$K$22</f>
        <v>0.2</v>
      </c>
      <c r="T9" s="14">
        <f>[5]Setembro!$K$23</f>
        <v>0</v>
      </c>
      <c r="U9" s="14">
        <f>[5]Setembro!$K$24</f>
        <v>0.6</v>
      </c>
      <c r="V9" s="14">
        <f>[5]Setembro!$K$25</f>
        <v>0</v>
      </c>
      <c r="W9" s="14">
        <f>[5]Setembro!$K$26</f>
        <v>0</v>
      </c>
      <c r="X9" s="14">
        <f>[5]Setembro!$K$27</f>
        <v>0.2</v>
      </c>
      <c r="Y9" s="14">
        <f>[5]Setembro!$K$28</f>
        <v>0</v>
      </c>
      <c r="Z9" s="14">
        <f>[5]Setembro!$K$29</f>
        <v>21</v>
      </c>
      <c r="AA9" s="14">
        <f>[5]Setembro!$K$30</f>
        <v>0</v>
      </c>
      <c r="AB9" s="14">
        <f>[5]Setembro!$K$31</f>
        <v>33.799999999999997</v>
      </c>
      <c r="AC9" s="14">
        <f>[5]Setembro!$K$32</f>
        <v>24.599999999999998</v>
      </c>
      <c r="AD9" s="14">
        <f>[5]Setembro!$K$33</f>
        <v>0</v>
      </c>
      <c r="AE9" s="14">
        <f>[5]Setembro!$K$34</f>
        <v>0.2</v>
      </c>
      <c r="AF9" s="24">
        <f t="shared" si="1"/>
        <v>170.19999999999996</v>
      </c>
      <c r="AG9" s="26">
        <f t="shared" si="2"/>
        <v>35.6</v>
      </c>
      <c r="AH9" s="88">
        <f t="shared" si="3"/>
        <v>17</v>
      </c>
    </row>
    <row r="10" spans="1:34" ht="17.100000000000001" customHeight="1" x14ac:dyDescent="0.2">
      <c r="A10" s="133" t="s">
        <v>2</v>
      </c>
      <c r="B10" s="14">
        <f>[6]Setembro!$K$5</f>
        <v>0</v>
      </c>
      <c r="C10" s="14">
        <f>[6]Setembro!$K$6</f>
        <v>2.6</v>
      </c>
      <c r="D10" s="14">
        <f>[6]Setembro!$K$7</f>
        <v>13.600000000000001</v>
      </c>
      <c r="E10" s="14">
        <f>[6]Setembro!$K$8</f>
        <v>6.6</v>
      </c>
      <c r="F10" s="14">
        <f>[6]Setembro!$K$9</f>
        <v>0</v>
      </c>
      <c r="G10" s="14">
        <f>[6]Setembro!$K$10</f>
        <v>0</v>
      </c>
      <c r="H10" s="14">
        <f>[6]Setembro!$K$11</f>
        <v>0</v>
      </c>
      <c r="I10" s="14">
        <f>[6]Setembro!$K$12</f>
        <v>0</v>
      </c>
      <c r="J10" s="14">
        <f>[6]Setembro!$K$13</f>
        <v>0</v>
      </c>
      <c r="K10" s="14">
        <f>[6]Setembro!$K$14</f>
        <v>0</v>
      </c>
      <c r="L10" s="14">
        <f>[6]Setembro!$K$15</f>
        <v>0</v>
      </c>
      <c r="M10" s="14">
        <f>[6]Setembro!$K$16</f>
        <v>0</v>
      </c>
      <c r="N10" s="14">
        <f>[6]Setembro!$K$17</f>
        <v>0</v>
      </c>
      <c r="O10" s="14">
        <f>[6]Setembro!$K$18</f>
        <v>3.8000000000000003</v>
      </c>
      <c r="P10" s="14">
        <f>[6]Setembro!$K$19</f>
        <v>0</v>
      </c>
      <c r="Q10" s="14">
        <f>[6]Setembro!$K$20</f>
        <v>6.6</v>
      </c>
      <c r="R10" s="14">
        <f>[6]Setembro!$K$21</f>
        <v>9</v>
      </c>
      <c r="S10" s="14">
        <f>[6]Setembro!$K$22</f>
        <v>0</v>
      </c>
      <c r="T10" s="14">
        <f>[6]Setembro!$K$23</f>
        <v>0</v>
      </c>
      <c r="U10" s="14">
        <f>[6]Setembro!$K$24</f>
        <v>15.8</v>
      </c>
      <c r="V10" s="14">
        <f>[6]Setembro!$K$25</f>
        <v>0.4</v>
      </c>
      <c r="W10" s="14">
        <f>[6]Setembro!$K$26</f>
        <v>0.6</v>
      </c>
      <c r="X10" s="14">
        <f>[6]Setembro!$K$27</f>
        <v>2.4000000000000004</v>
      </c>
      <c r="Y10" s="14">
        <f>[6]Setembro!$K$28</f>
        <v>0</v>
      </c>
      <c r="Z10" s="14">
        <f>[6]Setembro!$K$29</f>
        <v>6</v>
      </c>
      <c r="AA10" s="14">
        <f>[6]Setembro!$K$30</f>
        <v>0</v>
      </c>
      <c r="AB10" s="14">
        <f>[6]Setembro!$K$31</f>
        <v>3.2</v>
      </c>
      <c r="AC10" s="14">
        <f>[6]Setembro!$K$32</f>
        <v>15</v>
      </c>
      <c r="AD10" s="14">
        <f>[6]Setembro!$K$33</f>
        <v>0</v>
      </c>
      <c r="AE10" s="14">
        <f>[6]Setembro!$K$34</f>
        <v>3.8000000000000003</v>
      </c>
      <c r="AF10" s="24">
        <f t="shared" si="1"/>
        <v>89.4</v>
      </c>
      <c r="AG10" s="26">
        <f t="shared" si="2"/>
        <v>15.8</v>
      </c>
      <c r="AH10" s="88">
        <f t="shared" si="3"/>
        <v>16</v>
      </c>
    </row>
    <row r="11" spans="1:34" ht="17.100000000000001" customHeight="1" x14ac:dyDescent="0.2">
      <c r="A11" s="133" t="s">
        <v>3</v>
      </c>
      <c r="B11" s="14">
        <f>[7]Setembro!$K$5</f>
        <v>0</v>
      </c>
      <c r="C11" s="14">
        <f>[7]Setembro!$K$6</f>
        <v>0</v>
      </c>
      <c r="D11" s="14">
        <f>[7]Setembro!$K$7</f>
        <v>0</v>
      </c>
      <c r="E11" s="14">
        <f>[7]Setembro!$K$8</f>
        <v>0</v>
      </c>
      <c r="F11" s="14">
        <f>[7]Setembro!$K$9</f>
        <v>0</v>
      </c>
      <c r="G11" s="14">
        <f>[7]Setembro!$K$10</f>
        <v>0</v>
      </c>
      <c r="H11" s="14">
        <f>[7]Setembro!$K$11</f>
        <v>0</v>
      </c>
      <c r="I11" s="14">
        <f>[7]Setembro!$K$12</f>
        <v>0</v>
      </c>
      <c r="J11" s="14">
        <f>[7]Setembro!$K$13</f>
        <v>0</v>
      </c>
      <c r="K11" s="14">
        <f>[7]Setembro!$K$14</f>
        <v>0</v>
      </c>
      <c r="L11" s="14">
        <f>[7]Setembro!$K$15</f>
        <v>0</v>
      </c>
      <c r="M11" s="14">
        <f>[7]Setembro!$K$16</f>
        <v>0</v>
      </c>
      <c r="N11" s="14">
        <f>[7]Setembro!$K$17</f>
        <v>0</v>
      </c>
      <c r="O11" s="14">
        <f>[7]Setembro!$K$18</f>
        <v>0</v>
      </c>
      <c r="P11" s="14">
        <f>[7]Setembro!$K$19</f>
        <v>0</v>
      </c>
      <c r="Q11" s="14">
        <f>[7]Setembro!$K$20</f>
        <v>8.8000000000000007</v>
      </c>
      <c r="R11" s="14" t="str">
        <f>[7]Setembro!$K$21</f>
        <v>*</v>
      </c>
      <c r="S11" s="14">
        <f>[7]Setembro!$K$22</f>
        <v>0</v>
      </c>
      <c r="T11" s="14">
        <f>[7]Setembro!$K$23</f>
        <v>0</v>
      </c>
      <c r="U11" s="14">
        <f>[7]Setembro!$K$24</f>
        <v>9.4</v>
      </c>
      <c r="V11" s="14">
        <f>[7]Setembro!$K$25</f>
        <v>0</v>
      </c>
      <c r="W11" s="14">
        <f>[7]Setembro!$K$26</f>
        <v>0</v>
      </c>
      <c r="X11" s="14">
        <f>[7]Setembro!$K$27</f>
        <v>0</v>
      </c>
      <c r="Y11" s="14">
        <f>[7]Setembro!$K$28</f>
        <v>0</v>
      </c>
      <c r="Z11" s="14">
        <f>[7]Setembro!$K$29</f>
        <v>0</v>
      </c>
      <c r="AA11" s="14">
        <f>[7]Setembro!$K$30</f>
        <v>7.2</v>
      </c>
      <c r="AB11" s="14">
        <f>[7]Setembro!$K$31</f>
        <v>3.4</v>
      </c>
      <c r="AC11" s="14">
        <f>[7]Setembro!$K$32</f>
        <v>0</v>
      </c>
      <c r="AD11" s="14" t="str">
        <f>[7]Setembro!$K$33</f>
        <v>*</v>
      </c>
      <c r="AE11" s="14" t="str">
        <f>[7]Setembro!$K$34</f>
        <v>*</v>
      </c>
      <c r="AF11" s="24">
        <f t="shared" si="1"/>
        <v>28.8</v>
      </c>
      <c r="AG11" s="26">
        <f t="shared" si="2"/>
        <v>9.4</v>
      </c>
      <c r="AH11" s="88">
        <f t="shared" si="3"/>
        <v>23</v>
      </c>
    </row>
    <row r="12" spans="1:34" ht="17.100000000000001" customHeight="1" x14ac:dyDescent="0.2">
      <c r="A12" s="133" t="s">
        <v>4</v>
      </c>
      <c r="B12" s="14" t="str">
        <f>[8]Setembro!$K$5</f>
        <v>*</v>
      </c>
      <c r="C12" s="14" t="str">
        <f>[8]Setembro!$K$6</f>
        <v>*</v>
      </c>
      <c r="D12" s="14" t="str">
        <f>[8]Setembro!$K$7</f>
        <v>*</v>
      </c>
      <c r="E12" s="14" t="str">
        <f>[8]Setembro!$K$8</f>
        <v>*</v>
      </c>
      <c r="F12" s="14" t="str">
        <f>[8]Setembro!$K$9</f>
        <v>*</v>
      </c>
      <c r="G12" s="14" t="str">
        <f>[8]Setembro!$K$10</f>
        <v>*</v>
      </c>
      <c r="H12" s="14" t="str">
        <f>[8]Setembro!$K$11</f>
        <v>*</v>
      </c>
      <c r="I12" s="14" t="str">
        <f>[8]Setembro!$K$12</f>
        <v>*</v>
      </c>
      <c r="J12" s="14" t="str">
        <f>[8]Setembro!$K$13</f>
        <v>*</v>
      </c>
      <c r="K12" s="14" t="str">
        <f>[8]Setembro!$K$14</f>
        <v>*</v>
      </c>
      <c r="L12" s="14" t="str">
        <f>[8]Setembro!$K$15</f>
        <v>*</v>
      </c>
      <c r="M12" s="14" t="str">
        <f>[8]Setembro!$K$16</f>
        <v>*</v>
      </c>
      <c r="N12" s="14" t="str">
        <f>[8]Setembro!$K$17</f>
        <v>*</v>
      </c>
      <c r="O12" s="14" t="str">
        <f>[8]Setembro!$K$18</f>
        <v>*</v>
      </c>
      <c r="P12" s="14" t="str">
        <f>[8]Setembro!$K$19</f>
        <v>*</v>
      </c>
      <c r="Q12" s="14" t="str">
        <f>[8]Setembro!$K$20</f>
        <v>*</v>
      </c>
      <c r="R12" s="14" t="str">
        <f>[8]Setembro!$K$21</f>
        <v>*</v>
      </c>
      <c r="S12" s="14" t="str">
        <f>[8]Setembro!$K$22</f>
        <v>*</v>
      </c>
      <c r="T12" s="14" t="str">
        <f>[8]Setembro!$K$23</f>
        <v>*</v>
      </c>
      <c r="U12" s="14" t="str">
        <f>[8]Setembro!$K$24</f>
        <v>*</v>
      </c>
      <c r="V12" s="14" t="str">
        <f>[8]Setembro!$K$25</f>
        <v>*</v>
      </c>
      <c r="W12" s="14" t="str">
        <f>[8]Setembro!$K$26</f>
        <v>*</v>
      </c>
      <c r="X12" s="14" t="str">
        <f>[8]Setembro!$K$27</f>
        <v>*</v>
      </c>
      <c r="Y12" s="14" t="str">
        <f>[8]Setembro!$K$28</f>
        <v>*</v>
      </c>
      <c r="Z12" s="14" t="str">
        <f>[8]Setembro!$K$29</f>
        <v>*</v>
      </c>
      <c r="AA12" s="14" t="str">
        <f>[8]Setembro!$K$30</f>
        <v>*</v>
      </c>
      <c r="AB12" s="14" t="str">
        <f>[8]Setembro!$K$31</f>
        <v>*</v>
      </c>
      <c r="AC12" s="14" t="str">
        <f>[8]Setembro!$K$32</f>
        <v>*</v>
      </c>
      <c r="AD12" s="14" t="str">
        <f>[8]Setembro!$K$33</f>
        <v>*</v>
      </c>
      <c r="AE12" s="14" t="str">
        <f>[8]Setembro!$K$34</f>
        <v>*</v>
      </c>
      <c r="AF12" s="24" t="s">
        <v>110</v>
      </c>
      <c r="AG12" s="26" t="s">
        <v>110</v>
      </c>
      <c r="AH12" s="88" t="s">
        <v>110</v>
      </c>
    </row>
    <row r="13" spans="1:34" ht="17.100000000000001" customHeight="1" x14ac:dyDescent="0.2">
      <c r="A13" s="133" t="s">
        <v>5</v>
      </c>
      <c r="B13" s="14">
        <f>[9]Setembro!$K$5</f>
        <v>0</v>
      </c>
      <c r="C13" s="14">
        <f>[9]Setembro!$K$6</f>
        <v>15.799999999999999</v>
      </c>
      <c r="D13" s="14">
        <f>[9]Setembro!$K$7</f>
        <v>0.2</v>
      </c>
      <c r="E13" s="14">
        <f>[9]Setembro!$K$8</f>
        <v>0</v>
      </c>
      <c r="F13" s="14">
        <f>[9]Setembro!$K$9</f>
        <v>0</v>
      </c>
      <c r="G13" s="14" t="str">
        <f>[9]Setembro!$K$10</f>
        <v>*</v>
      </c>
      <c r="H13" s="14" t="str">
        <f>[9]Setembro!$K$11</f>
        <v>*</v>
      </c>
      <c r="I13" s="14" t="str">
        <f>[9]Setembro!$K$12</f>
        <v>*</v>
      </c>
      <c r="J13" s="14" t="str">
        <f>[9]Setembro!$K$13</f>
        <v>*</v>
      </c>
      <c r="K13" s="14" t="str">
        <f>[9]Setembro!$K$14</f>
        <v>*</v>
      </c>
      <c r="L13" s="14" t="str">
        <f>[9]Setembro!$K$15</f>
        <v>*</v>
      </c>
      <c r="M13" s="14" t="str">
        <f>[9]Setembro!$K$16</f>
        <v>*</v>
      </c>
      <c r="N13" s="14" t="str">
        <f>[9]Setembro!$K$17</f>
        <v>*</v>
      </c>
      <c r="O13" s="14" t="str">
        <f>[9]Setembro!$K$18</f>
        <v>*</v>
      </c>
      <c r="P13" s="14">
        <f>[9]Setembro!$K$19</f>
        <v>0</v>
      </c>
      <c r="Q13" s="14">
        <f>[9]Setembro!$K$20</f>
        <v>0</v>
      </c>
      <c r="R13" s="14">
        <f>[9]Setembro!$K$21</f>
        <v>21.399999999999995</v>
      </c>
      <c r="S13" s="14">
        <f>[9]Setembro!$K$22</f>
        <v>0</v>
      </c>
      <c r="T13" s="14">
        <f>[9]Setembro!$K$23</f>
        <v>0</v>
      </c>
      <c r="U13" s="14">
        <f>[9]Setembro!$K$24</f>
        <v>11.6</v>
      </c>
      <c r="V13" s="14">
        <f>[9]Setembro!$K$25</f>
        <v>0.2</v>
      </c>
      <c r="W13" s="14" t="str">
        <f>[9]Setembro!$K$26</f>
        <v>*</v>
      </c>
      <c r="X13" s="14" t="str">
        <f>[9]Setembro!$K$27</f>
        <v>*</v>
      </c>
      <c r="Y13" s="14" t="str">
        <f>[9]Setembro!$K$28</f>
        <v>*</v>
      </c>
      <c r="Z13" s="14" t="str">
        <f>[9]Setembro!$K$29</f>
        <v>*</v>
      </c>
      <c r="AA13" s="14" t="str">
        <f>[9]Setembro!$K$30</f>
        <v>*</v>
      </c>
      <c r="AB13" s="14" t="str">
        <f>[9]Setembro!$K$31</f>
        <v>*</v>
      </c>
      <c r="AC13" s="14">
        <f>[9]Setembro!$K$32</f>
        <v>0</v>
      </c>
      <c r="AD13" s="14">
        <f>[9]Setembro!$K$33</f>
        <v>0</v>
      </c>
      <c r="AE13" s="14">
        <f>[9]Setembro!$K$34</f>
        <v>0.2</v>
      </c>
      <c r="AF13" s="24">
        <f t="shared" si="1"/>
        <v>49.4</v>
      </c>
      <c r="AG13" s="26">
        <f t="shared" si="2"/>
        <v>21.399999999999995</v>
      </c>
      <c r="AH13" s="88">
        <f t="shared" si="3"/>
        <v>9</v>
      </c>
    </row>
    <row r="14" spans="1:34" ht="17.100000000000001" customHeight="1" x14ac:dyDescent="0.2">
      <c r="A14" s="133" t="s">
        <v>48</v>
      </c>
      <c r="B14" s="14">
        <f>[10]Setembro!$K$5</f>
        <v>0</v>
      </c>
      <c r="C14" s="14">
        <f>[10]Setembro!$K$6</f>
        <v>0</v>
      </c>
      <c r="D14" s="14">
        <f>[10]Setembro!$K$7</f>
        <v>0.2</v>
      </c>
      <c r="E14" s="14">
        <f>[10]Setembro!$K$8</f>
        <v>0</v>
      </c>
      <c r="F14" s="14">
        <f>[10]Setembro!$K$9</f>
        <v>0</v>
      </c>
      <c r="G14" s="14">
        <f>[10]Setembro!$K$10</f>
        <v>0</v>
      </c>
      <c r="H14" s="14">
        <f>[10]Setembro!$K$11</f>
        <v>0</v>
      </c>
      <c r="I14" s="14">
        <f>[10]Setembro!$K$12</f>
        <v>0</v>
      </c>
      <c r="J14" s="14">
        <f>[10]Setembro!$K$13</f>
        <v>0</v>
      </c>
      <c r="K14" s="14">
        <f>[10]Setembro!$K$14</f>
        <v>0</v>
      </c>
      <c r="L14" s="14">
        <f>[10]Setembro!$K$15</f>
        <v>0</v>
      </c>
      <c r="M14" s="14">
        <f>[10]Setembro!$K$16</f>
        <v>0</v>
      </c>
      <c r="N14" s="14">
        <f>[10]Setembro!$K$17</f>
        <v>0</v>
      </c>
      <c r="O14" s="14">
        <f>[10]Setembro!$K$18</f>
        <v>10.4</v>
      </c>
      <c r="P14" s="14">
        <f>[10]Setembro!$K$19</f>
        <v>0.2</v>
      </c>
      <c r="Q14" s="14">
        <f>[10]Setembro!$K$20</f>
        <v>5.6</v>
      </c>
      <c r="R14" s="14">
        <f>[10]Setembro!$K$21</f>
        <v>32.4</v>
      </c>
      <c r="S14" s="14">
        <f>[10]Setembro!$K$22</f>
        <v>0.4</v>
      </c>
      <c r="T14" s="14">
        <f>[10]Setembro!$K$23</f>
        <v>20.400000000000002</v>
      </c>
      <c r="U14" s="14">
        <f>[10]Setembro!$K$24</f>
        <v>10.4</v>
      </c>
      <c r="V14" s="14">
        <f>[10]Setembro!$K$25</f>
        <v>13.4</v>
      </c>
      <c r="W14" s="14">
        <f>[10]Setembro!$K$26</f>
        <v>0</v>
      </c>
      <c r="X14" s="14">
        <f>[10]Setembro!$K$27</f>
        <v>0</v>
      </c>
      <c r="Y14" s="14">
        <f>[10]Setembro!$K$28</f>
        <v>0</v>
      </c>
      <c r="Z14" s="14">
        <f>[10]Setembro!$K$29</f>
        <v>1.4</v>
      </c>
      <c r="AA14" s="14">
        <f>[10]Setembro!$K$30</f>
        <v>1</v>
      </c>
      <c r="AB14" s="14">
        <f>[10]Setembro!$K$31</f>
        <v>3.1999999999999997</v>
      </c>
      <c r="AC14" s="14">
        <f>[10]Setembro!$K$32</f>
        <v>0.8</v>
      </c>
      <c r="AD14" s="14">
        <f>[10]Setembro!$K$33</f>
        <v>4.8</v>
      </c>
      <c r="AE14" s="14">
        <f>[10]Setembro!$K$34</f>
        <v>5.6000000000000005</v>
      </c>
      <c r="AF14" s="24">
        <f t="shared" si="1"/>
        <v>110.2</v>
      </c>
      <c r="AG14" s="26">
        <f t="shared" si="2"/>
        <v>32.4</v>
      </c>
      <c r="AH14" s="88">
        <f t="shared" si="3"/>
        <v>15</v>
      </c>
    </row>
    <row r="15" spans="1:34" ht="17.100000000000001" customHeight="1" x14ac:dyDescent="0.2">
      <c r="A15" s="133" t="s">
        <v>6</v>
      </c>
      <c r="B15" s="14">
        <f>[11]Setembro!$K$5</f>
        <v>0</v>
      </c>
      <c r="C15" s="14">
        <f>[11]Setembro!$K$6</f>
        <v>0</v>
      </c>
      <c r="D15" s="14">
        <f>[11]Setembro!$K$7</f>
        <v>0</v>
      </c>
      <c r="E15" s="14">
        <f>[11]Setembro!$K$8</f>
        <v>0</v>
      </c>
      <c r="F15" s="14">
        <f>[11]Setembro!$K$9</f>
        <v>0</v>
      </c>
      <c r="G15" s="14">
        <f>[11]Setembro!$K$10</f>
        <v>0</v>
      </c>
      <c r="H15" s="14">
        <f>[11]Setembro!$K$11</f>
        <v>0</v>
      </c>
      <c r="I15" s="14">
        <f>[11]Setembro!$K$12</f>
        <v>0</v>
      </c>
      <c r="J15" s="14">
        <f>[11]Setembro!$K$13</f>
        <v>0</v>
      </c>
      <c r="K15" s="14">
        <f>[11]Setembro!$K$14</f>
        <v>0</v>
      </c>
      <c r="L15" s="14">
        <f>[11]Setembro!$K$15</f>
        <v>0</v>
      </c>
      <c r="M15" s="14">
        <f>[11]Setembro!$K$16</f>
        <v>0</v>
      </c>
      <c r="N15" s="14">
        <f>[11]Setembro!$K$17</f>
        <v>0</v>
      </c>
      <c r="O15" s="14">
        <f>[11]Setembro!$K$18</f>
        <v>0</v>
      </c>
      <c r="P15" s="14">
        <f>[11]Setembro!$K$19</f>
        <v>0</v>
      </c>
      <c r="Q15" s="14">
        <f>[11]Setembro!$K$20</f>
        <v>0</v>
      </c>
      <c r="R15" s="14">
        <f>[11]Setembro!$K$21</f>
        <v>0</v>
      </c>
      <c r="S15" s="14">
        <f>[11]Setembro!$K$22</f>
        <v>0</v>
      </c>
      <c r="T15" s="14">
        <f>[11]Setembro!$K$23</f>
        <v>0</v>
      </c>
      <c r="U15" s="14">
        <f>[11]Setembro!$K$24</f>
        <v>0</v>
      </c>
      <c r="V15" s="14">
        <f>[11]Setembro!$K$25</f>
        <v>0</v>
      </c>
      <c r="W15" s="14">
        <f>[11]Setembro!$K$26</f>
        <v>0</v>
      </c>
      <c r="X15" s="14">
        <f>[11]Setembro!$K$27</f>
        <v>0</v>
      </c>
      <c r="Y15" s="14">
        <f>[11]Setembro!$K$28</f>
        <v>0</v>
      </c>
      <c r="Z15" s="14">
        <f>[11]Setembro!$K$29</f>
        <v>0</v>
      </c>
      <c r="AA15" s="14">
        <f>[11]Setembro!$K$30</f>
        <v>0</v>
      </c>
      <c r="AB15" s="14">
        <f>[11]Setembro!$K$31</f>
        <v>0</v>
      </c>
      <c r="AC15" s="14">
        <f>[11]Setembro!$K$32</f>
        <v>0</v>
      </c>
      <c r="AD15" s="14">
        <f>[11]Setembro!$K$33</f>
        <v>0</v>
      </c>
      <c r="AE15" s="14">
        <f>[11]Setembro!$K$34</f>
        <v>0</v>
      </c>
      <c r="AF15" s="24">
        <f t="shared" si="1"/>
        <v>0</v>
      </c>
      <c r="AG15" s="26">
        <f t="shared" si="2"/>
        <v>0</v>
      </c>
      <c r="AH15" s="88">
        <f t="shared" si="3"/>
        <v>30</v>
      </c>
    </row>
    <row r="16" spans="1:34" ht="17.100000000000001" customHeight="1" x14ac:dyDescent="0.2">
      <c r="A16" s="133" t="s">
        <v>7</v>
      </c>
      <c r="B16" s="14">
        <f>[12]Setembro!$K$5</f>
        <v>1.8</v>
      </c>
      <c r="C16" s="14">
        <f>[12]Setembro!$K$6</f>
        <v>24.999999999999993</v>
      </c>
      <c r="D16" s="14">
        <f>[12]Setembro!$K$7</f>
        <v>0</v>
      </c>
      <c r="E16" s="14">
        <f>[12]Setembro!$K$8</f>
        <v>0.2</v>
      </c>
      <c r="F16" s="14">
        <f>[12]Setembro!$K$9</f>
        <v>0</v>
      </c>
      <c r="G16" s="14">
        <f>[12]Setembro!$K$10</f>
        <v>0</v>
      </c>
      <c r="H16" s="14">
        <f>[12]Setembro!$K$11</f>
        <v>0</v>
      </c>
      <c r="I16" s="14">
        <f>[12]Setembro!$K$12</f>
        <v>0</v>
      </c>
      <c r="J16" s="14">
        <f>[12]Setembro!$K$13</f>
        <v>0</v>
      </c>
      <c r="K16" s="14">
        <f>[12]Setembro!$K$14</f>
        <v>0</v>
      </c>
      <c r="L16" s="14">
        <f>[12]Setembro!$K$15</f>
        <v>0</v>
      </c>
      <c r="M16" s="14">
        <f>[12]Setembro!$K$16</f>
        <v>0</v>
      </c>
      <c r="N16" s="14">
        <f>[12]Setembro!$K$17</f>
        <v>0</v>
      </c>
      <c r="O16" s="14">
        <f>[12]Setembro!$K$18</f>
        <v>27.599999999999998</v>
      </c>
      <c r="P16" s="14">
        <f>[12]Setembro!$K$19</f>
        <v>0.2</v>
      </c>
      <c r="Q16" s="14">
        <f>[12]Setembro!$K$20</f>
        <v>20.599999999999998</v>
      </c>
      <c r="R16" s="14">
        <f>[12]Setembro!$K$21</f>
        <v>23.799999999999997</v>
      </c>
      <c r="S16" s="14">
        <f>[12]Setembro!$K$22</f>
        <v>0</v>
      </c>
      <c r="T16" s="14">
        <f>[12]Setembro!$K$23</f>
        <v>0</v>
      </c>
      <c r="U16" s="14">
        <f>[12]Setembro!$K$24</f>
        <v>43.4</v>
      </c>
      <c r="V16" s="14">
        <f>[12]Setembro!$K$25</f>
        <v>0</v>
      </c>
      <c r="W16" s="14">
        <f>[12]Setembro!$K$26</f>
        <v>0</v>
      </c>
      <c r="X16" s="14">
        <f>[12]Setembro!$K$27</f>
        <v>0</v>
      </c>
      <c r="Y16" s="14">
        <f>[12]Setembro!$K$28</f>
        <v>0</v>
      </c>
      <c r="Z16" s="14">
        <f>[12]Setembro!$K$29</f>
        <v>0</v>
      </c>
      <c r="AA16" s="14">
        <f>[12]Setembro!$K$30</f>
        <v>0.6</v>
      </c>
      <c r="AB16" s="14">
        <f>[12]Setembro!$K$31</f>
        <v>24.399999999999995</v>
      </c>
      <c r="AC16" s="14">
        <f>[12]Setembro!$K$32</f>
        <v>0</v>
      </c>
      <c r="AD16" s="14">
        <f>[12]Setembro!$K$33</f>
        <v>0</v>
      </c>
      <c r="AE16" s="14">
        <f>[12]Setembro!$K$34</f>
        <v>12.8</v>
      </c>
      <c r="AF16" s="24">
        <f t="shared" si="1"/>
        <v>180.4</v>
      </c>
      <c r="AG16" s="26">
        <f t="shared" si="2"/>
        <v>43.4</v>
      </c>
      <c r="AH16" s="88">
        <f t="shared" si="3"/>
        <v>19</v>
      </c>
    </row>
    <row r="17" spans="1:36" ht="17.100000000000001" customHeight="1" x14ac:dyDescent="0.2">
      <c r="A17" s="133" t="s">
        <v>8</v>
      </c>
      <c r="B17" s="14">
        <f>[13]Setembro!$K$5</f>
        <v>5.8</v>
      </c>
      <c r="C17" s="14">
        <f>[13]Setembro!$K$6</f>
        <v>28.199999999999992</v>
      </c>
      <c r="D17" s="14">
        <f>[13]Setembro!$K$7</f>
        <v>0.60000000000000009</v>
      </c>
      <c r="E17" s="14">
        <f>[13]Setembro!$K$8</f>
        <v>0.2</v>
      </c>
      <c r="F17" s="14">
        <f>[13]Setembro!$K$9</f>
        <v>0</v>
      </c>
      <c r="G17" s="14">
        <f>[13]Setembro!$K$10</f>
        <v>0</v>
      </c>
      <c r="H17" s="14">
        <f>[13]Setembro!$K$11</f>
        <v>0</v>
      </c>
      <c r="I17" s="14">
        <f>[13]Setembro!$K$12</f>
        <v>0</v>
      </c>
      <c r="J17" s="14">
        <f>[13]Setembro!$K$13</f>
        <v>0</v>
      </c>
      <c r="K17" s="14">
        <f>[13]Setembro!$K$14</f>
        <v>0</v>
      </c>
      <c r="L17" s="14">
        <f>[13]Setembro!$K$15</f>
        <v>0</v>
      </c>
      <c r="M17" s="14">
        <f>[13]Setembro!$K$16</f>
        <v>0</v>
      </c>
      <c r="N17" s="14">
        <f>[13]Setembro!$K$17</f>
        <v>0</v>
      </c>
      <c r="O17" s="14">
        <f>[13]Setembro!$K$18</f>
        <v>12.199999999999998</v>
      </c>
      <c r="P17" s="14">
        <f>[13]Setembro!$K$19</f>
        <v>0</v>
      </c>
      <c r="Q17" s="14">
        <f>[13]Setembro!$K$20</f>
        <v>6.4</v>
      </c>
      <c r="R17" s="14">
        <f>[13]Setembro!$K$21</f>
        <v>21.999999999999996</v>
      </c>
      <c r="S17" s="14">
        <f>[13]Setembro!$K$22</f>
        <v>0</v>
      </c>
      <c r="T17" s="14">
        <f>[13]Setembro!$K$23</f>
        <v>0</v>
      </c>
      <c r="U17" s="14">
        <f>[13]Setembro!$K$24</f>
        <v>33</v>
      </c>
      <c r="V17" s="14">
        <f>[13]Setembro!$K$25</f>
        <v>0</v>
      </c>
      <c r="W17" s="14">
        <f>[13]Setembro!$K$26</f>
        <v>0</v>
      </c>
      <c r="X17" s="14">
        <f>[13]Setembro!$K$27</f>
        <v>0</v>
      </c>
      <c r="Y17" s="14">
        <f>[13]Setembro!$K$28</f>
        <v>2</v>
      </c>
      <c r="Z17" s="14">
        <f>[13]Setembro!$K$29</f>
        <v>7</v>
      </c>
      <c r="AA17" s="14">
        <f>[13]Setembro!$K$30</f>
        <v>2.4000000000000004</v>
      </c>
      <c r="AB17" s="14">
        <f>[13]Setembro!$K$31</f>
        <v>33.400000000000006</v>
      </c>
      <c r="AC17" s="14">
        <f>[13]Setembro!$K$32</f>
        <v>0.2</v>
      </c>
      <c r="AD17" s="14">
        <f>[13]Setembro!$K$33</f>
        <v>0</v>
      </c>
      <c r="AE17" s="14">
        <f>[13]Setembro!$K$34</f>
        <v>21.2</v>
      </c>
      <c r="AF17" s="24">
        <f t="shared" si="1"/>
        <v>174.59999999999997</v>
      </c>
      <c r="AG17" s="26">
        <f t="shared" si="2"/>
        <v>33.400000000000006</v>
      </c>
      <c r="AH17" s="88">
        <f t="shared" si="3"/>
        <v>16</v>
      </c>
    </row>
    <row r="18" spans="1:36" ht="17.100000000000001" customHeight="1" x14ac:dyDescent="0.2">
      <c r="A18" s="133" t="s">
        <v>9</v>
      </c>
      <c r="B18" s="14">
        <f>[14]Setembro!$K$5</f>
        <v>0</v>
      </c>
      <c r="C18" s="14">
        <f>[14]Setembro!$K$6</f>
        <v>24.2</v>
      </c>
      <c r="D18" s="14">
        <f>[14]Setembro!$K$7</f>
        <v>0</v>
      </c>
      <c r="E18" s="14">
        <f>[14]Setembro!$K$8</f>
        <v>0.60000000000000009</v>
      </c>
      <c r="F18" s="14">
        <f>[14]Setembro!$K$9</f>
        <v>0</v>
      </c>
      <c r="G18" s="14">
        <f>[14]Setembro!$K$10</f>
        <v>0</v>
      </c>
      <c r="H18" s="14">
        <f>[14]Setembro!$K$11</f>
        <v>0</v>
      </c>
      <c r="I18" s="14">
        <f>[14]Setembro!$K$12</f>
        <v>0</v>
      </c>
      <c r="J18" s="14">
        <f>[14]Setembro!$K$13</f>
        <v>0</v>
      </c>
      <c r="K18" s="14">
        <f>[14]Setembro!$K$14</f>
        <v>0</v>
      </c>
      <c r="L18" s="14">
        <f>[14]Setembro!$K$15</f>
        <v>0</v>
      </c>
      <c r="M18" s="14">
        <f>[14]Setembro!$K$16</f>
        <v>0</v>
      </c>
      <c r="N18" s="14">
        <f>[14]Setembro!$K$17</f>
        <v>0</v>
      </c>
      <c r="O18" s="14">
        <f>[14]Setembro!$K$18</f>
        <v>23.799999999999997</v>
      </c>
      <c r="P18" s="14">
        <f>[14]Setembro!$K$19</f>
        <v>0.2</v>
      </c>
      <c r="Q18" s="14">
        <f>[14]Setembro!$K$20</f>
        <v>12.999999999999998</v>
      </c>
      <c r="R18" s="14">
        <f>[14]Setembro!$K$21</f>
        <v>19.599999999999998</v>
      </c>
      <c r="S18" s="14">
        <f>[14]Setembro!$K$22</f>
        <v>0.2</v>
      </c>
      <c r="T18" s="14">
        <f>[14]Setembro!$K$23</f>
        <v>0</v>
      </c>
      <c r="U18" s="14">
        <f>[14]Setembro!$K$24</f>
        <v>34.800000000000004</v>
      </c>
      <c r="V18" s="14">
        <f>[14]Setembro!$K$25</f>
        <v>0</v>
      </c>
      <c r="W18" s="14">
        <f>[14]Setembro!$K$26</f>
        <v>0</v>
      </c>
      <c r="X18" s="14">
        <f>[14]Setembro!$K$27</f>
        <v>0</v>
      </c>
      <c r="Y18" s="14">
        <f>[14]Setembro!$K$28</f>
        <v>0</v>
      </c>
      <c r="Z18" s="14">
        <f>[14]Setembro!$K$29</f>
        <v>0</v>
      </c>
      <c r="AA18" s="14">
        <f>[14]Setembro!$K$30</f>
        <v>0</v>
      </c>
      <c r="AB18" s="14">
        <f>[14]Setembro!$K$31</f>
        <v>10</v>
      </c>
      <c r="AC18" s="14">
        <f>[14]Setembro!$K$32</f>
        <v>0</v>
      </c>
      <c r="AD18" s="14">
        <f>[14]Setembro!$K$33</f>
        <v>0.4</v>
      </c>
      <c r="AE18" s="14">
        <f>[14]Setembro!$K$34</f>
        <v>37.199999999999996</v>
      </c>
      <c r="AF18" s="24">
        <f t="shared" si="1"/>
        <v>164</v>
      </c>
      <c r="AG18" s="26">
        <f t="shared" si="2"/>
        <v>37.199999999999996</v>
      </c>
      <c r="AH18" s="88">
        <f t="shared" si="3"/>
        <v>19</v>
      </c>
    </row>
    <row r="19" spans="1:36" ht="17.100000000000001" customHeight="1" x14ac:dyDescent="0.2">
      <c r="A19" s="133" t="s">
        <v>47</v>
      </c>
      <c r="B19" s="14">
        <f>[15]Setembro!$K$5</f>
        <v>15.2</v>
      </c>
      <c r="C19" s="14">
        <f>[15]Setembro!$K$6</f>
        <v>20.6</v>
      </c>
      <c r="D19" s="14">
        <f>[15]Setembro!$K$7</f>
        <v>0</v>
      </c>
      <c r="E19" s="14">
        <f>[15]Setembro!$K$8</f>
        <v>0</v>
      </c>
      <c r="F19" s="14">
        <f>[15]Setembro!$K$9</f>
        <v>0</v>
      </c>
      <c r="G19" s="14">
        <f>[15]Setembro!$K$10</f>
        <v>0</v>
      </c>
      <c r="H19" s="14">
        <f>[15]Setembro!$K$11</f>
        <v>0</v>
      </c>
      <c r="I19" s="14">
        <f>[15]Setembro!$K$12</f>
        <v>0</v>
      </c>
      <c r="J19" s="14">
        <f>[15]Setembro!$K$13</f>
        <v>0</v>
      </c>
      <c r="K19" s="14">
        <f>[15]Setembro!$K$14</f>
        <v>0</v>
      </c>
      <c r="L19" s="14">
        <f>[15]Setembro!$K$15</f>
        <v>0</v>
      </c>
      <c r="M19" s="14">
        <f>[15]Setembro!$K$16</f>
        <v>0</v>
      </c>
      <c r="N19" s="14">
        <f>[15]Setembro!$K$17</f>
        <v>0</v>
      </c>
      <c r="O19" s="14">
        <f>[15]Setembro!$K$18</f>
        <v>31.000000000000007</v>
      </c>
      <c r="P19" s="14">
        <f>[15]Setembro!$K$19</f>
        <v>0.2</v>
      </c>
      <c r="Q19" s="14">
        <f>[15]Setembro!$K$20</f>
        <v>27.4</v>
      </c>
      <c r="R19" s="14">
        <f>[15]Setembro!$K$21</f>
        <v>12.399999999999999</v>
      </c>
      <c r="S19" s="14">
        <f>[15]Setembro!$K$22</f>
        <v>0</v>
      </c>
      <c r="T19" s="14">
        <f>[15]Setembro!$K$23</f>
        <v>0</v>
      </c>
      <c r="U19" s="14">
        <f>[15]Setembro!$K$24</f>
        <v>0.6</v>
      </c>
      <c r="V19" s="14">
        <f>[15]Setembro!$K$25</f>
        <v>0</v>
      </c>
      <c r="W19" s="14">
        <f>[15]Setembro!$K$26</f>
        <v>0</v>
      </c>
      <c r="X19" s="14">
        <f>[15]Setembro!$K$27</f>
        <v>0</v>
      </c>
      <c r="Y19" s="14">
        <f>[15]Setembro!$K$28</f>
        <v>0.8</v>
      </c>
      <c r="Z19" s="14">
        <f>[15]Setembro!$K$29</f>
        <v>49.6</v>
      </c>
      <c r="AA19" s="14">
        <f>[15]Setembro!$K$30</f>
        <v>46.599999999999994</v>
      </c>
      <c r="AB19" s="14">
        <f>[15]Setembro!$K$31</f>
        <v>25.799999999999997</v>
      </c>
      <c r="AC19" s="14">
        <f>[15]Setembro!$K$32</f>
        <v>0</v>
      </c>
      <c r="AD19" s="14">
        <f>[15]Setembro!$K$33</f>
        <v>0.4</v>
      </c>
      <c r="AE19" s="14">
        <f>[15]Setembro!$K$34</f>
        <v>0</v>
      </c>
      <c r="AF19" s="24">
        <f t="shared" si="1"/>
        <v>230.6</v>
      </c>
      <c r="AG19" s="26">
        <f t="shared" si="2"/>
        <v>49.6</v>
      </c>
      <c r="AH19" s="88">
        <f t="shared" si="3"/>
        <v>18</v>
      </c>
      <c r="AI19" s="29" t="s">
        <v>52</v>
      </c>
    </row>
    <row r="20" spans="1:36" ht="17.100000000000001" customHeight="1" x14ac:dyDescent="0.2">
      <c r="A20" s="133" t="s">
        <v>10</v>
      </c>
      <c r="B20" s="14">
        <f>[16]Setembro!$K$5</f>
        <v>1.2</v>
      </c>
      <c r="C20" s="14">
        <f>[16]Setembro!$K$6</f>
        <v>28.8</v>
      </c>
      <c r="D20" s="14">
        <f>[16]Setembro!$K$7</f>
        <v>0.60000000000000009</v>
      </c>
      <c r="E20" s="14">
        <f>[16]Setembro!$K$8</f>
        <v>0.60000000000000009</v>
      </c>
      <c r="F20" s="14">
        <f>[16]Setembro!$K$9</f>
        <v>0.2</v>
      </c>
      <c r="G20" s="14">
        <f>[16]Setembro!$K$10</f>
        <v>0</v>
      </c>
      <c r="H20" s="14">
        <f>[16]Setembro!$K$11</f>
        <v>0</v>
      </c>
      <c r="I20" s="14">
        <f>[16]Setembro!$K$12</f>
        <v>0</v>
      </c>
      <c r="J20" s="14">
        <f>[16]Setembro!$K$13</f>
        <v>0</v>
      </c>
      <c r="K20" s="14">
        <f>[16]Setembro!$K$14</f>
        <v>0</v>
      </c>
      <c r="L20" s="14">
        <f>[16]Setembro!$K$15</f>
        <v>0</v>
      </c>
      <c r="M20" s="14">
        <f>[16]Setembro!$K$16</f>
        <v>0</v>
      </c>
      <c r="N20" s="14">
        <f>[16]Setembro!$K$17</f>
        <v>0</v>
      </c>
      <c r="O20" s="14">
        <f>[16]Setembro!$K$18</f>
        <v>28.199999999999996</v>
      </c>
      <c r="P20" s="14">
        <f>[16]Setembro!$K$19</f>
        <v>0</v>
      </c>
      <c r="Q20" s="14">
        <f>[16]Setembro!$K$20</f>
        <v>9.2000000000000011</v>
      </c>
      <c r="R20" s="14">
        <f>[16]Setembro!$K$21</f>
        <v>18.000000000000004</v>
      </c>
      <c r="S20" s="14">
        <f>[16]Setembro!$K$22</f>
        <v>0.2</v>
      </c>
      <c r="T20" s="14">
        <f>[16]Setembro!$K$23</f>
        <v>0</v>
      </c>
      <c r="U20" s="14">
        <f>[16]Setembro!$K$24</f>
        <v>69.999999999999986</v>
      </c>
      <c r="V20" s="14">
        <f>[16]Setembro!$K$25</f>
        <v>0.2</v>
      </c>
      <c r="W20" s="14">
        <f>[16]Setembro!$K$26</f>
        <v>0</v>
      </c>
      <c r="X20" s="14">
        <f>[16]Setembro!$K$27</f>
        <v>0</v>
      </c>
      <c r="Y20" s="14">
        <f>[16]Setembro!$K$28</f>
        <v>0.8</v>
      </c>
      <c r="Z20" s="14">
        <f>[16]Setembro!$K$29</f>
        <v>0</v>
      </c>
      <c r="AA20" s="14">
        <f>[16]Setembro!$K$30</f>
        <v>0</v>
      </c>
      <c r="AB20" s="14">
        <f>[16]Setembro!$K$31</f>
        <v>49.800000000000004</v>
      </c>
      <c r="AC20" s="14">
        <f>[16]Setembro!$K$32</f>
        <v>0</v>
      </c>
      <c r="AD20" s="14">
        <f>[16]Setembro!$K$33</f>
        <v>0</v>
      </c>
      <c r="AE20" s="14">
        <f>[16]Setembro!$K$34</f>
        <v>11</v>
      </c>
      <c r="AF20" s="24">
        <f t="shared" si="1"/>
        <v>218.8</v>
      </c>
      <c r="AG20" s="26">
        <f t="shared" si="2"/>
        <v>69.999999999999986</v>
      </c>
      <c r="AH20" s="88">
        <f t="shared" si="3"/>
        <v>16</v>
      </c>
    </row>
    <row r="21" spans="1:36" ht="17.100000000000001" customHeight="1" x14ac:dyDescent="0.2">
      <c r="A21" s="133" t="s">
        <v>11</v>
      </c>
      <c r="B21" s="14">
        <f>[17]Setembro!$K$5</f>
        <v>8</v>
      </c>
      <c r="C21" s="14">
        <f>[17]Setembro!$K$6</f>
        <v>25.8</v>
      </c>
      <c r="D21" s="14">
        <f>[17]Setembro!$K$7</f>
        <v>0</v>
      </c>
      <c r="E21" s="14">
        <f>[17]Setembro!$K$8</f>
        <v>0</v>
      </c>
      <c r="F21" s="14">
        <f>[17]Setembro!$K$9</f>
        <v>0</v>
      </c>
      <c r="G21" s="14">
        <f>[17]Setembro!$K$10</f>
        <v>0</v>
      </c>
      <c r="H21" s="14">
        <f>[17]Setembro!$K$11</f>
        <v>0</v>
      </c>
      <c r="I21" s="14">
        <f>[17]Setembro!$K$12</f>
        <v>0</v>
      </c>
      <c r="J21" s="14">
        <f>[17]Setembro!$K$13</f>
        <v>0</v>
      </c>
      <c r="K21" s="14">
        <f>[17]Setembro!$K$14</f>
        <v>0</v>
      </c>
      <c r="L21" s="14">
        <f>[17]Setembro!$K$15</f>
        <v>0</v>
      </c>
      <c r="M21" s="14">
        <f>[17]Setembro!$K$16</f>
        <v>0</v>
      </c>
      <c r="N21" s="14">
        <f>[17]Setembro!$K$17</f>
        <v>0</v>
      </c>
      <c r="O21" s="14">
        <f>[17]Setembro!$K$18</f>
        <v>23.399999999999995</v>
      </c>
      <c r="P21" s="14">
        <f>[17]Setembro!$K$19</f>
        <v>0.2</v>
      </c>
      <c r="Q21" s="14">
        <f>[17]Setembro!$K$20</f>
        <v>14</v>
      </c>
      <c r="R21" s="14">
        <f>[17]Setembro!$K$21</f>
        <v>8.3999999999999986</v>
      </c>
      <c r="S21" s="14">
        <f>[17]Setembro!$K$22</f>
        <v>0</v>
      </c>
      <c r="T21" s="14">
        <f>[17]Setembro!$K$23</f>
        <v>0</v>
      </c>
      <c r="U21" s="14">
        <f>[17]Setembro!$K$24</f>
        <v>41.400000000000006</v>
      </c>
      <c r="V21" s="14">
        <f>[17]Setembro!$K$25</f>
        <v>0.2</v>
      </c>
      <c r="W21" s="14">
        <f>[17]Setembro!$K$26</f>
        <v>0</v>
      </c>
      <c r="X21" s="14">
        <f>[17]Setembro!$K$27</f>
        <v>0</v>
      </c>
      <c r="Y21" s="14">
        <f>[17]Setembro!$K$28</f>
        <v>0</v>
      </c>
      <c r="Z21" s="14">
        <f>[17]Setembro!$K$29</f>
        <v>0.8</v>
      </c>
      <c r="AA21" s="14">
        <f>[17]Setembro!$K$30</f>
        <v>0</v>
      </c>
      <c r="AB21" s="14">
        <f>[17]Setembro!$K$31</f>
        <v>25.799999999999997</v>
      </c>
      <c r="AC21" s="14">
        <f>[17]Setembro!$K$32</f>
        <v>0.2</v>
      </c>
      <c r="AD21" s="14">
        <f>[17]Setembro!$K$33</f>
        <v>0</v>
      </c>
      <c r="AE21" s="14">
        <f>[17]Setembro!$K$34</f>
        <v>9.7999999999999989</v>
      </c>
      <c r="AF21" s="24">
        <f t="shared" si="1"/>
        <v>158</v>
      </c>
      <c r="AG21" s="26">
        <f t="shared" si="2"/>
        <v>41.400000000000006</v>
      </c>
      <c r="AH21" s="88">
        <f t="shared" si="3"/>
        <v>18</v>
      </c>
    </row>
    <row r="22" spans="1:36" ht="17.100000000000001" customHeight="1" x14ac:dyDescent="0.2">
      <c r="A22" s="133" t="s">
        <v>12</v>
      </c>
      <c r="B22" s="14">
        <f>[18]Setembro!$K$5</f>
        <v>0.2</v>
      </c>
      <c r="C22" s="14">
        <f>[18]Setembro!$K$6</f>
        <v>7.6000000000000005</v>
      </c>
      <c r="D22" s="14">
        <f>[18]Setembro!$K$7</f>
        <v>0</v>
      </c>
      <c r="E22" s="14">
        <f>[18]Setembro!$K$8</f>
        <v>0</v>
      </c>
      <c r="F22" s="14">
        <f>[18]Setembro!$K$9</f>
        <v>0</v>
      </c>
      <c r="G22" s="14">
        <f>[18]Setembro!$K$10</f>
        <v>0</v>
      </c>
      <c r="H22" s="14">
        <f>[18]Setembro!$K$11</f>
        <v>0</v>
      </c>
      <c r="I22" s="14">
        <f>[18]Setembro!$K$12</f>
        <v>0</v>
      </c>
      <c r="J22" s="14">
        <f>[18]Setembro!$K$13</f>
        <v>0</v>
      </c>
      <c r="K22" s="14">
        <f>[18]Setembro!$K$14</f>
        <v>0</v>
      </c>
      <c r="L22" s="14">
        <f>[18]Setembro!$K$15</f>
        <v>0</v>
      </c>
      <c r="M22" s="14">
        <f>[18]Setembro!$K$16</f>
        <v>0</v>
      </c>
      <c r="N22" s="14">
        <f>[18]Setembro!$K$17</f>
        <v>0</v>
      </c>
      <c r="O22" s="14">
        <f>[18]Setembro!$K$18</f>
        <v>0</v>
      </c>
      <c r="P22" s="14">
        <f>[18]Setembro!$K$19</f>
        <v>0</v>
      </c>
      <c r="Q22" s="14">
        <f>[18]Setembro!$K$20</f>
        <v>0.4</v>
      </c>
      <c r="R22" s="14">
        <f>[18]Setembro!$K$21</f>
        <v>0.8</v>
      </c>
      <c r="S22" s="14">
        <f>[18]Setembro!$K$22</f>
        <v>0</v>
      </c>
      <c r="T22" s="14">
        <f>[18]Setembro!$K$23</f>
        <v>0</v>
      </c>
      <c r="U22" s="14">
        <f>[18]Setembro!$K$24</f>
        <v>13</v>
      </c>
      <c r="V22" s="14">
        <f>[18]Setembro!$K$25</f>
        <v>0</v>
      </c>
      <c r="W22" s="14">
        <f>[18]Setembro!$K$26</f>
        <v>0</v>
      </c>
      <c r="X22" s="14">
        <f>[18]Setembro!$K$27</f>
        <v>0</v>
      </c>
      <c r="Y22" s="14">
        <f>[18]Setembro!$K$28</f>
        <v>0</v>
      </c>
      <c r="Z22" s="14">
        <f>[18]Setembro!$K$29</f>
        <v>0.2</v>
      </c>
      <c r="AA22" s="14">
        <f>[18]Setembro!$K$30</f>
        <v>0</v>
      </c>
      <c r="AB22" s="14">
        <f>[18]Setembro!$K$31</f>
        <v>0</v>
      </c>
      <c r="AC22" s="14">
        <f>[18]Setembro!$K$32</f>
        <v>0.2</v>
      </c>
      <c r="AD22" s="14">
        <f>[18]Setembro!$K$33</f>
        <v>0.2</v>
      </c>
      <c r="AE22" s="14">
        <f>[18]Setembro!$K$34</f>
        <v>0.2</v>
      </c>
      <c r="AF22" s="24">
        <f t="shared" si="1"/>
        <v>22.799999999999997</v>
      </c>
      <c r="AG22" s="26">
        <f t="shared" si="2"/>
        <v>13</v>
      </c>
      <c r="AH22" s="88">
        <f t="shared" si="3"/>
        <v>21</v>
      </c>
    </row>
    <row r="23" spans="1:36" ht="17.100000000000001" customHeight="1" x14ac:dyDescent="0.2">
      <c r="A23" s="133" t="s">
        <v>13</v>
      </c>
      <c r="B23" s="14">
        <f>[19]Setembro!$K$5</f>
        <v>0</v>
      </c>
      <c r="C23" s="14">
        <f>[19]Setembro!$K$6</f>
        <v>38.400000000000006</v>
      </c>
      <c r="D23" s="14">
        <f>[19]Setembro!$K$7</f>
        <v>0.2</v>
      </c>
      <c r="E23" s="14">
        <f>[19]Setembro!$K$8</f>
        <v>0</v>
      </c>
      <c r="F23" s="14">
        <f>[19]Setembro!$K$9</f>
        <v>0.2</v>
      </c>
      <c r="G23" s="14">
        <f>[19]Setembro!$K$10</f>
        <v>0.2</v>
      </c>
      <c r="H23" s="14">
        <f>[19]Setembro!$K$11</f>
        <v>0</v>
      </c>
      <c r="I23" s="14">
        <f>[19]Setembro!$K$12</f>
        <v>0</v>
      </c>
      <c r="J23" s="14">
        <f>[19]Setembro!$K$13</f>
        <v>0</v>
      </c>
      <c r="K23" s="14">
        <f>[19]Setembro!$K$14</f>
        <v>0</v>
      </c>
      <c r="L23" s="14">
        <f>[19]Setembro!$K$15</f>
        <v>0</v>
      </c>
      <c r="M23" s="14">
        <f>[19]Setembro!$K$16</f>
        <v>0</v>
      </c>
      <c r="N23" s="14">
        <f>[19]Setembro!$K$17</f>
        <v>0</v>
      </c>
      <c r="O23" s="14">
        <f>[19]Setembro!$K$18</f>
        <v>6.8000000000000007</v>
      </c>
      <c r="P23" s="14">
        <f>[19]Setembro!$K$19</f>
        <v>0</v>
      </c>
      <c r="Q23" s="14">
        <f>[19]Setembro!$K$20</f>
        <v>10.600000000000001</v>
      </c>
      <c r="R23" s="14">
        <f>[19]Setembro!$K$21</f>
        <v>28.2</v>
      </c>
      <c r="S23" s="14">
        <f>[19]Setembro!$K$22</f>
        <v>0.2</v>
      </c>
      <c r="T23" s="14">
        <f>[19]Setembro!$K$23</f>
        <v>0.2</v>
      </c>
      <c r="U23" s="14">
        <f>[19]Setembro!$K$24</f>
        <v>0</v>
      </c>
      <c r="V23" s="14">
        <f>[19]Setembro!$K$25</f>
        <v>0</v>
      </c>
      <c r="W23" s="14">
        <f>[19]Setembro!$K$26</f>
        <v>0</v>
      </c>
      <c r="X23" s="14">
        <f>[19]Setembro!$K$27</f>
        <v>0.2</v>
      </c>
      <c r="Y23" s="14">
        <f>[19]Setembro!$K$28</f>
        <v>0</v>
      </c>
      <c r="Z23" s="14">
        <f>[19]Setembro!$K$29</f>
        <v>1.5999999999999999</v>
      </c>
      <c r="AA23" s="14">
        <f>[19]Setembro!$K$30</f>
        <v>0</v>
      </c>
      <c r="AB23" s="14">
        <f>[19]Setembro!$K$31</f>
        <v>0</v>
      </c>
      <c r="AC23" s="14">
        <f>[19]Setembro!$K$32</f>
        <v>0</v>
      </c>
      <c r="AD23" s="14">
        <f>[19]Setembro!$K$33</f>
        <v>0</v>
      </c>
      <c r="AE23" s="14">
        <f>[19]Setembro!$K$34</f>
        <v>1.8</v>
      </c>
      <c r="AF23" s="24">
        <f t="shared" si="1"/>
        <v>88.600000000000009</v>
      </c>
      <c r="AG23" s="26">
        <f t="shared" si="2"/>
        <v>38.400000000000006</v>
      </c>
      <c r="AH23" s="88">
        <f t="shared" si="3"/>
        <v>18</v>
      </c>
    </row>
    <row r="24" spans="1:36" ht="17.100000000000001" customHeight="1" x14ac:dyDescent="0.2">
      <c r="A24" s="133" t="s">
        <v>14</v>
      </c>
      <c r="B24" s="14">
        <f>[20]Setembro!$K$5</f>
        <v>0</v>
      </c>
      <c r="C24" s="14">
        <f>[20]Setembro!$K$6</f>
        <v>0</v>
      </c>
      <c r="D24" s="14">
        <f>[20]Setembro!$K$7</f>
        <v>0</v>
      </c>
      <c r="E24" s="14">
        <f>[20]Setembro!$K$8</f>
        <v>0</v>
      </c>
      <c r="F24" s="14">
        <f>[20]Setembro!$K$9</f>
        <v>0</v>
      </c>
      <c r="G24" s="14">
        <f>[20]Setembro!$K$10</f>
        <v>0</v>
      </c>
      <c r="H24" s="14">
        <f>[20]Setembro!$K$11</f>
        <v>0</v>
      </c>
      <c r="I24" s="14">
        <f>[20]Setembro!$K$12</f>
        <v>0</v>
      </c>
      <c r="J24" s="14">
        <f>[20]Setembro!$K$13</f>
        <v>0</v>
      </c>
      <c r="K24" s="14">
        <f>[20]Setembro!$K$14</f>
        <v>0</v>
      </c>
      <c r="L24" s="14">
        <f>[20]Setembro!$K$15</f>
        <v>0</v>
      </c>
      <c r="M24" s="14">
        <f>[20]Setembro!$K$16</f>
        <v>0</v>
      </c>
      <c r="N24" s="14">
        <f>[20]Setembro!$K$17</f>
        <v>0</v>
      </c>
      <c r="O24" s="14">
        <f>[20]Setembro!$K$18</f>
        <v>14.800000000000002</v>
      </c>
      <c r="P24" s="14">
        <f>[20]Setembro!$K$19</f>
        <v>0.2</v>
      </c>
      <c r="Q24" s="14">
        <f>[20]Setembro!$K$20</f>
        <v>1</v>
      </c>
      <c r="R24" s="14">
        <f>[20]Setembro!$K$21</f>
        <v>37.40000000000002</v>
      </c>
      <c r="S24" s="14">
        <f>[20]Setembro!$K$22</f>
        <v>1.5999999999999999</v>
      </c>
      <c r="T24" s="14">
        <f>[20]Setembro!$K$23</f>
        <v>0.2</v>
      </c>
      <c r="U24" s="14">
        <f>[20]Setembro!$K$24</f>
        <v>11.200000000000001</v>
      </c>
      <c r="V24" s="14">
        <f>[20]Setembro!$K$25</f>
        <v>0</v>
      </c>
      <c r="W24" s="14">
        <f>[20]Setembro!$K$26</f>
        <v>0</v>
      </c>
      <c r="X24" s="14">
        <f>[20]Setembro!$K$27</f>
        <v>0</v>
      </c>
      <c r="Y24" s="14">
        <f>[20]Setembro!$K$28</f>
        <v>0</v>
      </c>
      <c r="Z24" s="14">
        <f>[20]Setembro!$K$29</f>
        <v>0</v>
      </c>
      <c r="AA24" s="14">
        <f>[20]Setembro!$K$30</f>
        <v>0.4</v>
      </c>
      <c r="AB24" s="14">
        <f>[20]Setembro!$K$31</f>
        <v>12.8</v>
      </c>
      <c r="AC24" s="14">
        <f>[20]Setembro!$K$32</f>
        <v>8.1999999999999993</v>
      </c>
      <c r="AD24" s="14">
        <f>[20]Setembro!$K$33</f>
        <v>0</v>
      </c>
      <c r="AE24" s="14">
        <f>[20]Setembro!$K$34</f>
        <v>2.2000000000000002</v>
      </c>
      <c r="AF24" s="24">
        <f t="shared" si="1"/>
        <v>90.000000000000028</v>
      </c>
      <c r="AG24" s="26">
        <f t="shared" si="2"/>
        <v>37.40000000000002</v>
      </c>
      <c r="AH24" s="88">
        <f t="shared" si="3"/>
        <v>19</v>
      </c>
      <c r="AJ24" s="29" t="s">
        <v>52</v>
      </c>
    </row>
    <row r="25" spans="1:36" ht="17.100000000000001" customHeight="1" x14ac:dyDescent="0.2">
      <c r="A25" s="133" t="s">
        <v>15</v>
      </c>
      <c r="B25" s="14">
        <f>[21]Setembro!$K$5</f>
        <v>22.2</v>
      </c>
      <c r="C25" s="14">
        <f>[21]Setembro!$K$6</f>
        <v>25.199999999999996</v>
      </c>
      <c r="D25" s="14">
        <f>[21]Setembro!$K$7</f>
        <v>1.4</v>
      </c>
      <c r="E25" s="14">
        <f>[21]Setembro!$K$8</f>
        <v>2.5999999999999996</v>
      </c>
      <c r="F25" s="14">
        <f>[21]Setembro!$K$9</f>
        <v>0</v>
      </c>
      <c r="G25" s="14">
        <f>[21]Setembro!$K$10</f>
        <v>0</v>
      </c>
      <c r="H25" s="14">
        <f>[21]Setembro!$K$11</f>
        <v>0</v>
      </c>
      <c r="I25" s="14">
        <f>[21]Setembro!$K$12</f>
        <v>0</v>
      </c>
      <c r="J25" s="14">
        <f>[21]Setembro!$K$13</f>
        <v>0</v>
      </c>
      <c r="K25" s="14">
        <f>[21]Setembro!$K$14</f>
        <v>0</v>
      </c>
      <c r="L25" s="14">
        <f>[21]Setembro!$K$15</f>
        <v>0</v>
      </c>
      <c r="M25" s="14">
        <f>[21]Setembro!$K$16</f>
        <v>0</v>
      </c>
      <c r="N25" s="14">
        <f>[21]Setembro!$K$17</f>
        <v>0</v>
      </c>
      <c r="O25" s="14">
        <f>[21]Setembro!$K$18</f>
        <v>39.600000000000016</v>
      </c>
      <c r="P25" s="14">
        <f>[21]Setembro!$K$19</f>
        <v>0.2</v>
      </c>
      <c r="Q25" s="14">
        <f>[21]Setembro!$K$20</f>
        <v>13.2</v>
      </c>
      <c r="R25" s="14">
        <f>[21]Setembro!$K$21</f>
        <v>4.8</v>
      </c>
      <c r="S25" s="14">
        <f>[21]Setembro!$K$22</f>
        <v>0.2</v>
      </c>
      <c r="T25" s="14">
        <f>[21]Setembro!$K$23</f>
        <v>0</v>
      </c>
      <c r="U25" s="14">
        <f>[21]Setembro!$K$24</f>
        <v>35.4</v>
      </c>
      <c r="V25" s="14">
        <f>[21]Setembro!$K$25</f>
        <v>0</v>
      </c>
      <c r="W25" s="14">
        <f>[21]Setembro!$K$26</f>
        <v>0</v>
      </c>
      <c r="X25" s="14">
        <f>[21]Setembro!$K$27</f>
        <v>0</v>
      </c>
      <c r="Y25" s="14">
        <f>[21]Setembro!$K$28</f>
        <v>0</v>
      </c>
      <c r="Z25" s="14">
        <f>[21]Setembro!$K$29</f>
        <v>1.2</v>
      </c>
      <c r="AA25" s="14">
        <f>[21]Setembro!$K$30</f>
        <v>6.2</v>
      </c>
      <c r="AB25" s="14">
        <f>[21]Setembro!$K$31</f>
        <v>48.800000000000004</v>
      </c>
      <c r="AC25" s="14">
        <f>[21]Setembro!$K$32</f>
        <v>1.2</v>
      </c>
      <c r="AD25" s="14">
        <f>[21]Setembro!$K$33</f>
        <v>0</v>
      </c>
      <c r="AE25" s="14">
        <f>[21]Setembro!$K$34</f>
        <v>0.2</v>
      </c>
      <c r="AF25" s="24">
        <f t="shared" si="1"/>
        <v>202.39999999999998</v>
      </c>
      <c r="AG25" s="26">
        <f t="shared" si="2"/>
        <v>48.800000000000004</v>
      </c>
      <c r="AH25" s="88">
        <f t="shared" si="3"/>
        <v>15</v>
      </c>
    </row>
    <row r="26" spans="1:36" ht="17.100000000000001" customHeight="1" x14ac:dyDescent="0.2">
      <c r="A26" s="133" t="s">
        <v>16</v>
      </c>
      <c r="B26" s="14">
        <f>[22]Setembro!$K$5</f>
        <v>0</v>
      </c>
      <c r="C26" s="14">
        <f>[22]Setembro!$K$6</f>
        <v>9</v>
      </c>
      <c r="D26" s="14">
        <f>[22]Setembro!$K$7</f>
        <v>0</v>
      </c>
      <c r="E26" s="14">
        <f>[22]Setembro!$K$8</f>
        <v>0</v>
      </c>
      <c r="F26" s="14">
        <f>[22]Setembro!$K$9</f>
        <v>0</v>
      </c>
      <c r="G26" s="14">
        <f>[22]Setembro!$K$10</f>
        <v>0</v>
      </c>
      <c r="H26" s="14">
        <f>[22]Setembro!$K$11</f>
        <v>0</v>
      </c>
      <c r="I26" s="14">
        <f>[22]Setembro!$K$12</f>
        <v>0</v>
      </c>
      <c r="J26" s="14">
        <f>[22]Setembro!$K$13</f>
        <v>0</v>
      </c>
      <c r="K26" s="14">
        <f>[22]Setembro!$K$14</f>
        <v>0</v>
      </c>
      <c r="L26" s="14">
        <f>[22]Setembro!$K$15</f>
        <v>0</v>
      </c>
      <c r="M26" s="14">
        <f>[22]Setembro!$K$16</f>
        <v>0</v>
      </c>
      <c r="N26" s="14">
        <f>[22]Setembro!$K$17</f>
        <v>1</v>
      </c>
      <c r="O26" s="14">
        <f>[22]Setembro!$K$18</f>
        <v>15.799999999999997</v>
      </c>
      <c r="P26" s="14">
        <f>[22]Setembro!$K$19</f>
        <v>0</v>
      </c>
      <c r="Q26" s="14">
        <f>[22]Setembro!$K$20</f>
        <v>22.6</v>
      </c>
      <c r="R26" s="14">
        <f>[22]Setembro!$K$21</f>
        <v>37.800000000000004</v>
      </c>
      <c r="S26" s="14">
        <f>[22]Setembro!$K$22</f>
        <v>0.2</v>
      </c>
      <c r="T26" s="14">
        <f>[22]Setembro!$K$23</f>
        <v>0</v>
      </c>
      <c r="U26" s="14">
        <f>[22]Setembro!$K$24</f>
        <v>2</v>
      </c>
      <c r="V26" s="14">
        <f>[22]Setembro!$K$25</f>
        <v>0</v>
      </c>
      <c r="W26" s="14">
        <f>[22]Setembro!$K$26</f>
        <v>0.2</v>
      </c>
      <c r="X26" s="14">
        <f>[22]Setembro!$K$27</f>
        <v>0</v>
      </c>
      <c r="Y26" s="14">
        <f>[22]Setembro!$K$28</f>
        <v>0</v>
      </c>
      <c r="Z26" s="14">
        <f>[22]Setembro!$K$29</f>
        <v>12.6</v>
      </c>
      <c r="AA26" s="14">
        <f>[22]Setembro!$K$30</f>
        <v>0</v>
      </c>
      <c r="AB26" s="14">
        <f>[22]Setembro!$K$31</f>
        <v>2.4000000000000004</v>
      </c>
      <c r="AC26" s="14">
        <f>[22]Setembro!$K$32</f>
        <v>0</v>
      </c>
      <c r="AD26" s="14">
        <f>[22]Setembro!$K$33</f>
        <v>0</v>
      </c>
      <c r="AE26" s="14">
        <f>[22]Setembro!$K$34</f>
        <v>0</v>
      </c>
      <c r="AF26" s="24">
        <f t="shared" si="1"/>
        <v>103.60000000000001</v>
      </c>
      <c r="AG26" s="26">
        <f t="shared" si="2"/>
        <v>37.800000000000004</v>
      </c>
      <c r="AH26" s="88">
        <f t="shared" si="3"/>
        <v>20</v>
      </c>
    </row>
    <row r="27" spans="1:36" ht="17.100000000000001" customHeight="1" x14ac:dyDescent="0.2">
      <c r="A27" s="133" t="s">
        <v>17</v>
      </c>
      <c r="B27" s="14">
        <f>[23]Setembro!$K$5</f>
        <v>6.3999999999999995</v>
      </c>
      <c r="C27" s="14">
        <f>[23]Setembro!$K$6</f>
        <v>28.200000000000003</v>
      </c>
      <c r="D27" s="14">
        <f>[23]Setembro!$K$7</f>
        <v>0</v>
      </c>
      <c r="E27" s="14">
        <f>[23]Setembro!$K$8</f>
        <v>0.2</v>
      </c>
      <c r="F27" s="14">
        <f>[23]Setembro!$K$9</f>
        <v>0</v>
      </c>
      <c r="G27" s="14">
        <f>[23]Setembro!$K$10</f>
        <v>0</v>
      </c>
      <c r="H27" s="14">
        <f>[23]Setembro!$K$11</f>
        <v>0</v>
      </c>
      <c r="I27" s="14">
        <f>[23]Setembro!$K$12</f>
        <v>0</v>
      </c>
      <c r="J27" s="14">
        <f>[23]Setembro!$K$13</f>
        <v>0</v>
      </c>
      <c r="K27" s="14">
        <f>[23]Setembro!$K$14</f>
        <v>0</v>
      </c>
      <c r="L27" s="14">
        <f>[23]Setembro!$K$15</f>
        <v>0</v>
      </c>
      <c r="M27" s="14">
        <f>[23]Setembro!$K$16</f>
        <v>0</v>
      </c>
      <c r="N27" s="14">
        <f>[23]Setembro!$K$17</f>
        <v>0</v>
      </c>
      <c r="O27" s="14">
        <f>[23]Setembro!$K$18</f>
        <v>24.2</v>
      </c>
      <c r="P27" s="14">
        <f>[23]Setembro!$K$19</f>
        <v>0.4</v>
      </c>
      <c r="Q27" s="14">
        <f>[23]Setembro!$K$20</f>
        <v>24</v>
      </c>
      <c r="R27" s="14">
        <f>[23]Setembro!$K$21</f>
        <v>13.799999999999999</v>
      </c>
      <c r="S27" s="14">
        <f>[23]Setembro!$K$22</f>
        <v>0</v>
      </c>
      <c r="T27" s="14">
        <f>[23]Setembro!$K$23</f>
        <v>0</v>
      </c>
      <c r="U27" s="14">
        <f>[23]Setembro!$K$24</f>
        <v>29</v>
      </c>
      <c r="V27" s="14">
        <f>[23]Setembro!$K$25</f>
        <v>0</v>
      </c>
      <c r="W27" s="14">
        <f>[23]Setembro!$K$26</f>
        <v>0</v>
      </c>
      <c r="X27" s="14">
        <f>[23]Setembro!$K$27</f>
        <v>0</v>
      </c>
      <c r="Y27" s="14">
        <f>[23]Setembro!$K$28</f>
        <v>0</v>
      </c>
      <c r="Z27" s="14">
        <f>[23]Setembro!$K$29</f>
        <v>0</v>
      </c>
      <c r="AA27" s="14">
        <f>[23]Setembro!$K$30</f>
        <v>0.2</v>
      </c>
      <c r="AB27" s="14">
        <f>[23]Setembro!$K$31</f>
        <v>25.200000000000003</v>
      </c>
      <c r="AC27" s="14">
        <f>[23]Setembro!$K$32</f>
        <v>0</v>
      </c>
      <c r="AD27" s="14">
        <f>[23]Setembro!$K$33</f>
        <v>0.4</v>
      </c>
      <c r="AE27" s="14">
        <f>[23]Setembro!$K$34</f>
        <v>31.000000000000004</v>
      </c>
      <c r="AF27" s="24">
        <f>SUM(B27:AE27)</f>
        <v>183.00000000000003</v>
      </c>
      <c r="AG27" s="26">
        <f>MAX(B27:AE27)</f>
        <v>31.000000000000004</v>
      </c>
      <c r="AH27" s="88">
        <f t="shared" si="3"/>
        <v>18</v>
      </c>
    </row>
    <row r="28" spans="1:36" ht="17.100000000000001" customHeight="1" x14ac:dyDescent="0.2">
      <c r="A28" s="133" t="s">
        <v>113</v>
      </c>
      <c r="B28" s="14">
        <f>[24]Setembro!$K$5</f>
        <v>0</v>
      </c>
      <c r="C28" s="14">
        <f>[24]Setembro!$K$6</f>
        <v>0</v>
      </c>
      <c r="D28" s="14">
        <f>[24]Setembro!$K$7</f>
        <v>0</v>
      </c>
      <c r="E28" s="14">
        <f>[24]Setembro!$K$8</f>
        <v>0</v>
      </c>
      <c r="F28" s="14">
        <f>[24]Setembro!$K$9</f>
        <v>0</v>
      </c>
      <c r="G28" s="14">
        <f>[24]Setembro!$K$10</f>
        <v>0</v>
      </c>
      <c r="H28" s="14">
        <f>[24]Setembro!$K$11</f>
        <v>0</v>
      </c>
      <c r="I28" s="14">
        <f>[24]Setembro!$K$12</f>
        <v>0</v>
      </c>
      <c r="J28" s="14">
        <f>[24]Setembro!$K$13</f>
        <v>0</v>
      </c>
      <c r="K28" s="14">
        <f>[24]Setembro!$K$14</f>
        <v>0</v>
      </c>
      <c r="L28" s="14">
        <f>[24]Setembro!$K$15</f>
        <v>0</v>
      </c>
      <c r="M28" s="14">
        <f>[24]Setembro!$K$16</f>
        <v>0</v>
      </c>
      <c r="N28" s="14">
        <f>[24]Setembro!$K$17</f>
        <v>0</v>
      </c>
      <c r="O28" s="14">
        <f>[24]Setembro!$K$18</f>
        <v>3.8000000000000007</v>
      </c>
      <c r="P28" s="14">
        <f>[24]Setembro!$K$19</f>
        <v>0.60000000000000009</v>
      </c>
      <c r="Q28" s="14">
        <f>[24]Setembro!$K$20</f>
        <v>0.2</v>
      </c>
      <c r="R28" s="14">
        <f>[24]Setembro!$K$21</f>
        <v>0.2</v>
      </c>
      <c r="S28" s="14">
        <f>[24]Setembro!$K$22</f>
        <v>0.8</v>
      </c>
      <c r="T28" s="14">
        <f>[24]Setembro!$K$23</f>
        <v>0.4</v>
      </c>
      <c r="U28" s="14">
        <f>[24]Setembro!$K$24</f>
        <v>0.2</v>
      </c>
      <c r="V28" s="14">
        <f>[24]Setembro!$K$25</f>
        <v>0.2</v>
      </c>
      <c r="W28" s="14">
        <f>[24]Setembro!$K$26</f>
        <v>0.2</v>
      </c>
      <c r="X28" s="14">
        <f>[24]Setembro!$K$27</f>
        <v>1.2</v>
      </c>
      <c r="Y28" s="14">
        <f>[24]Setembro!$K$28</f>
        <v>0.2</v>
      </c>
      <c r="Z28" s="14" t="str">
        <f>[24]Setembro!$K$29</f>
        <v>*</v>
      </c>
      <c r="AA28" s="14">
        <f>[24]Setembro!$K$30</f>
        <v>0.4</v>
      </c>
      <c r="AB28" s="14">
        <f>[24]Setembro!$K$31</f>
        <v>14.6</v>
      </c>
      <c r="AC28" s="14">
        <f>[24]Setembro!$K$32</f>
        <v>2.1999999999999997</v>
      </c>
      <c r="AD28" s="14">
        <f>[24]Setembro!$K$33</f>
        <v>0.2</v>
      </c>
      <c r="AE28" s="14">
        <f>[24]Setembro!$K$34</f>
        <v>0.8</v>
      </c>
      <c r="AF28" s="24">
        <f t="shared" si="1"/>
        <v>26.2</v>
      </c>
      <c r="AG28" s="26">
        <f t="shared" si="2"/>
        <v>14.6</v>
      </c>
      <c r="AH28" s="88">
        <f t="shared" si="3"/>
        <v>13</v>
      </c>
    </row>
    <row r="29" spans="1:36" ht="17.100000000000001" customHeight="1" x14ac:dyDescent="0.2">
      <c r="A29" s="133" t="s">
        <v>19</v>
      </c>
      <c r="B29" s="14">
        <f>[25]Setembro!$K$5</f>
        <v>23.6</v>
      </c>
      <c r="C29" s="14">
        <f>[25]Setembro!$K$6</f>
        <v>37.000000000000007</v>
      </c>
      <c r="D29" s="14">
        <f>[25]Setembro!$K$7</f>
        <v>11</v>
      </c>
      <c r="E29" s="14">
        <f>[25]Setembro!$K$8</f>
        <v>3.4</v>
      </c>
      <c r="F29" s="14">
        <f>[25]Setembro!$K$9</f>
        <v>0.2</v>
      </c>
      <c r="G29" s="14">
        <f>[25]Setembro!$K$10</f>
        <v>0</v>
      </c>
      <c r="H29" s="14">
        <f>[25]Setembro!$K$11</f>
        <v>0</v>
      </c>
      <c r="I29" s="14">
        <f>[25]Setembro!$K$12</f>
        <v>0</v>
      </c>
      <c r="J29" s="14">
        <f>[25]Setembro!$K$13</f>
        <v>0</v>
      </c>
      <c r="K29" s="14">
        <f>[25]Setembro!$K$14</f>
        <v>0</v>
      </c>
      <c r="L29" s="14">
        <f>[25]Setembro!$K$15</f>
        <v>0</v>
      </c>
      <c r="M29" s="14">
        <f>[25]Setembro!$K$16</f>
        <v>0</v>
      </c>
      <c r="N29" s="14">
        <f>[25]Setembro!$K$17</f>
        <v>2.4000000000000004</v>
      </c>
      <c r="O29" s="14">
        <f>[25]Setembro!$K$18</f>
        <v>18.2</v>
      </c>
      <c r="P29" s="14">
        <f>[25]Setembro!$K$19</f>
        <v>0.2</v>
      </c>
      <c r="Q29" s="14">
        <f>[25]Setembro!$K$20</f>
        <v>24.200000000000003</v>
      </c>
      <c r="R29" s="14">
        <f>[25]Setembro!$K$21</f>
        <v>6.4000000000000012</v>
      </c>
      <c r="S29" s="14">
        <f>[25]Setembro!$K$22</f>
        <v>0</v>
      </c>
      <c r="T29" s="14">
        <f>[25]Setembro!$K$23</f>
        <v>0</v>
      </c>
      <c r="U29" s="14">
        <f>[25]Setembro!$K$24</f>
        <v>28</v>
      </c>
      <c r="V29" s="14">
        <f>[25]Setembro!$K$25</f>
        <v>0</v>
      </c>
      <c r="W29" s="14">
        <f>[25]Setembro!$K$26</f>
        <v>0</v>
      </c>
      <c r="X29" s="14">
        <f>[25]Setembro!$K$27</f>
        <v>3.6</v>
      </c>
      <c r="Y29" s="14">
        <f>[25]Setembro!$K$28</f>
        <v>12.4</v>
      </c>
      <c r="Z29" s="14">
        <f>[25]Setembro!$K$29</f>
        <v>1.8</v>
      </c>
      <c r="AA29" s="14">
        <f>[25]Setembro!$K$30</f>
        <v>15.200000000000001</v>
      </c>
      <c r="AB29" s="14">
        <f>[25]Setembro!$K$31</f>
        <v>40.400000000000006</v>
      </c>
      <c r="AC29" s="14">
        <f>[25]Setembro!$K$32</f>
        <v>0</v>
      </c>
      <c r="AD29" s="14">
        <f>[25]Setembro!$K$33</f>
        <v>0</v>
      </c>
      <c r="AE29" s="14">
        <f>[25]Setembro!$K$34</f>
        <v>4.3999999999999995</v>
      </c>
      <c r="AF29" s="24">
        <f t="shared" si="1"/>
        <v>232.40000000000003</v>
      </c>
      <c r="AG29" s="26">
        <f t="shared" si="2"/>
        <v>40.400000000000006</v>
      </c>
      <c r="AH29" s="88">
        <f t="shared" si="3"/>
        <v>13</v>
      </c>
    </row>
    <row r="30" spans="1:36" ht="17.100000000000001" customHeight="1" x14ac:dyDescent="0.2">
      <c r="A30" s="133" t="s">
        <v>31</v>
      </c>
      <c r="B30" s="14">
        <f>[26]Setembro!$K$5</f>
        <v>0</v>
      </c>
      <c r="C30" s="14">
        <f>[26]Setembro!$K$6</f>
        <v>4.2</v>
      </c>
      <c r="D30" s="14">
        <f>[26]Setembro!$K$7</f>
        <v>1.7999999999999998</v>
      </c>
      <c r="E30" s="14">
        <f>[26]Setembro!$K$8</f>
        <v>0.60000000000000009</v>
      </c>
      <c r="F30" s="14">
        <f>[26]Setembro!$K$9</f>
        <v>0.2</v>
      </c>
      <c r="G30" s="14">
        <f>[26]Setembro!$K$10</f>
        <v>0</v>
      </c>
      <c r="H30" s="14">
        <f>[26]Setembro!$K$11</f>
        <v>0</v>
      </c>
      <c r="I30" s="14">
        <f>[26]Setembro!$K$12</f>
        <v>0</v>
      </c>
      <c r="J30" s="14">
        <f>[26]Setembro!$K$13</f>
        <v>0</v>
      </c>
      <c r="K30" s="14">
        <f>[26]Setembro!$K$14</f>
        <v>0</v>
      </c>
      <c r="L30" s="14">
        <f>[26]Setembro!$K$15</f>
        <v>0</v>
      </c>
      <c r="M30" s="14">
        <f>[26]Setembro!$K$16</f>
        <v>0</v>
      </c>
      <c r="N30" s="14">
        <f>[26]Setembro!$K$17</f>
        <v>0</v>
      </c>
      <c r="O30" s="14">
        <f>[26]Setembro!$K$18</f>
        <v>18.2</v>
      </c>
      <c r="P30" s="14">
        <f>[26]Setembro!$K$19</f>
        <v>1.5999999999999999</v>
      </c>
      <c r="Q30" s="14">
        <f>[26]Setembro!$K$20</f>
        <v>1.5999999999999999</v>
      </c>
      <c r="R30" s="14">
        <f>[26]Setembro!$K$21</f>
        <v>1.7999999999999998</v>
      </c>
      <c r="S30" s="14">
        <f>[26]Setembro!$K$22</f>
        <v>0.4</v>
      </c>
      <c r="T30" s="14">
        <f>[26]Setembro!$K$23</f>
        <v>1.2</v>
      </c>
      <c r="U30" s="14">
        <f>[26]Setembro!$K$24</f>
        <v>0.2</v>
      </c>
      <c r="V30" s="14">
        <f>[26]Setembro!$K$25</f>
        <v>0.2</v>
      </c>
      <c r="W30" s="14">
        <f>[26]Setembro!$K$26</f>
        <v>0.2</v>
      </c>
      <c r="X30" s="14">
        <f>[26]Setembro!$K$27</f>
        <v>0</v>
      </c>
      <c r="Y30" s="14">
        <f>[26]Setembro!$K$28</f>
        <v>0</v>
      </c>
      <c r="Z30" s="14">
        <f>[26]Setembro!$K$29</f>
        <v>0</v>
      </c>
      <c r="AA30" s="14">
        <f>[26]Setembro!$K$30</f>
        <v>0</v>
      </c>
      <c r="AB30" s="14">
        <f>[26]Setembro!$K$31</f>
        <v>0</v>
      </c>
      <c r="AC30" s="14">
        <f>[26]Setembro!$K$32</f>
        <v>0</v>
      </c>
      <c r="AD30" s="14">
        <f>[26]Setembro!$K$33</f>
        <v>0</v>
      </c>
      <c r="AE30" s="14">
        <f>[26]Setembro!$K$34</f>
        <v>0</v>
      </c>
      <c r="AF30" s="24">
        <f t="shared" si="1"/>
        <v>32.200000000000003</v>
      </c>
      <c r="AG30" s="26">
        <f t="shared" si="2"/>
        <v>18.2</v>
      </c>
      <c r="AH30" s="88">
        <f t="shared" si="3"/>
        <v>17</v>
      </c>
    </row>
    <row r="31" spans="1:36" ht="17.100000000000001" customHeight="1" x14ac:dyDescent="0.2">
      <c r="A31" s="133" t="s">
        <v>49</v>
      </c>
      <c r="B31" s="14">
        <f>[27]Setembro!$K$5</f>
        <v>0</v>
      </c>
      <c r="C31" s="14">
        <f>[27]Setembro!$K$6</f>
        <v>0</v>
      </c>
      <c r="D31" s="14">
        <f>[27]Setembro!$K$7</f>
        <v>0</v>
      </c>
      <c r="E31" s="14">
        <f>[27]Setembro!$K$8</f>
        <v>0</v>
      </c>
      <c r="F31" s="14">
        <f>[27]Setembro!$K$9</f>
        <v>0</v>
      </c>
      <c r="G31" s="14">
        <f>[27]Setembro!$K$10</f>
        <v>0</v>
      </c>
      <c r="H31" s="14">
        <f>[27]Setembro!$K$11</f>
        <v>0</v>
      </c>
      <c r="I31" s="14">
        <f>[27]Setembro!$K$12</f>
        <v>0</v>
      </c>
      <c r="J31" s="14">
        <f>[27]Setembro!$K$13</f>
        <v>0</v>
      </c>
      <c r="K31" s="14">
        <f>[27]Setembro!$K$14</f>
        <v>0</v>
      </c>
      <c r="L31" s="14">
        <f>[27]Setembro!$K$15</f>
        <v>0</v>
      </c>
      <c r="M31" s="14">
        <f>[27]Setembro!$K$16</f>
        <v>0</v>
      </c>
      <c r="N31" s="14">
        <f>[27]Setembro!$K$17</f>
        <v>0</v>
      </c>
      <c r="O31" s="14">
        <f>[27]Setembro!$K$18</f>
        <v>5.6000000000000005</v>
      </c>
      <c r="P31" s="14">
        <f>[27]Setembro!$K$19</f>
        <v>0</v>
      </c>
      <c r="Q31" s="14">
        <f>[27]Setembro!$K$20</f>
        <v>0.4</v>
      </c>
      <c r="R31" s="14">
        <f>[27]Setembro!$K$21</f>
        <v>0</v>
      </c>
      <c r="S31" s="14">
        <f>[27]Setembro!$K$22</f>
        <v>0.8</v>
      </c>
      <c r="T31" s="14">
        <f>[27]Setembro!$K$23</f>
        <v>0</v>
      </c>
      <c r="U31" s="14">
        <f>[27]Setembro!$K$24</f>
        <v>11.8</v>
      </c>
      <c r="V31" s="14">
        <f>[27]Setembro!$K$25</f>
        <v>0</v>
      </c>
      <c r="W31" s="14">
        <f>[27]Setembro!$K$26</f>
        <v>0</v>
      </c>
      <c r="X31" s="14">
        <f>[27]Setembro!$K$27</f>
        <v>0</v>
      </c>
      <c r="Y31" s="14">
        <f>[27]Setembro!$K$28</f>
        <v>1</v>
      </c>
      <c r="Z31" s="14">
        <f>[27]Setembro!$K$29</f>
        <v>5.6000000000000005</v>
      </c>
      <c r="AA31" s="14">
        <f>[27]Setembro!$K$30</f>
        <v>0</v>
      </c>
      <c r="AB31" s="14">
        <f>[27]Setembro!$K$31</f>
        <v>0</v>
      </c>
      <c r="AC31" s="14">
        <f>[27]Setembro!$K$32</f>
        <v>30.400000000000002</v>
      </c>
      <c r="AD31" s="14">
        <f>[27]Setembro!$K$33</f>
        <v>0</v>
      </c>
      <c r="AE31" s="14">
        <f>[27]Setembro!$K$34</f>
        <v>38.6</v>
      </c>
      <c r="AF31" s="24">
        <f t="shared" si="1"/>
        <v>94.200000000000017</v>
      </c>
      <c r="AG31" s="26">
        <f t="shared" si="2"/>
        <v>38.6</v>
      </c>
      <c r="AH31" s="88">
        <f t="shared" si="3"/>
        <v>22</v>
      </c>
    </row>
    <row r="32" spans="1:36" ht="17.100000000000001" customHeight="1" x14ac:dyDescent="0.2">
      <c r="A32" s="133" t="s">
        <v>20</v>
      </c>
      <c r="B32" s="14">
        <f>[28]Setembro!$K$5</f>
        <v>0</v>
      </c>
      <c r="C32" s="14">
        <f>[28]Setembro!$K$6</f>
        <v>0.60000000000000009</v>
      </c>
      <c r="D32" s="14">
        <f>[28]Setembro!$K$7</f>
        <v>0</v>
      </c>
      <c r="E32" s="14">
        <f>[28]Setembro!$K$8</f>
        <v>0</v>
      </c>
      <c r="F32" s="14">
        <f>[28]Setembro!$K$9</f>
        <v>0</v>
      </c>
      <c r="G32" s="14">
        <f>[28]Setembro!$K$10</f>
        <v>0</v>
      </c>
      <c r="H32" s="14">
        <f>[28]Setembro!$K$11</f>
        <v>0</v>
      </c>
      <c r="I32" s="14">
        <f>[28]Setembro!$K$12</f>
        <v>0</v>
      </c>
      <c r="J32" s="14">
        <f>[28]Setembro!$K$13</f>
        <v>0</v>
      </c>
      <c r="K32" s="14">
        <f>[28]Setembro!$K$14</f>
        <v>0</v>
      </c>
      <c r="L32" s="14">
        <f>[28]Setembro!$K$15</f>
        <v>0</v>
      </c>
      <c r="M32" s="14">
        <f>[28]Setembro!$K$16</f>
        <v>0</v>
      </c>
      <c r="N32" s="14">
        <f>[28]Setembro!$K$17</f>
        <v>0</v>
      </c>
      <c r="O32" s="14">
        <f>[28]Setembro!$K$18</f>
        <v>20.2</v>
      </c>
      <c r="P32" s="14">
        <f>[28]Setembro!$K$19</f>
        <v>0.60000000000000009</v>
      </c>
      <c r="Q32" s="14">
        <f>[28]Setembro!$K$20</f>
        <v>1.7999999999999998</v>
      </c>
      <c r="R32" s="14">
        <f>[28]Setembro!$K$21</f>
        <v>40.400000000000006</v>
      </c>
      <c r="S32" s="14">
        <f>[28]Setembro!$K$22</f>
        <v>1.2</v>
      </c>
      <c r="T32" s="14">
        <f>[28]Setembro!$K$23</f>
        <v>0</v>
      </c>
      <c r="U32" s="14">
        <f>[28]Setembro!$K$24</f>
        <v>10.799999999999997</v>
      </c>
      <c r="V32" s="14">
        <f>[28]Setembro!$K$25</f>
        <v>0.2</v>
      </c>
      <c r="W32" s="14">
        <f>[28]Setembro!$K$26</f>
        <v>0</v>
      </c>
      <c r="X32" s="14">
        <f>[28]Setembro!$K$27</f>
        <v>0</v>
      </c>
      <c r="Y32" s="14">
        <f>[28]Setembro!$K$28</f>
        <v>0</v>
      </c>
      <c r="Z32" s="14">
        <f>[28]Setembro!$K$29</f>
        <v>0</v>
      </c>
      <c r="AA32" s="14">
        <f>[28]Setembro!$K$30</f>
        <v>4.4000000000000004</v>
      </c>
      <c r="AB32" s="14">
        <f>[28]Setembro!$K$31</f>
        <v>2.4</v>
      </c>
      <c r="AC32" s="14">
        <f>[28]Setembro!$K$32</f>
        <v>4.4000000000000004</v>
      </c>
      <c r="AD32" s="14">
        <f>[28]Setembro!$K$33</f>
        <v>0</v>
      </c>
      <c r="AE32" s="14">
        <f>[28]Setembro!$K$34</f>
        <v>20.199999999999996</v>
      </c>
      <c r="AF32" s="24">
        <f t="shared" ref="AF32:AF49" si="6">SUM(B32:AE32)</f>
        <v>107.20000000000002</v>
      </c>
      <c r="AG32" s="26">
        <f t="shared" ref="AG32:AG49" si="7">MAX(B32:AE32)</f>
        <v>40.400000000000006</v>
      </c>
      <c r="AH32" s="88">
        <f t="shared" ref="AH32" si="8">COUNTIF(B32:AE32,"=0,0")</f>
        <v>18</v>
      </c>
    </row>
    <row r="33" spans="1:34" ht="17.100000000000001" customHeight="1" x14ac:dyDescent="0.2">
      <c r="A33" s="76" t="s">
        <v>118</v>
      </c>
      <c r="B33" s="13">
        <f>[29]Setembro!$K$5</f>
        <v>0</v>
      </c>
      <c r="C33" s="13">
        <f>[29]Setembro!$K$6</f>
        <v>28.6</v>
      </c>
      <c r="D33" s="13">
        <f>[29]Setembro!$K$7</f>
        <v>0.8</v>
      </c>
      <c r="E33" s="13">
        <f>[29]Setembro!$K$8</f>
        <v>0.60000000000000009</v>
      </c>
      <c r="F33" s="13">
        <f>[29]Setembro!$K$9</f>
        <v>0</v>
      </c>
      <c r="G33" s="13">
        <f>[29]Setembro!$K$10</f>
        <v>0</v>
      </c>
      <c r="H33" s="13">
        <f>[29]Setembro!$K$11</f>
        <v>0</v>
      </c>
      <c r="I33" s="13">
        <f>[29]Setembro!$K$12</f>
        <v>0</v>
      </c>
      <c r="J33" s="13">
        <f>[29]Setembro!$K$13</f>
        <v>0</v>
      </c>
      <c r="K33" s="13">
        <f>[29]Setembro!$K$14</f>
        <v>0</v>
      </c>
      <c r="L33" s="13">
        <f>[29]Setembro!$K$15</f>
        <v>0</v>
      </c>
      <c r="M33" s="13">
        <f>[29]Setembro!$K$16</f>
        <v>0</v>
      </c>
      <c r="N33" s="13">
        <f>[29]Setembro!$K$17</f>
        <v>0</v>
      </c>
      <c r="O33" s="13">
        <f>[29]Setembro!$K$18</f>
        <v>27.599999999999998</v>
      </c>
      <c r="P33" s="13">
        <f>[29]Setembro!$K$19</f>
        <v>0.4</v>
      </c>
      <c r="Q33" s="13">
        <f>[29]Setembro!$K$20</f>
        <v>8.3999999999999986</v>
      </c>
      <c r="R33" s="13">
        <f>[29]Setembro!$K$21</f>
        <v>27.599999999999998</v>
      </c>
      <c r="S33" s="13">
        <f>[29]Setembro!$K$22</f>
        <v>0</v>
      </c>
      <c r="T33" s="13">
        <f>[29]Setembro!$K$23</f>
        <v>0</v>
      </c>
      <c r="U33" s="13">
        <f>[29]Setembro!$K$24</f>
        <v>40.4</v>
      </c>
      <c r="V33" s="13">
        <f>[29]Setembro!$K$25</f>
        <v>0.2</v>
      </c>
      <c r="W33" s="13">
        <f>[29]Setembro!$K$26</f>
        <v>0</v>
      </c>
      <c r="X33" s="13">
        <f>[29]Setembro!$K$27</f>
        <v>0</v>
      </c>
      <c r="Y33" s="13">
        <f>[29]Setembro!$K$28</f>
        <v>0</v>
      </c>
      <c r="Z33" s="13">
        <f>[29]Setembro!$K$29</f>
        <v>0</v>
      </c>
      <c r="AA33" s="13">
        <f>[29]Setembro!$K$30</f>
        <v>0</v>
      </c>
      <c r="AB33" s="13">
        <f>[29]Setembro!$K$31</f>
        <v>9</v>
      </c>
      <c r="AC33" s="13">
        <f>[29]Setembro!$K$32</f>
        <v>0.4</v>
      </c>
      <c r="AD33" s="13">
        <f>[29]Setembro!$K$33</f>
        <v>0.8</v>
      </c>
      <c r="AE33" s="13">
        <f>[29]Setembro!$K$34</f>
        <v>40.6</v>
      </c>
      <c r="AF33" s="23">
        <f t="shared" si="6"/>
        <v>185.4</v>
      </c>
      <c r="AG33" s="28">
        <f t="shared" si="7"/>
        <v>40.6</v>
      </c>
      <c r="AH33" s="88">
        <f>COUNTIF(B33:AE33,"=0,0")</f>
        <v>17</v>
      </c>
    </row>
    <row r="34" spans="1:34" ht="17.100000000000001" customHeight="1" x14ac:dyDescent="0.2">
      <c r="A34" s="76" t="s">
        <v>199</v>
      </c>
      <c r="B34" s="14">
        <f>[30]Setembro!$K$5</f>
        <v>1.4000000000000001</v>
      </c>
      <c r="C34" s="14">
        <f>[30]Setembro!$K$6</f>
        <v>20.199999999999996</v>
      </c>
      <c r="D34" s="14">
        <f>[30]Setembro!$K$7</f>
        <v>4</v>
      </c>
      <c r="E34" s="14">
        <f>[30]Setembro!$K$8</f>
        <v>9.7999999999999989</v>
      </c>
      <c r="F34" s="14">
        <f>[30]Setembro!$K$9</f>
        <v>0</v>
      </c>
      <c r="G34" s="14">
        <f>[30]Setembro!$K$10</f>
        <v>0</v>
      </c>
      <c r="H34" s="14">
        <f>[30]Setembro!$K$11</f>
        <v>0</v>
      </c>
      <c r="I34" s="14">
        <f>[30]Setembro!$K$12</f>
        <v>0</v>
      </c>
      <c r="J34" s="14">
        <f>[30]Setembro!$K$13</f>
        <v>0</v>
      </c>
      <c r="K34" s="14">
        <f>[30]Setembro!$K$14</f>
        <v>0</v>
      </c>
      <c r="L34" s="14">
        <f>[30]Setembro!$K$15</f>
        <v>0</v>
      </c>
      <c r="M34" s="14">
        <f>[30]Setembro!$K$16</f>
        <v>0</v>
      </c>
      <c r="N34" s="14">
        <f>[30]Setembro!$K$17</f>
        <v>0</v>
      </c>
      <c r="O34" s="14">
        <f>[30]Setembro!$K$18</f>
        <v>45.20000000000001</v>
      </c>
      <c r="P34" s="14">
        <f>[30]Setembro!$K$19</f>
        <v>0</v>
      </c>
      <c r="Q34" s="14">
        <f>[30]Setembro!$K$20</f>
        <v>19.600000000000005</v>
      </c>
      <c r="R34" s="14">
        <f>[30]Setembro!$K$21</f>
        <v>18.2</v>
      </c>
      <c r="S34" s="14">
        <f>[30]Setembro!$K$22</f>
        <v>0.2</v>
      </c>
      <c r="T34" s="14">
        <f>[30]Setembro!$K$23</f>
        <v>0</v>
      </c>
      <c r="U34" s="14">
        <f>[30]Setembro!$K$24</f>
        <v>68.399999999999991</v>
      </c>
      <c r="V34" s="14">
        <f>[30]Setembro!$K$25</f>
        <v>0</v>
      </c>
      <c r="W34" s="14">
        <f>[30]Setembro!$K$26</f>
        <v>0.8</v>
      </c>
      <c r="X34" s="14">
        <f>[30]Setembro!$K$27</f>
        <v>0</v>
      </c>
      <c r="Y34" s="14">
        <f>[30]Setembro!$K$28</f>
        <v>16.600000000000001</v>
      </c>
      <c r="Z34" s="14">
        <f>[30]Setembro!$K$29</f>
        <v>0</v>
      </c>
      <c r="AA34" s="14">
        <f>[30]Setembro!$K$30</f>
        <v>11.999999999999998</v>
      </c>
      <c r="AB34" s="14">
        <f>[30]Setembro!$K$31</f>
        <v>44.600000000000009</v>
      </c>
      <c r="AC34" s="14">
        <f>[30]Setembro!$K$32</f>
        <v>0.4</v>
      </c>
      <c r="AD34" s="14">
        <f>[30]Setembro!$K$33</f>
        <v>0</v>
      </c>
      <c r="AE34" s="14">
        <f>[30]Setembro!$K$34</f>
        <v>0</v>
      </c>
      <c r="AF34" s="24">
        <f t="shared" si="6"/>
        <v>261.39999999999998</v>
      </c>
      <c r="AG34" s="26">
        <f t="shared" si="7"/>
        <v>68.399999999999991</v>
      </c>
      <c r="AH34" s="88">
        <f>COUNTIF(B34:AE34,"=0,0")</f>
        <v>16</v>
      </c>
    </row>
    <row r="35" spans="1:34" ht="17.100000000000001" customHeight="1" x14ac:dyDescent="0.2">
      <c r="A35" s="76" t="s">
        <v>126</v>
      </c>
      <c r="B35" s="14">
        <f>[31]Setembro!$K$5</f>
        <v>0</v>
      </c>
      <c r="C35" s="14">
        <f>[31]Setembro!$K$6</f>
        <v>0</v>
      </c>
      <c r="D35" s="14">
        <f>[31]Setembro!$K$7</f>
        <v>0.4</v>
      </c>
      <c r="E35" s="14">
        <f>[31]Setembro!$K$8</f>
        <v>0</v>
      </c>
      <c r="F35" s="14">
        <f>[31]Setembro!$K$9</f>
        <v>0</v>
      </c>
      <c r="G35" s="14">
        <f>[31]Setembro!$K$10</f>
        <v>0</v>
      </c>
      <c r="H35" s="14">
        <f>[31]Setembro!$K$11</f>
        <v>0</v>
      </c>
      <c r="I35" s="14">
        <f>[31]Setembro!$K$12</f>
        <v>0</v>
      </c>
      <c r="J35" s="14">
        <f>[31]Setembro!$K$13</f>
        <v>0</v>
      </c>
      <c r="K35" s="14">
        <f>[31]Setembro!$K$14</f>
        <v>0</v>
      </c>
      <c r="L35" s="14">
        <f>[31]Setembro!$K$15</f>
        <v>0</v>
      </c>
      <c r="M35" s="14">
        <f>[31]Setembro!$K$16</f>
        <v>0</v>
      </c>
      <c r="N35" s="14">
        <f>[31]Setembro!$K$17</f>
        <v>0</v>
      </c>
      <c r="O35" s="14">
        <f>[31]Setembro!$K$18</f>
        <v>20.8</v>
      </c>
      <c r="P35" s="14">
        <f>[31]Setembro!$K$19</f>
        <v>0.2</v>
      </c>
      <c r="Q35" s="14">
        <f>[31]Setembro!$K$20</f>
        <v>18.400000000000002</v>
      </c>
      <c r="R35" s="14">
        <f>[31]Setembro!$K$21</f>
        <v>48.20000000000001</v>
      </c>
      <c r="S35" s="14">
        <f>[31]Setembro!$K$22</f>
        <v>0.2</v>
      </c>
      <c r="T35" s="14">
        <f>[31]Setembro!$K$23</f>
        <v>0</v>
      </c>
      <c r="U35" s="14">
        <f>[31]Setembro!$K$24</f>
        <v>24.8</v>
      </c>
      <c r="V35" s="14">
        <f>[31]Setembro!$K$25</f>
        <v>0</v>
      </c>
      <c r="W35" s="14">
        <f>[31]Setembro!$K$26</f>
        <v>0</v>
      </c>
      <c r="X35" s="14">
        <f>[31]Setembro!$K$27</f>
        <v>0</v>
      </c>
      <c r="Y35" s="14">
        <f>[31]Setembro!$K$28</f>
        <v>0</v>
      </c>
      <c r="Z35" s="14">
        <f>[31]Setembro!$K$29</f>
        <v>0.2</v>
      </c>
      <c r="AA35" s="14">
        <f>[31]Setembro!$K$30</f>
        <v>0</v>
      </c>
      <c r="AB35" s="14">
        <f>[31]Setembro!$K$31</f>
        <v>12.999999999999998</v>
      </c>
      <c r="AC35" s="14">
        <f>[31]Setembro!$K$32</f>
        <v>0.8</v>
      </c>
      <c r="AD35" s="14">
        <f>[31]Setembro!$K$33</f>
        <v>0</v>
      </c>
      <c r="AE35" s="14">
        <f>[31]Setembro!$K$34</f>
        <v>17.600000000000001</v>
      </c>
      <c r="AF35" s="24">
        <f t="shared" si="6"/>
        <v>144.6</v>
      </c>
      <c r="AG35" s="26">
        <f t="shared" si="7"/>
        <v>48.20000000000001</v>
      </c>
      <c r="AH35" s="88">
        <f t="shared" ref="AH35:AH49" si="9">COUNTIF(B35:AE35,"=0,0")</f>
        <v>19</v>
      </c>
    </row>
    <row r="36" spans="1:34" ht="17.100000000000001" customHeight="1" x14ac:dyDescent="0.2">
      <c r="A36" s="76" t="s">
        <v>129</v>
      </c>
      <c r="B36" s="14">
        <f>[32]Setembro!$K$5</f>
        <v>16.2</v>
      </c>
      <c r="C36" s="14">
        <f>[32]Setembro!$K$6</f>
        <v>23.599999999999998</v>
      </c>
      <c r="D36" s="14">
        <f>[32]Setembro!$K$7</f>
        <v>0.2</v>
      </c>
      <c r="E36" s="14">
        <f>[32]Setembro!$K$8</f>
        <v>0</v>
      </c>
      <c r="F36" s="14">
        <f>[32]Setembro!$K$9</f>
        <v>0</v>
      </c>
      <c r="G36" s="14">
        <f>[32]Setembro!$K$10</f>
        <v>0</v>
      </c>
      <c r="H36" s="14">
        <f>[32]Setembro!$K$11</f>
        <v>0</v>
      </c>
      <c r="I36" s="14">
        <f>[32]Setembro!$K$12</f>
        <v>0</v>
      </c>
      <c r="J36" s="14">
        <f>[32]Setembro!$K$13</f>
        <v>0</v>
      </c>
      <c r="K36" s="14">
        <f>[32]Setembro!$K$14</f>
        <v>0</v>
      </c>
      <c r="L36" s="14">
        <f>[32]Setembro!$K$15</f>
        <v>0</v>
      </c>
      <c r="M36" s="14">
        <f>[32]Setembro!$K$16</f>
        <v>0</v>
      </c>
      <c r="N36" s="14">
        <f>[32]Setembro!$K$17</f>
        <v>0</v>
      </c>
      <c r="O36" s="14">
        <f>[32]Setembro!$K$18</f>
        <v>24.799999999999997</v>
      </c>
      <c r="P36" s="14">
        <f>[32]Setembro!$K$19</f>
        <v>0.2</v>
      </c>
      <c r="Q36" s="14">
        <f>[32]Setembro!$K$20</f>
        <v>38</v>
      </c>
      <c r="R36" s="14">
        <f>[32]Setembro!$K$21</f>
        <v>21</v>
      </c>
      <c r="S36" s="14">
        <f>[32]Setembro!$K$22</f>
        <v>0.2</v>
      </c>
      <c r="T36" s="14">
        <f>[32]Setembro!$K$23</f>
        <v>0</v>
      </c>
      <c r="U36" s="14">
        <f>[32]Setembro!$K$24</f>
        <v>4.2</v>
      </c>
      <c r="V36" s="14">
        <f>[32]Setembro!$K$25</f>
        <v>0</v>
      </c>
      <c r="W36" s="14">
        <f>[32]Setembro!$K$26</f>
        <v>0</v>
      </c>
      <c r="X36" s="14">
        <f>[32]Setembro!$K$27</f>
        <v>0</v>
      </c>
      <c r="Y36" s="14">
        <f>[32]Setembro!$K$28</f>
        <v>0</v>
      </c>
      <c r="Z36" s="14">
        <f>[32]Setembro!$K$29</f>
        <v>52</v>
      </c>
      <c r="AA36" s="14">
        <f>[32]Setembro!$K$30</f>
        <v>0</v>
      </c>
      <c r="AB36" s="14">
        <f>[32]Setembro!$K$31</f>
        <v>20.6</v>
      </c>
      <c r="AC36" s="14">
        <f>[32]Setembro!$K$32</f>
        <v>2.8</v>
      </c>
      <c r="AD36" s="14">
        <f>[32]Setembro!$K$33</f>
        <v>0.2</v>
      </c>
      <c r="AE36" s="14">
        <f>[32]Setembro!$K$34</f>
        <v>0</v>
      </c>
      <c r="AF36" s="24">
        <f>SUM(B36:AE36)</f>
        <v>204</v>
      </c>
      <c r="AG36" s="26">
        <f>MAX(B36:AE36)</f>
        <v>52</v>
      </c>
      <c r="AH36" s="88">
        <f t="shared" si="9"/>
        <v>17</v>
      </c>
    </row>
    <row r="37" spans="1:34" ht="17.100000000000001" customHeight="1" x14ac:dyDescent="0.2">
      <c r="A37" s="76" t="s">
        <v>133</v>
      </c>
      <c r="B37" s="14">
        <f>[33]Setembro!$K$5</f>
        <v>0</v>
      </c>
      <c r="C37" s="14">
        <f>[33]Setembro!$K$6</f>
        <v>0</v>
      </c>
      <c r="D37" s="14">
        <f>[33]Setembro!$K$7</f>
        <v>0</v>
      </c>
      <c r="E37" s="14">
        <f>[33]Setembro!$K$8</f>
        <v>0</v>
      </c>
      <c r="F37" s="14">
        <f>[33]Setembro!$K$9</f>
        <v>0</v>
      </c>
      <c r="G37" s="14">
        <f>[33]Setembro!$K$10</f>
        <v>0</v>
      </c>
      <c r="H37" s="14">
        <f>[33]Setembro!$K$11</f>
        <v>0</v>
      </c>
      <c r="I37" s="14">
        <f>[33]Setembro!$K$12</f>
        <v>0</v>
      </c>
      <c r="J37" s="14">
        <f>[33]Setembro!$K$13</f>
        <v>0</v>
      </c>
      <c r="K37" s="14">
        <f>[33]Setembro!$K$14</f>
        <v>0</v>
      </c>
      <c r="L37" s="14">
        <f>[33]Setembro!$K$15</f>
        <v>0</v>
      </c>
      <c r="M37" s="14">
        <f>[33]Setembro!$K$16</f>
        <v>0</v>
      </c>
      <c r="N37" s="14">
        <f>[33]Setembro!$K$17</f>
        <v>0</v>
      </c>
      <c r="O37" s="14">
        <f>[33]Setembro!$K$18</f>
        <v>9.3999999999999986</v>
      </c>
      <c r="P37" s="14">
        <f>[33]Setembro!$K$19</f>
        <v>0.2</v>
      </c>
      <c r="Q37" s="14">
        <f>[33]Setembro!$K$20</f>
        <v>12.999999999999998</v>
      </c>
      <c r="R37" s="14">
        <f>[33]Setembro!$K$21</f>
        <v>18.599999999999998</v>
      </c>
      <c r="S37" s="14">
        <f>[33]Setembro!$K$22</f>
        <v>0</v>
      </c>
      <c r="T37" s="14">
        <f>[33]Setembro!$K$23</f>
        <v>0</v>
      </c>
      <c r="U37" s="14">
        <f>[33]Setembro!$K$24</f>
        <v>20.400000000000002</v>
      </c>
      <c r="V37" s="14">
        <f>[33]Setembro!$K$25</f>
        <v>0.2</v>
      </c>
      <c r="W37" s="14">
        <f>[33]Setembro!$K$26</f>
        <v>0</v>
      </c>
      <c r="X37" s="14">
        <f>[33]Setembro!$K$27</f>
        <v>0</v>
      </c>
      <c r="Y37" s="14">
        <f>[33]Setembro!$K$28</f>
        <v>0</v>
      </c>
      <c r="Z37" s="14">
        <f>[33]Setembro!$K$29</f>
        <v>0</v>
      </c>
      <c r="AA37" s="14">
        <f>[33]Setembro!$K$30</f>
        <v>0</v>
      </c>
      <c r="AB37" s="14">
        <f>[33]Setembro!$K$31</f>
        <v>2.6000000000000005</v>
      </c>
      <c r="AC37" s="14">
        <f>[33]Setembro!$K$32</f>
        <v>2.4</v>
      </c>
      <c r="AD37" s="14">
        <f>[33]Setembro!$K$33</f>
        <v>0</v>
      </c>
      <c r="AE37" s="14">
        <f>[33]Setembro!$K$34</f>
        <v>23.199999999999996</v>
      </c>
      <c r="AF37" s="24">
        <f t="shared" si="6"/>
        <v>90</v>
      </c>
      <c r="AG37" s="26">
        <f t="shared" si="7"/>
        <v>23.199999999999996</v>
      </c>
      <c r="AH37" s="88">
        <f t="shared" si="9"/>
        <v>21</v>
      </c>
    </row>
    <row r="38" spans="1:34" ht="17.100000000000001" customHeight="1" x14ac:dyDescent="0.2">
      <c r="A38" s="76" t="s">
        <v>136</v>
      </c>
      <c r="B38" s="14">
        <f>[34]Setembro!$K$5</f>
        <v>3</v>
      </c>
      <c r="C38" s="14">
        <f>[34]Setembro!$K$6</f>
        <v>27.199999999999996</v>
      </c>
      <c r="D38" s="14">
        <f>[34]Setembro!$K$7</f>
        <v>0.2</v>
      </c>
      <c r="E38" s="14">
        <f>[34]Setembro!$K$8</f>
        <v>1</v>
      </c>
      <c r="F38" s="14">
        <f>[34]Setembro!$K$9</f>
        <v>0</v>
      </c>
      <c r="G38" s="14">
        <f>[34]Setembro!$K$10</f>
        <v>0</v>
      </c>
      <c r="H38" s="14">
        <f>[34]Setembro!$K$11</f>
        <v>0</v>
      </c>
      <c r="I38" s="14">
        <f>[34]Setembro!$K$12</f>
        <v>0</v>
      </c>
      <c r="J38" s="14">
        <f>[34]Setembro!$K$13</f>
        <v>0</v>
      </c>
      <c r="K38" s="14">
        <f>[34]Setembro!$K$14</f>
        <v>0</v>
      </c>
      <c r="L38" s="14">
        <f>[34]Setembro!$K$15</f>
        <v>0</v>
      </c>
      <c r="M38" s="14">
        <f>[34]Setembro!$K$16</f>
        <v>0</v>
      </c>
      <c r="N38" s="14">
        <f>[34]Setembro!$K$17</f>
        <v>0</v>
      </c>
      <c r="O38" s="14">
        <f>[34]Setembro!$K$18</f>
        <v>28.199999999999996</v>
      </c>
      <c r="P38" s="14">
        <f>[34]Setembro!$K$19</f>
        <v>0.2</v>
      </c>
      <c r="Q38" s="14">
        <f>[34]Setembro!$K$20</f>
        <v>7.8000000000000007</v>
      </c>
      <c r="R38" s="14">
        <f>[34]Setembro!$K$21</f>
        <v>17.599999999999998</v>
      </c>
      <c r="S38" s="14">
        <f>[34]Setembro!$K$22</f>
        <v>0</v>
      </c>
      <c r="T38" s="14">
        <f>[34]Setembro!$K$23</f>
        <v>0</v>
      </c>
      <c r="U38" s="14">
        <f>[34]Setembro!$K$24</f>
        <v>55</v>
      </c>
      <c r="V38" s="14">
        <f>[34]Setembro!$K$25</f>
        <v>0.2</v>
      </c>
      <c r="W38" s="14">
        <f>[34]Setembro!$K$26</f>
        <v>0</v>
      </c>
      <c r="X38" s="14">
        <f>[34]Setembro!$K$27</f>
        <v>4.6000000000000005</v>
      </c>
      <c r="Y38" s="14">
        <f>[34]Setembro!$K$28</f>
        <v>12.600000000000001</v>
      </c>
      <c r="Z38" s="14">
        <f>[34]Setembro!$K$29</f>
        <v>0</v>
      </c>
      <c r="AA38" s="14">
        <f>[34]Setembro!$K$30</f>
        <v>0</v>
      </c>
      <c r="AB38" s="14">
        <f>[34]Setembro!$K$31</f>
        <v>31.2</v>
      </c>
      <c r="AC38" s="14">
        <f>[34]Setembro!$K$32</f>
        <v>0.2</v>
      </c>
      <c r="AD38" s="14">
        <f>[34]Setembro!$K$33</f>
        <v>0</v>
      </c>
      <c r="AE38" s="14">
        <f>[34]Setembro!$K$34</f>
        <v>0</v>
      </c>
      <c r="AF38" s="24">
        <f t="shared" si="6"/>
        <v>188.99999999999994</v>
      </c>
      <c r="AG38" s="26">
        <f t="shared" si="7"/>
        <v>55</v>
      </c>
      <c r="AH38" s="88">
        <f t="shared" si="9"/>
        <v>16</v>
      </c>
    </row>
    <row r="39" spans="1:34" ht="17.100000000000001" customHeight="1" x14ac:dyDescent="0.2">
      <c r="A39" s="76" t="s">
        <v>200</v>
      </c>
      <c r="B39" s="14">
        <f>[35]Setembro!$K$5</f>
        <v>0</v>
      </c>
      <c r="C39" s="14">
        <f>[35]Setembro!$K$6</f>
        <v>0</v>
      </c>
      <c r="D39" s="14">
        <f>[35]Setembro!$K$7</f>
        <v>0</v>
      </c>
      <c r="E39" s="14">
        <f>[35]Setembro!$K$8</f>
        <v>0</v>
      </c>
      <c r="F39" s="14">
        <f>[35]Setembro!$K$9</f>
        <v>0</v>
      </c>
      <c r="G39" s="14">
        <f>[35]Setembro!$K$10</f>
        <v>0</v>
      </c>
      <c r="H39" s="14">
        <f>[35]Setembro!$K$11</f>
        <v>0</v>
      </c>
      <c r="I39" s="14">
        <f>[35]Setembro!$K$12</f>
        <v>0</v>
      </c>
      <c r="J39" s="14">
        <f>[35]Setembro!$K$13</f>
        <v>0</v>
      </c>
      <c r="K39" s="14">
        <f>[35]Setembro!$K$14</f>
        <v>0</v>
      </c>
      <c r="L39" s="14">
        <f>[35]Setembro!$K$15</f>
        <v>0</v>
      </c>
      <c r="M39" s="14">
        <f>[35]Setembro!$K$16</f>
        <v>0</v>
      </c>
      <c r="N39" s="14">
        <f>[35]Setembro!$K$17</f>
        <v>0</v>
      </c>
      <c r="O39" s="14">
        <f>[35]Setembro!$K$18</f>
        <v>14.600000000000001</v>
      </c>
      <c r="P39" s="14">
        <f>[35]Setembro!$K$19</f>
        <v>6.8</v>
      </c>
      <c r="Q39" s="14">
        <f>[35]Setembro!$K$20</f>
        <v>0</v>
      </c>
      <c r="R39" s="14">
        <f>[35]Setembro!$K$21</f>
        <v>65.599999999999994</v>
      </c>
      <c r="S39" s="14">
        <f>[35]Setembro!$K$22</f>
        <v>0.8</v>
      </c>
      <c r="T39" s="14">
        <f>[35]Setembro!$K$23</f>
        <v>0</v>
      </c>
      <c r="U39" s="14">
        <f>[35]Setembro!$K$24</f>
        <v>32.200000000000003</v>
      </c>
      <c r="V39" s="14">
        <f>[35]Setembro!$K$25</f>
        <v>0</v>
      </c>
      <c r="W39" s="14">
        <f>[35]Setembro!$K$26</f>
        <v>2.8</v>
      </c>
      <c r="X39" s="14">
        <f>[35]Setembro!$K$27</f>
        <v>0</v>
      </c>
      <c r="Y39" s="14">
        <f>[35]Setembro!$K$28</f>
        <v>0</v>
      </c>
      <c r="Z39" s="14">
        <f>[35]Setembro!$K$29</f>
        <v>0</v>
      </c>
      <c r="AA39" s="14">
        <f>[35]Setembro!$K$30</f>
        <v>0</v>
      </c>
      <c r="AB39" s="14">
        <f>[35]Setembro!$K$31</f>
        <v>4</v>
      </c>
      <c r="AC39" s="14">
        <f>[35]Setembro!$K$32</f>
        <v>2</v>
      </c>
      <c r="AD39" s="14">
        <f>[35]Setembro!$K$33</f>
        <v>0</v>
      </c>
      <c r="AE39" s="14">
        <f>[35]Setembro!$K$34</f>
        <v>10.6</v>
      </c>
      <c r="AF39" s="24">
        <f t="shared" si="6"/>
        <v>139.4</v>
      </c>
      <c r="AG39" s="26">
        <f t="shared" si="7"/>
        <v>65.599999999999994</v>
      </c>
      <c r="AH39" s="88">
        <f t="shared" si="9"/>
        <v>21</v>
      </c>
    </row>
    <row r="40" spans="1:34" ht="17.100000000000001" customHeight="1" x14ac:dyDescent="0.2">
      <c r="A40" s="76" t="s">
        <v>201</v>
      </c>
      <c r="B40" s="14">
        <f>[36]Setembro!$K$5</f>
        <v>3.8000000000000007</v>
      </c>
      <c r="C40" s="14">
        <f>[36]Setembro!$K$6</f>
        <v>18.799999999999997</v>
      </c>
      <c r="D40" s="14">
        <f>[36]Setembro!$K$7</f>
        <v>0.2</v>
      </c>
      <c r="E40" s="14">
        <f>[36]Setembro!$K$8</f>
        <v>0.2</v>
      </c>
      <c r="F40" s="14">
        <f>[36]Setembro!$K$9</f>
        <v>0</v>
      </c>
      <c r="G40" s="14">
        <f>[36]Setembro!$K$10</f>
        <v>0</v>
      </c>
      <c r="H40" s="14">
        <f>[36]Setembro!$K$11</f>
        <v>0</v>
      </c>
      <c r="I40" s="14">
        <f>[36]Setembro!$K$12</f>
        <v>0</v>
      </c>
      <c r="J40" s="14">
        <f>[36]Setembro!$K$13</f>
        <v>0</v>
      </c>
      <c r="K40" s="14">
        <f>[36]Setembro!$K$14</f>
        <v>0</v>
      </c>
      <c r="L40" s="14">
        <f>[36]Setembro!$K$15</f>
        <v>0</v>
      </c>
      <c r="M40" s="14">
        <f>[36]Setembro!$K$16</f>
        <v>0</v>
      </c>
      <c r="N40" s="14">
        <f>[36]Setembro!$K$17</f>
        <v>0</v>
      </c>
      <c r="O40" s="14">
        <f>[36]Setembro!$K$18</f>
        <v>31.599999999999991</v>
      </c>
      <c r="P40" s="14">
        <f>[36]Setembro!$K$19</f>
        <v>0.4</v>
      </c>
      <c r="Q40" s="14">
        <f>[36]Setembro!$K$20</f>
        <v>11.799999999999999</v>
      </c>
      <c r="R40" s="14">
        <f>[36]Setembro!$K$21</f>
        <v>22</v>
      </c>
      <c r="S40" s="14">
        <f>[36]Setembro!$K$22</f>
        <v>0.2</v>
      </c>
      <c r="T40" s="14">
        <f>[36]Setembro!$K$23</f>
        <v>0</v>
      </c>
      <c r="U40" s="14">
        <f>[36]Setembro!$K$24</f>
        <v>57.399999999999991</v>
      </c>
      <c r="V40" s="14">
        <f>[36]Setembro!$K$25</f>
        <v>0.2</v>
      </c>
      <c r="W40" s="14">
        <f>[36]Setembro!$K$26</f>
        <v>0</v>
      </c>
      <c r="X40" s="14">
        <f>[36]Setembro!$K$27</f>
        <v>0</v>
      </c>
      <c r="Y40" s="14">
        <f>[36]Setembro!$K$28</f>
        <v>0</v>
      </c>
      <c r="Z40" s="14">
        <f>[36]Setembro!$K$29</f>
        <v>0</v>
      </c>
      <c r="AA40" s="14">
        <f>[36]Setembro!$K$30</f>
        <v>0</v>
      </c>
      <c r="AB40" s="14">
        <f>[36]Setembro!$K$31</f>
        <v>12.400000000000002</v>
      </c>
      <c r="AC40" s="14">
        <f>[36]Setembro!$K$32</f>
        <v>0</v>
      </c>
      <c r="AD40" s="14">
        <f>[36]Setembro!$K$33</f>
        <v>0.2</v>
      </c>
      <c r="AE40" s="14">
        <f>[36]Setembro!$K$34</f>
        <v>34.6</v>
      </c>
      <c r="AF40" s="24">
        <f t="shared" si="6"/>
        <v>193.79999999999995</v>
      </c>
      <c r="AG40" s="26">
        <f t="shared" si="7"/>
        <v>57.399999999999991</v>
      </c>
      <c r="AH40" s="88">
        <f t="shared" si="9"/>
        <v>16</v>
      </c>
    </row>
    <row r="41" spans="1:34" ht="17.100000000000001" customHeight="1" x14ac:dyDescent="0.2">
      <c r="A41" s="76" t="s">
        <v>202</v>
      </c>
      <c r="B41" s="14">
        <f>[37]Setembro!$K$5</f>
        <v>5.1999999999999993</v>
      </c>
      <c r="C41" s="14">
        <f>[37]Setembro!$K$6</f>
        <v>14.800000000000002</v>
      </c>
      <c r="D41" s="14">
        <f>[37]Setembro!$K$7</f>
        <v>2.2000000000000002</v>
      </c>
      <c r="E41" s="14">
        <f>[37]Setembro!$K$8</f>
        <v>1</v>
      </c>
      <c r="F41" s="14">
        <f>[37]Setembro!$K$9</f>
        <v>0</v>
      </c>
      <c r="G41" s="14">
        <f>[37]Setembro!$K$10</f>
        <v>0</v>
      </c>
      <c r="H41" s="14">
        <f>[37]Setembro!$K$11</f>
        <v>0</v>
      </c>
      <c r="I41" s="14">
        <f>[37]Setembro!$K$12</f>
        <v>0</v>
      </c>
      <c r="J41" s="14">
        <f>[37]Setembro!$K$13</f>
        <v>0</v>
      </c>
      <c r="K41" s="14">
        <f>[37]Setembro!$K$14</f>
        <v>0</v>
      </c>
      <c r="L41" s="14">
        <f>[37]Setembro!$K$15</f>
        <v>0</v>
      </c>
      <c r="M41" s="14">
        <f>[37]Setembro!$K$16</f>
        <v>0</v>
      </c>
      <c r="N41" s="14">
        <f>[37]Setembro!$K$17</f>
        <v>0</v>
      </c>
      <c r="O41" s="14">
        <f>[37]Setembro!$K$18</f>
        <v>13.200000000000001</v>
      </c>
      <c r="P41" s="14">
        <f>[37]Setembro!$K$19</f>
        <v>0</v>
      </c>
      <c r="Q41" s="14">
        <f>[37]Setembro!$K$20</f>
        <v>9.4</v>
      </c>
      <c r="R41" s="14">
        <f>[37]Setembro!$K$21</f>
        <v>19.8</v>
      </c>
      <c r="S41" s="14">
        <f>[37]Setembro!$K$22</f>
        <v>0</v>
      </c>
      <c r="T41" s="14">
        <f>[37]Setembro!$K$23</f>
        <v>3</v>
      </c>
      <c r="U41" s="14">
        <f>[37]Setembro!$K$24</f>
        <v>34.800000000000011</v>
      </c>
      <c r="V41" s="14">
        <f>[37]Setembro!$K$25</f>
        <v>0</v>
      </c>
      <c r="W41" s="14">
        <f>[37]Setembro!$K$26</f>
        <v>0</v>
      </c>
      <c r="X41" s="14">
        <f>[37]Setembro!$K$27</f>
        <v>0</v>
      </c>
      <c r="Y41" s="14">
        <f>[37]Setembro!$K$28</f>
        <v>0.6</v>
      </c>
      <c r="Z41" s="14">
        <f>[37]Setembro!$K$29</f>
        <v>0.6</v>
      </c>
      <c r="AA41" s="14">
        <f>[37]Setembro!$K$30</f>
        <v>9.7999999999999989</v>
      </c>
      <c r="AB41" s="14">
        <f>[37]Setembro!$K$31</f>
        <v>30.2</v>
      </c>
      <c r="AC41" s="14">
        <f>[37]Setembro!$K$32</f>
        <v>0.2</v>
      </c>
      <c r="AD41" s="14">
        <f>[37]Setembro!$K$33</f>
        <v>0</v>
      </c>
      <c r="AE41" s="14">
        <f>[37]Setembro!$K$34</f>
        <v>15.2</v>
      </c>
      <c r="AF41" s="24">
        <f t="shared" si="6"/>
        <v>159.99999999999997</v>
      </c>
      <c r="AG41" s="26">
        <f t="shared" si="7"/>
        <v>34.800000000000011</v>
      </c>
      <c r="AH41" s="88">
        <f t="shared" si="9"/>
        <v>15</v>
      </c>
    </row>
    <row r="42" spans="1:34" ht="17.100000000000001" customHeight="1" x14ac:dyDescent="0.2">
      <c r="A42" s="76" t="s">
        <v>203</v>
      </c>
      <c r="B42" s="14">
        <f>[38]Setembro!$K$5</f>
        <v>3.8000000000000007</v>
      </c>
      <c r="C42" s="14">
        <f>[38]Setembro!$K$6</f>
        <v>26</v>
      </c>
      <c r="D42" s="14">
        <f>[38]Setembro!$K$7</f>
        <v>0</v>
      </c>
      <c r="E42" s="14">
        <f>[38]Setembro!$K$8</f>
        <v>0.60000000000000009</v>
      </c>
      <c r="F42" s="14">
        <f>[38]Setembro!$K$9</f>
        <v>0</v>
      </c>
      <c r="G42" s="14">
        <f>[38]Setembro!$K$10</f>
        <v>0</v>
      </c>
      <c r="H42" s="14">
        <f>[38]Setembro!$K$11</f>
        <v>0</v>
      </c>
      <c r="I42" s="14">
        <f>[38]Setembro!$K$12</f>
        <v>0</v>
      </c>
      <c r="J42" s="14">
        <f>[38]Setembro!$K$13</f>
        <v>0</v>
      </c>
      <c r="K42" s="14">
        <f>[38]Setembro!$K$14</f>
        <v>0</v>
      </c>
      <c r="L42" s="14">
        <f>[38]Setembro!$K$15</f>
        <v>0</v>
      </c>
      <c r="M42" s="14">
        <f>[38]Setembro!$K$16</f>
        <v>0</v>
      </c>
      <c r="N42" s="14">
        <f>[38]Setembro!$K$17</f>
        <v>0</v>
      </c>
      <c r="O42" s="14">
        <f>[38]Setembro!$K$18</f>
        <v>23.799999999999994</v>
      </c>
      <c r="P42" s="14">
        <f>[38]Setembro!$K$19</f>
        <v>0.2</v>
      </c>
      <c r="Q42" s="14">
        <f>[38]Setembro!$K$20</f>
        <v>13.799999999999999</v>
      </c>
      <c r="R42" s="14">
        <f>[38]Setembro!$K$21</f>
        <v>19.600000000000001</v>
      </c>
      <c r="S42" s="14">
        <f>[38]Setembro!$K$22</f>
        <v>0.2</v>
      </c>
      <c r="T42" s="14">
        <f>[38]Setembro!$K$23</f>
        <v>0</v>
      </c>
      <c r="U42" s="14">
        <f>[38]Setembro!$K$24</f>
        <v>53.8</v>
      </c>
      <c r="V42" s="14">
        <f>[38]Setembro!$K$25</f>
        <v>0</v>
      </c>
      <c r="W42" s="14">
        <f>[38]Setembro!$K$26</f>
        <v>0</v>
      </c>
      <c r="X42" s="14">
        <f>[38]Setembro!$K$27</f>
        <v>0</v>
      </c>
      <c r="Y42" s="14">
        <f>[38]Setembro!$K$28</f>
        <v>0</v>
      </c>
      <c r="Z42" s="14">
        <f>[38]Setembro!$K$29</f>
        <v>0</v>
      </c>
      <c r="AA42" s="14">
        <f>[38]Setembro!$K$30</f>
        <v>5.6</v>
      </c>
      <c r="AB42" s="14">
        <f>[38]Setembro!$K$31</f>
        <v>15.399999999999999</v>
      </c>
      <c r="AC42" s="14">
        <f>[38]Setembro!$K$32</f>
        <v>0</v>
      </c>
      <c r="AD42" s="14">
        <f>[38]Setembro!$K$33</f>
        <v>0.2</v>
      </c>
      <c r="AE42" s="14">
        <f>[38]Setembro!$K$34</f>
        <v>36.799999999999997</v>
      </c>
      <c r="AF42" s="24">
        <f t="shared" si="6"/>
        <v>199.8</v>
      </c>
      <c r="AG42" s="26">
        <f t="shared" si="7"/>
        <v>53.8</v>
      </c>
      <c r="AH42" s="88">
        <f t="shared" si="9"/>
        <v>17</v>
      </c>
    </row>
    <row r="43" spans="1:34" ht="17.100000000000001" customHeight="1" x14ac:dyDescent="0.2">
      <c r="A43" s="76" t="s">
        <v>204</v>
      </c>
      <c r="B43" s="14">
        <f>[39]Setembro!$K$5</f>
        <v>4.4000000000000004</v>
      </c>
      <c r="C43" s="14">
        <f>[39]Setembro!$K$6</f>
        <v>31.800000000000004</v>
      </c>
      <c r="D43" s="14">
        <f>[39]Setembro!$K$7</f>
        <v>0.4</v>
      </c>
      <c r="E43" s="14">
        <f>[39]Setembro!$K$8</f>
        <v>0.2</v>
      </c>
      <c r="F43" s="14">
        <f>[39]Setembro!$K$9</f>
        <v>0</v>
      </c>
      <c r="G43" s="14">
        <f>[39]Setembro!$K$10</f>
        <v>0</v>
      </c>
      <c r="H43" s="14">
        <f>[39]Setembro!$K$11</f>
        <v>0</v>
      </c>
      <c r="I43" s="14">
        <f>[39]Setembro!$K$12</f>
        <v>0</v>
      </c>
      <c r="J43" s="14">
        <f>[39]Setembro!$K$13</f>
        <v>0</v>
      </c>
      <c r="K43" s="14">
        <f>[39]Setembro!$K$14</f>
        <v>0</v>
      </c>
      <c r="L43" s="14">
        <f>[39]Setembro!$K$15</f>
        <v>0</v>
      </c>
      <c r="M43" s="14">
        <f>[39]Setembro!$K$16</f>
        <v>0</v>
      </c>
      <c r="N43" s="14">
        <f>[39]Setembro!$K$17</f>
        <v>0</v>
      </c>
      <c r="O43" s="14">
        <f>[39]Setembro!$K$18</f>
        <v>31.2</v>
      </c>
      <c r="P43" s="14">
        <f>[39]Setembro!$K$19</f>
        <v>0.2</v>
      </c>
      <c r="Q43" s="14">
        <f>[39]Setembro!$K$20</f>
        <v>38.200000000000003</v>
      </c>
      <c r="R43" s="14">
        <f>[39]Setembro!$K$21</f>
        <v>9.4</v>
      </c>
      <c r="S43" s="14">
        <f>[39]Setembro!$K$22</f>
        <v>0</v>
      </c>
      <c r="T43" s="14">
        <f>[39]Setembro!$K$23</f>
        <v>0</v>
      </c>
      <c r="U43" s="14">
        <f>[39]Setembro!$K$24</f>
        <v>44.4</v>
      </c>
      <c r="V43" s="14">
        <f>[39]Setembro!$K$25</f>
        <v>0.2</v>
      </c>
      <c r="W43" s="14">
        <f>[39]Setembro!$K$26</f>
        <v>0</v>
      </c>
      <c r="X43" s="14">
        <f>[39]Setembro!$K$27</f>
        <v>0.4</v>
      </c>
      <c r="Y43" s="14">
        <f>[39]Setembro!$K$28</f>
        <v>1.4</v>
      </c>
      <c r="Z43" s="14">
        <f>[39]Setembro!$K$29</f>
        <v>0.2</v>
      </c>
      <c r="AA43" s="14">
        <f>[39]Setembro!$K$30</f>
        <v>0</v>
      </c>
      <c r="AB43" s="14">
        <f>[39]Setembro!$K$31</f>
        <v>42.6</v>
      </c>
      <c r="AC43" s="14">
        <f>[39]Setembro!$K$32</f>
        <v>0.2</v>
      </c>
      <c r="AD43" s="14">
        <f>[39]Setembro!$K$33</f>
        <v>0</v>
      </c>
      <c r="AE43" s="14">
        <f>[39]Setembro!$K$34</f>
        <v>0</v>
      </c>
      <c r="AF43" s="24">
        <f t="shared" si="6"/>
        <v>205.2</v>
      </c>
      <c r="AG43" s="26">
        <f t="shared" si="7"/>
        <v>44.4</v>
      </c>
      <c r="AH43" s="88">
        <f t="shared" si="9"/>
        <v>15</v>
      </c>
    </row>
    <row r="44" spans="1:34" ht="17.100000000000001" customHeight="1" x14ac:dyDescent="0.2">
      <c r="A44" s="76" t="s">
        <v>205</v>
      </c>
      <c r="B44" s="14">
        <f>[40]Setembro!$K$5</f>
        <v>0</v>
      </c>
      <c r="C44" s="14">
        <f>[40]Setembro!$K$6</f>
        <v>27.000000000000004</v>
      </c>
      <c r="D44" s="14">
        <f>[40]Setembro!$K$7</f>
        <v>0.4</v>
      </c>
      <c r="E44" s="14">
        <f>[40]Setembro!$K$8</f>
        <v>1</v>
      </c>
      <c r="F44" s="14">
        <f>[40]Setembro!$K$9</f>
        <v>0</v>
      </c>
      <c r="G44" s="14">
        <f>[40]Setembro!$K$10</f>
        <v>0</v>
      </c>
      <c r="H44" s="14">
        <f>[40]Setembro!$K$11</f>
        <v>0</v>
      </c>
      <c r="I44" s="14">
        <f>[40]Setembro!$K$12</f>
        <v>0</v>
      </c>
      <c r="J44" s="14">
        <f>[40]Setembro!$K$13</f>
        <v>0</v>
      </c>
      <c r="K44" s="14">
        <f>[40]Setembro!$K$14</f>
        <v>0</v>
      </c>
      <c r="L44" s="14">
        <f>[40]Setembro!$K$15</f>
        <v>0</v>
      </c>
      <c r="M44" s="14">
        <f>[40]Setembro!$K$16</f>
        <v>0</v>
      </c>
      <c r="N44" s="14">
        <f>[40]Setembro!$K$17</f>
        <v>0</v>
      </c>
      <c r="O44" s="14">
        <f>[40]Setembro!$K$18</f>
        <v>28.599999999999998</v>
      </c>
      <c r="P44" s="14">
        <f>[40]Setembro!$K$19</f>
        <v>2.2000000000000002</v>
      </c>
      <c r="Q44" s="14">
        <f>[40]Setembro!$K$20</f>
        <v>14.8</v>
      </c>
      <c r="R44" s="14">
        <f>[40]Setembro!$K$21</f>
        <v>14.4</v>
      </c>
      <c r="S44" s="14">
        <f>[40]Setembro!$K$22</f>
        <v>0</v>
      </c>
      <c r="T44" s="14">
        <f>[40]Setembro!$K$23</f>
        <v>0</v>
      </c>
      <c r="U44" s="14">
        <f>[40]Setembro!$K$24</f>
        <v>35.599999999999994</v>
      </c>
      <c r="V44" s="14">
        <f>[40]Setembro!$K$25</f>
        <v>0</v>
      </c>
      <c r="W44" s="14">
        <f>[40]Setembro!$K$26</f>
        <v>0</v>
      </c>
      <c r="X44" s="14">
        <f>[40]Setembro!$K$27</f>
        <v>0</v>
      </c>
      <c r="Y44" s="14">
        <f>[40]Setembro!$K$28</f>
        <v>0</v>
      </c>
      <c r="Z44" s="14">
        <f>[40]Setembro!$K$29</f>
        <v>0</v>
      </c>
      <c r="AA44" s="14">
        <f>[40]Setembro!$K$30</f>
        <v>0</v>
      </c>
      <c r="AB44" s="14">
        <f>[40]Setembro!$K$31</f>
        <v>9.7999999999999989</v>
      </c>
      <c r="AC44" s="14">
        <f>[40]Setembro!$K$32</f>
        <v>0</v>
      </c>
      <c r="AD44" s="14">
        <f>[40]Setembro!$K$33</f>
        <v>0</v>
      </c>
      <c r="AE44" s="14">
        <f>[40]Setembro!$K$34</f>
        <v>8.3999999999999986</v>
      </c>
      <c r="AF44" s="24">
        <f t="shared" si="6"/>
        <v>142.20000000000002</v>
      </c>
      <c r="AG44" s="26">
        <f t="shared" si="7"/>
        <v>35.599999999999994</v>
      </c>
      <c r="AH44" s="88">
        <f t="shared" si="9"/>
        <v>20</v>
      </c>
    </row>
    <row r="45" spans="1:34" ht="17.100000000000001" customHeight="1" x14ac:dyDescent="0.2">
      <c r="A45" s="76" t="s">
        <v>165</v>
      </c>
      <c r="B45" s="14">
        <v>0</v>
      </c>
      <c r="C45" s="14">
        <v>25.2</v>
      </c>
      <c r="D45" s="14">
        <v>0.2</v>
      </c>
      <c r="E45" s="14">
        <v>4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37.79999999999999</v>
      </c>
      <c r="P45" s="14">
        <v>0.2</v>
      </c>
      <c r="Q45" s="14">
        <v>26.2</v>
      </c>
      <c r="R45" s="14">
        <v>35.199999999999996</v>
      </c>
      <c r="S45" s="14">
        <v>0.4</v>
      </c>
      <c r="T45" s="14">
        <v>0</v>
      </c>
      <c r="U45" s="14">
        <v>28.199999999999996</v>
      </c>
      <c r="V45" s="14">
        <v>0.2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6.6</v>
      </c>
      <c r="AC45" s="14">
        <v>0.4</v>
      </c>
      <c r="AD45" s="14">
        <v>0</v>
      </c>
      <c r="AE45" s="14">
        <v>18.2</v>
      </c>
      <c r="AF45" s="24">
        <f t="shared" si="6"/>
        <v>182.79999999999995</v>
      </c>
      <c r="AG45" s="26">
        <f t="shared" si="7"/>
        <v>37.79999999999999</v>
      </c>
      <c r="AH45" s="88">
        <f t="shared" si="9"/>
        <v>17</v>
      </c>
    </row>
    <row r="46" spans="1:34" ht="17.100000000000001" customHeight="1" x14ac:dyDescent="0.2">
      <c r="A46" s="76" t="s">
        <v>206</v>
      </c>
      <c r="B46" s="14">
        <f>[42]Setembro!$K$5</f>
        <v>0</v>
      </c>
      <c r="C46" s="14">
        <f>[42]Setembro!$K$6</f>
        <v>0</v>
      </c>
      <c r="D46" s="14">
        <f>[42]Setembro!$K$7</f>
        <v>0</v>
      </c>
      <c r="E46" s="14">
        <f>[42]Setembro!$K$8</f>
        <v>0</v>
      </c>
      <c r="F46" s="14">
        <f>[42]Setembro!$K$9</f>
        <v>0</v>
      </c>
      <c r="G46" s="14">
        <f>[42]Setembro!$K$10</f>
        <v>0</v>
      </c>
      <c r="H46" s="14">
        <f>[42]Setembro!$K$11</f>
        <v>0</v>
      </c>
      <c r="I46" s="14">
        <f>[42]Setembro!$K$12</f>
        <v>0</v>
      </c>
      <c r="J46" s="14">
        <f>[42]Setembro!$K$13</f>
        <v>0</v>
      </c>
      <c r="K46" s="14">
        <f>[42]Setembro!$K$14</f>
        <v>0</v>
      </c>
      <c r="L46" s="14">
        <f>[42]Setembro!$K$15</f>
        <v>0</v>
      </c>
      <c r="M46" s="14">
        <f>[42]Setembro!$K$16</f>
        <v>0</v>
      </c>
      <c r="N46" s="14">
        <f>[42]Setembro!$K$17</f>
        <v>0</v>
      </c>
      <c r="O46" s="14">
        <f>[42]Setembro!$K$18</f>
        <v>0.2</v>
      </c>
      <c r="P46" s="14">
        <f>[42]Setembro!$K$19</f>
        <v>0</v>
      </c>
      <c r="Q46" s="14">
        <f>[42]Setembro!$K$20</f>
        <v>6.2</v>
      </c>
      <c r="R46" s="14">
        <f>[42]Setembro!$K$21</f>
        <v>1.4</v>
      </c>
      <c r="S46" s="14">
        <f>[42]Setembro!$K$22</f>
        <v>7.2</v>
      </c>
      <c r="T46" s="14">
        <f>[42]Setembro!$K$23</f>
        <v>0</v>
      </c>
      <c r="U46" s="14">
        <f>[42]Setembro!$K$24</f>
        <v>1.4</v>
      </c>
      <c r="V46" s="14">
        <f>[42]Setembro!$K$25</f>
        <v>0</v>
      </c>
      <c r="W46" s="14">
        <f>[42]Setembro!$K$26</f>
        <v>0</v>
      </c>
      <c r="X46" s="14">
        <f>[42]Setembro!$K$27</f>
        <v>0</v>
      </c>
      <c r="Y46" s="14">
        <f>[42]Setembro!$K$28</f>
        <v>0</v>
      </c>
      <c r="Z46" s="14">
        <f>[42]Setembro!$K$29</f>
        <v>2.8000000000000003</v>
      </c>
      <c r="AA46" s="14">
        <f>[42]Setembro!$K$30</f>
        <v>0</v>
      </c>
      <c r="AB46" s="14">
        <f>[42]Setembro!$K$31</f>
        <v>11.2</v>
      </c>
      <c r="AC46" s="14">
        <f>[42]Setembro!$K$32</f>
        <v>4.8000000000000007</v>
      </c>
      <c r="AD46" s="14">
        <f>[42]Setembro!$K$33</f>
        <v>0</v>
      </c>
      <c r="AE46" s="14">
        <f>[42]Setembro!$K$34</f>
        <v>34.600000000000009</v>
      </c>
      <c r="AF46" s="24">
        <f t="shared" si="6"/>
        <v>69.800000000000011</v>
      </c>
      <c r="AG46" s="26">
        <f t="shared" si="7"/>
        <v>34.600000000000009</v>
      </c>
      <c r="AH46" s="88">
        <f t="shared" si="9"/>
        <v>21</v>
      </c>
    </row>
    <row r="47" spans="1:34" ht="17.100000000000001" customHeight="1" x14ac:dyDescent="0.2">
      <c r="A47" s="76" t="s">
        <v>207</v>
      </c>
      <c r="B47" s="14">
        <f>[43]Setembro!$K$5</f>
        <v>0.60000000000000009</v>
      </c>
      <c r="C47" s="14">
        <f>[43]Setembro!$K$6</f>
        <v>0</v>
      </c>
      <c r="D47" s="14">
        <f>[43]Setembro!$K$7</f>
        <v>0</v>
      </c>
      <c r="E47" s="14">
        <f>[43]Setembro!$K$8</f>
        <v>0</v>
      </c>
      <c r="F47" s="14">
        <f>[43]Setembro!$K$9</f>
        <v>0</v>
      </c>
      <c r="G47" s="14">
        <f>[43]Setembro!$K$10</f>
        <v>0</v>
      </c>
      <c r="H47" s="14">
        <f>[43]Setembro!$K$11</f>
        <v>0</v>
      </c>
      <c r="I47" s="14">
        <f>[43]Setembro!$K$12</f>
        <v>0</v>
      </c>
      <c r="J47" s="14">
        <f>[43]Setembro!$K$13</f>
        <v>0</v>
      </c>
      <c r="K47" s="14">
        <f>[43]Setembro!$K$14</f>
        <v>0</v>
      </c>
      <c r="L47" s="14">
        <f>[43]Setembro!$K$15</f>
        <v>0</v>
      </c>
      <c r="M47" s="14">
        <f>[43]Setembro!$K$16</f>
        <v>0</v>
      </c>
      <c r="N47" s="14">
        <f>[43]Setembro!$K$17</f>
        <v>0</v>
      </c>
      <c r="O47" s="14">
        <f>[43]Setembro!$K$18</f>
        <v>22.799999999999997</v>
      </c>
      <c r="P47" s="14">
        <f>[43]Setembro!$K$19</f>
        <v>6.2</v>
      </c>
      <c r="Q47" s="14">
        <f>[43]Setembro!$K$20</f>
        <v>2.4</v>
      </c>
      <c r="R47" s="14">
        <f>[43]Setembro!$K$21</f>
        <v>56.4</v>
      </c>
      <c r="S47" s="14">
        <f>[43]Setembro!$K$22</f>
        <v>0</v>
      </c>
      <c r="T47" s="14">
        <f>[43]Setembro!$K$23</f>
        <v>0</v>
      </c>
      <c r="U47" s="14">
        <f>[43]Setembro!$K$24</f>
        <v>26</v>
      </c>
      <c r="V47" s="14">
        <f>[43]Setembro!$K$25</f>
        <v>0</v>
      </c>
      <c r="W47" s="14">
        <f>[43]Setembro!$K$26</f>
        <v>0</v>
      </c>
      <c r="X47" s="14">
        <f>[43]Setembro!$K$27</f>
        <v>1.2</v>
      </c>
      <c r="Y47" s="14">
        <f>[43]Setembro!$K$28</f>
        <v>0.2</v>
      </c>
      <c r="Z47" s="14">
        <f>[43]Setembro!$K$29</f>
        <v>3.6</v>
      </c>
      <c r="AA47" s="14">
        <f>[43]Setembro!$K$30</f>
        <v>0</v>
      </c>
      <c r="AB47" s="14">
        <f>[43]Setembro!$K$31</f>
        <v>3.8000000000000007</v>
      </c>
      <c r="AC47" s="14">
        <f>[43]Setembro!$K$32</f>
        <v>2.2000000000000002</v>
      </c>
      <c r="AD47" s="14">
        <f>[43]Setembro!$K$33</f>
        <v>0</v>
      </c>
      <c r="AE47" s="14">
        <f>[43]Setembro!$K$34</f>
        <v>3.5999999999999996</v>
      </c>
      <c r="AF47" s="24">
        <f t="shared" si="6"/>
        <v>129</v>
      </c>
      <c r="AG47" s="26">
        <f t="shared" si="7"/>
        <v>56.4</v>
      </c>
      <c r="AH47" s="88">
        <f t="shared" si="9"/>
        <v>18</v>
      </c>
    </row>
    <row r="48" spans="1:34" ht="17.100000000000001" customHeight="1" x14ac:dyDescent="0.2">
      <c r="A48" s="76" t="s">
        <v>181</v>
      </c>
      <c r="B48" s="14">
        <f>[44]Setembro!$K$5</f>
        <v>1.7999999999999998</v>
      </c>
      <c r="C48" s="14">
        <f>[44]Setembro!$K$6</f>
        <v>0.2</v>
      </c>
      <c r="D48" s="14">
        <f>[44]Setembro!$K$7</f>
        <v>0</v>
      </c>
      <c r="E48" s="14">
        <f>[44]Setembro!$K$8</f>
        <v>0.4</v>
      </c>
      <c r="F48" s="14">
        <f>[44]Setembro!$K$9</f>
        <v>0</v>
      </c>
      <c r="G48" s="14">
        <f>[44]Setembro!$K$10</f>
        <v>0</v>
      </c>
      <c r="H48" s="14">
        <f>[44]Setembro!$K$11</f>
        <v>0</v>
      </c>
      <c r="I48" s="14">
        <f>[44]Setembro!$K$12</f>
        <v>0</v>
      </c>
      <c r="J48" s="14">
        <f>[44]Setembro!$K$13</f>
        <v>0</v>
      </c>
      <c r="K48" s="14">
        <f>[44]Setembro!$K$14</f>
        <v>0</v>
      </c>
      <c r="L48" s="14">
        <f>[44]Setembro!$K$15</f>
        <v>0</v>
      </c>
      <c r="M48" s="14">
        <f>[44]Setembro!$K$16</f>
        <v>0</v>
      </c>
      <c r="N48" s="14">
        <f>[44]Setembro!$K$17</f>
        <v>0</v>
      </c>
      <c r="O48" s="14">
        <f>[44]Setembro!$K$18</f>
        <v>12.200000000000001</v>
      </c>
      <c r="P48" s="14">
        <f>[44]Setembro!$K$19</f>
        <v>0.60000000000000009</v>
      </c>
      <c r="Q48" s="14">
        <f>[44]Setembro!$K$20</f>
        <v>7.2</v>
      </c>
      <c r="R48" s="14">
        <f>[44]Setembro!$K$21</f>
        <v>12.6</v>
      </c>
      <c r="S48" s="14">
        <f>[44]Setembro!$K$22</f>
        <v>0</v>
      </c>
      <c r="T48" s="14">
        <f>[44]Setembro!$K$23</f>
        <v>0</v>
      </c>
      <c r="U48" s="14">
        <f>[44]Setembro!$K$24</f>
        <v>40</v>
      </c>
      <c r="V48" s="14">
        <f>[44]Setembro!$K$25</f>
        <v>0.2</v>
      </c>
      <c r="W48" s="14">
        <f>[44]Setembro!$K$26</f>
        <v>0</v>
      </c>
      <c r="X48" s="14">
        <f>[44]Setembro!$K$27</f>
        <v>0</v>
      </c>
      <c r="Y48" s="14">
        <f>[44]Setembro!$K$28</f>
        <v>0</v>
      </c>
      <c r="Z48" s="14">
        <f>[44]Setembro!$K$29</f>
        <v>0</v>
      </c>
      <c r="AA48" s="14">
        <f>[44]Setembro!$K$30</f>
        <v>0</v>
      </c>
      <c r="AB48" s="14">
        <f>[44]Setembro!$K$31</f>
        <v>0</v>
      </c>
      <c r="AC48" s="14">
        <f>[44]Setembro!$K$32</f>
        <v>0.8</v>
      </c>
      <c r="AD48" s="14">
        <f>[44]Setembro!$K$33</f>
        <v>0.2</v>
      </c>
      <c r="AE48" s="14">
        <f>[44]Setembro!$K$34</f>
        <v>12.2</v>
      </c>
      <c r="AF48" s="24">
        <f t="shared" si="6"/>
        <v>88.4</v>
      </c>
      <c r="AG48" s="26">
        <f t="shared" si="7"/>
        <v>40</v>
      </c>
      <c r="AH48" s="88">
        <f t="shared" si="9"/>
        <v>18</v>
      </c>
    </row>
    <row r="49" spans="1:35" ht="17.100000000000001" customHeight="1" x14ac:dyDescent="0.2">
      <c r="A49" s="76" t="s">
        <v>186</v>
      </c>
      <c r="B49" s="14">
        <f>[45]Setembro!$K$5</f>
        <v>0</v>
      </c>
      <c r="C49" s="14">
        <f>[45]Setembro!$K$6</f>
        <v>0</v>
      </c>
      <c r="D49" s="14">
        <f>[45]Setembro!$K$7</f>
        <v>0</v>
      </c>
      <c r="E49" s="14">
        <f>[45]Setembro!$K$8</f>
        <v>0</v>
      </c>
      <c r="F49" s="14">
        <f>[45]Setembro!$K$9</f>
        <v>0</v>
      </c>
      <c r="G49" s="14">
        <f>[45]Setembro!$K$10</f>
        <v>0</v>
      </c>
      <c r="H49" s="14">
        <f>[45]Setembro!$K$11</f>
        <v>0</v>
      </c>
      <c r="I49" s="14">
        <f>[45]Setembro!$K$12</f>
        <v>0</v>
      </c>
      <c r="J49" s="14">
        <f>[45]Setembro!$K$13</f>
        <v>0</v>
      </c>
      <c r="K49" s="14">
        <f>[45]Setembro!$K$14</f>
        <v>0</v>
      </c>
      <c r="L49" s="14">
        <f>[45]Setembro!$K$15</f>
        <v>0</v>
      </c>
      <c r="M49" s="14">
        <f>[45]Setembro!$K$16</f>
        <v>0</v>
      </c>
      <c r="N49" s="14">
        <f>[45]Setembro!$K$17</f>
        <v>0</v>
      </c>
      <c r="O49" s="14">
        <f>[45]Setembro!$K$18</f>
        <v>16.8</v>
      </c>
      <c r="P49" s="14">
        <f>[45]Setembro!$K$19</f>
        <v>0.60000000000000009</v>
      </c>
      <c r="Q49" s="14">
        <f>[45]Setembro!$K$20</f>
        <v>12.6</v>
      </c>
      <c r="R49" s="14">
        <f>[45]Setembro!$K$21</f>
        <v>49.800000000000004</v>
      </c>
      <c r="S49" s="14">
        <f>[45]Setembro!$K$22</f>
        <v>5.6</v>
      </c>
      <c r="T49" s="14">
        <f>[45]Setembro!$K$23</f>
        <v>0</v>
      </c>
      <c r="U49" s="14">
        <f>[45]Setembro!$K$24</f>
        <v>19.000000000000004</v>
      </c>
      <c r="V49" s="14">
        <f>[45]Setembro!$K$25</f>
        <v>0.2</v>
      </c>
      <c r="W49" s="14">
        <f>[45]Setembro!$K$26</f>
        <v>0</v>
      </c>
      <c r="X49" s="14">
        <f>[45]Setembro!$K$27</f>
        <v>0</v>
      </c>
      <c r="Y49" s="14">
        <f>[45]Setembro!$K$28</f>
        <v>0</v>
      </c>
      <c r="Z49" s="14">
        <f>[45]Setembro!$K$29</f>
        <v>0</v>
      </c>
      <c r="AA49" s="14">
        <f>[45]Setembro!$K$30</f>
        <v>19.400000000000002</v>
      </c>
      <c r="AB49" s="14">
        <f>[45]Setembro!$K$31</f>
        <v>21.399999999999995</v>
      </c>
      <c r="AC49" s="14">
        <f>[45]Setembro!$K$32</f>
        <v>2.6000000000000005</v>
      </c>
      <c r="AD49" s="14">
        <f>[45]Setembro!$K$33</f>
        <v>0</v>
      </c>
      <c r="AE49" s="14">
        <f>[45]Setembro!$K$34</f>
        <v>5.2</v>
      </c>
      <c r="AF49" s="24">
        <f t="shared" si="6"/>
        <v>153.19999999999999</v>
      </c>
      <c r="AG49" s="26">
        <f t="shared" si="7"/>
        <v>49.800000000000004</v>
      </c>
      <c r="AH49" s="88">
        <f t="shared" si="9"/>
        <v>19</v>
      </c>
    </row>
    <row r="50" spans="1:35" s="5" customFormat="1" ht="17.100000000000001" customHeight="1" x14ac:dyDescent="0.2">
      <c r="A50" s="79" t="s">
        <v>33</v>
      </c>
      <c r="B50" s="20">
        <f t="shared" ref="B50:AG50" si="10">MAX(B5:B49)</f>
        <v>23.6</v>
      </c>
      <c r="C50" s="20">
        <f t="shared" si="10"/>
        <v>38.400000000000006</v>
      </c>
      <c r="D50" s="20">
        <f t="shared" si="10"/>
        <v>13.600000000000001</v>
      </c>
      <c r="E50" s="20">
        <f t="shared" si="10"/>
        <v>9.7999999999999989</v>
      </c>
      <c r="F50" s="20">
        <f t="shared" si="10"/>
        <v>0.2</v>
      </c>
      <c r="G50" s="20">
        <f t="shared" si="10"/>
        <v>0.2</v>
      </c>
      <c r="H50" s="20">
        <f t="shared" si="10"/>
        <v>0.2</v>
      </c>
      <c r="I50" s="20">
        <f t="shared" si="10"/>
        <v>0</v>
      </c>
      <c r="J50" s="20">
        <f t="shared" si="10"/>
        <v>0</v>
      </c>
      <c r="K50" s="20">
        <f t="shared" si="10"/>
        <v>0</v>
      </c>
      <c r="L50" s="20">
        <f t="shared" si="10"/>
        <v>0</v>
      </c>
      <c r="M50" s="20">
        <f t="shared" si="10"/>
        <v>0</v>
      </c>
      <c r="N50" s="20">
        <f t="shared" si="10"/>
        <v>2.4000000000000004</v>
      </c>
      <c r="O50" s="20">
        <f t="shared" si="10"/>
        <v>45.20000000000001</v>
      </c>
      <c r="P50" s="20">
        <f t="shared" si="10"/>
        <v>6.8</v>
      </c>
      <c r="Q50" s="20">
        <f t="shared" si="10"/>
        <v>38.200000000000003</v>
      </c>
      <c r="R50" s="20">
        <f t="shared" si="10"/>
        <v>75.800000000000011</v>
      </c>
      <c r="S50" s="20">
        <f t="shared" si="10"/>
        <v>7.2</v>
      </c>
      <c r="T50" s="20">
        <f t="shared" si="10"/>
        <v>20.400000000000002</v>
      </c>
      <c r="U50" s="20">
        <f t="shared" si="10"/>
        <v>69.999999999999986</v>
      </c>
      <c r="V50" s="20">
        <f t="shared" si="10"/>
        <v>13.4</v>
      </c>
      <c r="W50" s="20">
        <f t="shared" si="10"/>
        <v>2.8</v>
      </c>
      <c r="X50" s="20">
        <f t="shared" si="10"/>
        <v>4.6000000000000005</v>
      </c>
      <c r="Y50" s="20">
        <f t="shared" si="10"/>
        <v>16.600000000000001</v>
      </c>
      <c r="Z50" s="20">
        <f t="shared" si="10"/>
        <v>52</v>
      </c>
      <c r="AA50" s="20">
        <f t="shared" si="10"/>
        <v>46.599999999999994</v>
      </c>
      <c r="AB50" s="20">
        <f t="shared" si="10"/>
        <v>49.800000000000004</v>
      </c>
      <c r="AC50" s="20">
        <f t="shared" si="10"/>
        <v>30.400000000000002</v>
      </c>
      <c r="AD50" s="20">
        <f t="shared" si="10"/>
        <v>4.8</v>
      </c>
      <c r="AE50" s="20">
        <f t="shared" si="10"/>
        <v>40.6</v>
      </c>
      <c r="AF50" s="23">
        <f t="shared" si="10"/>
        <v>261.39999999999998</v>
      </c>
      <c r="AG50" s="28">
        <f t="shared" si="10"/>
        <v>75.800000000000011</v>
      </c>
      <c r="AH50" s="88"/>
    </row>
    <row r="51" spans="1:35" s="10" customFormat="1" x14ac:dyDescent="0.2">
      <c r="A51" s="89" t="s">
        <v>36</v>
      </c>
      <c r="B51" s="21">
        <f t="shared" ref="B51:AF51" si="11">SUM(B5:B49)</f>
        <v>140.00000000000003</v>
      </c>
      <c r="C51" s="21">
        <f t="shared" si="11"/>
        <v>611.60000000000014</v>
      </c>
      <c r="D51" s="21">
        <f t="shared" si="11"/>
        <v>39.20000000000001</v>
      </c>
      <c r="E51" s="21">
        <f t="shared" si="11"/>
        <v>34.4</v>
      </c>
      <c r="F51" s="21">
        <f t="shared" si="11"/>
        <v>0.8</v>
      </c>
      <c r="G51" s="21">
        <f t="shared" si="11"/>
        <v>0.2</v>
      </c>
      <c r="H51" s="21">
        <f t="shared" si="11"/>
        <v>0.2</v>
      </c>
      <c r="I51" s="21">
        <f t="shared" si="11"/>
        <v>0</v>
      </c>
      <c r="J51" s="21">
        <f t="shared" si="11"/>
        <v>0</v>
      </c>
      <c r="K51" s="21">
        <f t="shared" si="11"/>
        <v>0</v>
      </c>
      <c r="L51" s="21">
        <f t="shared" si="11"/>
        <v>0</v>
      </c>
      <c r="M51" s="21">
        <f t="shared" si="11"/>
        <v>0</v>
      </c>
      <c r="N51" s="21">
        <f t="shared" si="11"/>
        <v>3.8000000000000003</v>
      </c>
      <c r="O51" s="21">
        <f t="shared" si="11"/>
        <v>771.00000000000011</v>
      </c>
      <c r="P51" s="21">
        <f t="shared" si="11"/>
        <v>29.399999999999995</v>
      </c>
      <c r="Q51" s="21">
        <f t="shared" si="11"/>
        <v>507.7999999999999</v>
      </c>
      <c r="R51" s="21">
        <f t="shared" si="11"/>
        <v>930.80000000000018</v>
      </c>
      <c r="S51" s="21">
        <f t="shared" si="11"/>
        <v>22.200000000000003</v>
      </c>
      <c r="T51" s="21">
        <f t="shared" si="11"/>
        <v>25.799999999999997</v>
      </c>
      <c r="U51" s="21">
        <f t="shared" si="11"/>
        <v>1065.5999999999999</v>
      </c>
      <c r="V51" s="21">
        <f t="shared" si="11"/>
        <v>17.399999999999991</v>
      </c>
      <c r="W51" s="21">
        <f t="shared" si="11"/>
        <v>6.4</v>
      </c>
      <c r="X51" s="21">
        <f t="shared" si="11"/>
        <v>14.000000000000002</v>
      </c>
      <c r="Y51" s="21">
        <f t="shared" si="11"/>
        <v>49.000000000000007</v>
      </c>
      <c r="Z51" s="21">
        <f t="shared" si="11"/>
        <v>180.99999999999997</v>
      </c>
      <c r="AA51" s="21">
        <f t="shared" si="11"/>
        <v>131.80000000000001</v>
      </c>
      <c r="AB51" s="21">
        <f t="shared" si="11"/>
        <v>646</v>
      </c>
      <c r="AC51" s="21">
        <f t="shared" si="11"/>
        <v>109.40000000000003</v>
      </c>
      <c r="AD51" s="21">
        <f t="shared" si="11"/>
        <v>8.6</v>
      </c>
      <c r="AE51" s="21">
        <f t="shared" si="11"/>
        <v>495.80000000000007</v>
      </c>
      <c r="AF51" s="24">
        <f t="shared" si="11"/>
        <v>5842.199999999998</v>
      </c>
      <c r="AG51" s="91"/>
      <c r="AH51" s="88"/>
    </row>
    <row r="52" spans="1:35" x14ac:dyDescent="0.2">
      <c r="A52" s="60"/>
      <c r="B52" s="61"/>
      <c r="C52" s="61"/>
      <c r="D52" s="61" t="s">
        <v>115</v>
      </c>
      <c r="E52" s="61"/>
      <c r="F52" s="61"/>
      <c r="G52" s="61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65"/>
      <c r="AE52" s="65"/>
      <c r="AF52" s="71"/>
      <c r="AG52" s="71"/>
      <c r="AH52" s="66"/>
    </row>
    <row r="53" spans="1:35" x14ac:dyDescent="0.2">
      <c r="A53" s="60"/>
      <c r="B53" s="62" t="s">
        <v>116</v>
      </c>
      <c r="C53" s="62"/>
      <c r="D53" s="62"/>
      <c r="E53" s="62"/>
      <c r="F53" s="62"/>
      <c r="G53" s="62"/>
      <c r="H53" s="62"/>
      <c r="I53" s="62"/>
      <c r="J53" s="93"/>
      <c r="K53" s="93"/>
      <c r="L53" s="93"/>
      <c r="M53" s="93" t="s">
        <v>50</v>
      </c>
      <c r="N53" s="93"/>
      <c r="O53" s="93"/>
      <c r="P53" s="93"/>
      <c r="Q53" s="93"/>
      <c r="R53" s="93"/>
      <c r="S53" s="93"/>
      <c r="T53" s="142" t="s">
        <v>107</v>
      </c>
      <c r="U53" s="142"/>
      <c r="V53" s="142"/>
      <c r="W53" s="142"/>
      <c r="X53" s="142"/>
      <c r="Y53" s="93"/>
      <c r="Z53" s="93"/>
      <c r="AA53" s="93"/>
      <c r="AB53" s="93"/>
      <c r="AC53" s="93"/>
      <c r="AD53" s="93"/>
      <c r="AE53" s="93" t="s">
        <v>52</v>
      </c>
      <c r="AF53" s="93"/>
      <c r="AG53" s="95"/>
      <c r="AH53" s="63"/>
    </row>
    <row r="54" spans="1:35" x14ac:dyDescent="0.2">
      <c r="A54" s="64"/>
      <c r="B54" s="93"/>
      <c r="C54" s="93"/>
      <c r="D54" s="93"/>
      <c r="E54" s="93"/>
      <c r="F54" s="93"/>
      <c r="G54" s="93"/>
      <c r="H54" s="93"/>
      <c r="I54" s="93"/>
      <c r="J54" s="94"/>
      <c r="K54" s="94"/>
      <c r="L54" s="94"/>
      <c r="M54" s="94" t="s">
        <v>51</v>
      </c>
      <c r="N54" s="94"/>
      <c r="O54" s="94"/>
      <c r="P54" s="94"/>
      <c r="Q54" s="93"/>
      <c r="R54" s="93"/>
      <c r="S54" s="93"/>
      <c r="T54" s="143" t="s">
        <v>108</v>
      </c>
      <c r="U54" s="143"/>
      <c r="V54" s="143"/>
      <c r="W54" s="143"/>
      <c r="X54" s="143"/>
      <c r="Y54" s="93"/>
      <c r="Z54" s="93"/>
      <c r="AA54" s="93"/>
      <c r="AB54" s="93"/>
      <c r="AC54" s="93"/>
      <c r="AD54" s="65"/>
      <c r="AE54" s="65"/>
      <c r="AF54" s="71"/>
      <c r="AG54" s="93"/>
      <c r="AH54" s="63"/>
      <c r="AI54" s="2"/>
    </row>
    <row r="55" spans="1:35" x14ac:dyDescent="0.2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65"/>
      <c r="AE55" s="65"/>
      <c r="AF55" s="71"/>
      <c r="AG55" s="94"/>
      <c r="AH55" s="99"/>
    </row>
    <row r="56" spans="1:35" x14ac:dyDescent="0.2">
      <c r="A56" s="6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65"/>
      <c r="AF56" s="71"/>
      <c r="AG56" s="95"/>
      <c r="AH56" s="72"/>
    </row>
    <row r="57" spans="1:35" ht="13.5" thickBot="1" x14ac:dyDescent="0.25">
      <c r="A57" s="68"/>
      <c r="B57" s="69"/>
      <c r="C57" s="69"/>
      <c r="D57" s="69"/>
      <c r="E57" s="69"/>
      <c r="F57" s="69"/>
      <c r="G57" s="69"/>
      <c r="H57" s="117"/>
      <c r="I57" s="117"/>
      <c r="J57" s="118"/>
      <c r="K57" s="117"/>
      <c r="L57" s="117"/>
      <c r="M57" s="117"/>
      <c r="N57" s="117"/>
      <c r="O57" s="117"/>
      <c r="P57" s="118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69"/>
      <c r="AB57" s="69"/>
      <c r="AC57" s="69"/>
      <c r="AD57" s="69"/>
      <c r="AE57" s="69"/>
      <c r="AF57" s="69"/>
      <c r="AG57" s="73"/>
      <c r="AH57" s="119"/>
    </row>
    <row r="58" spans="1:35" x14ac:dyDescent="0.2">
      <c r="E58" s="30"/>
      <c r="F58" s="30"/>
      <c r="G58" s="30"/>
      <c r="H58" s="30"/>
      <c r="I58" s="30"/>
      <c r="J58" s="30"/>
      <c r="K58" s="30"/>
      <c r="L58" s="30"/>
      <c r="M58" s="30"/>
    </row>
    <row r="59" spans="1:35" x14ac:dyDescent="0.2">
      <c r="F59" s="2" t="s">
        <v>52</v>
      </c>
    </row>
    <row r="60" spans="1:35" x14ac:dyDescent="0.2">
      <c r="AG60" s="19"/>
      <c r="AI60" s="29" t="s">
        <v>52</v>
      </c>
    </row>
    <row r="61" spans="1:35" x14ac:dyDescent="0.2">
      <c r="W61" s="2" t="s">
        <v>52</v>
      </c>
      <c r="AA61" s="2" t="s">
        <v>52</v>
      </c>
      <c r="AH61" s="12" t="s">
        <v>52</v>
      </c>
    </row>
    <row r="64" spans="1:35" x14ac:dyDescent="0.2">
      <c r="N64" s="2" t="s">
        <v>52</v>
      </c>
    </row>
    <row r="65" spans="3:34" x14ac:dyDescent="0.2">
      <c r="C65" s="2" t="s">
        <v>52</v>
      </c>
      <c r="D65" s="2" t="s">
        <v>52</v>
      </c>
      <c r="K65" s="2" t="s">
        <v>52</v>
      </c>
    </row>
    <row r="67" spans="3:34" x14ac:dyDescent="0.2">
      <c r="AH67" s="12" t="s">
        <v>52</v>
      </c>
    </row>
  </sheetData>
  <sheetProtection algorithmName="SHA-512" hashValue="gvV34R6rS+KtPrWrBNa5EXZ6377KUoIe8LqrD4kadZ9Cp7zzPVf+iAJi7h5EMKaSYT0LNkDF9qXLEyWnEJDHHg==" saltValue="5tIcwaljiH99wW0BqZSknA==" spinCount="100000" sheet="1" objects="1" scenarios="1"/>
  <mergeCells count="35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F3:F4"/>
    <mergeCell ref="G3:G4"/>
    <mergeCell ref="J3:J4"/>
    <mergeCell ref="A2:A4"/>
    <mergeCell ref="B3:B4"/>
    <mergeCell ref="C3:C4"/>
    <mergeCell ref="D3:D4"/>
    <mergeCell ref="E3:E4"/>
    <mergeCell ref="T53:X53"/>
    <mergeCell ref="T54:X54"/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6" zoomScaleNormal="100" workbookViewId="0">
      <selection activeCell="J39" sqref="J39"/>
    </sheetView>
  </sheetViews>
  <sheetFormatPr defaultRowHeight="12.75" x14ac:dyDescent="0.2"/>
  <cols>
    <col min="1" max="1" width="30.28515625" customWidth="1"/>
    <col min="2" max="2" width="11.28515625" style="58" customWidth="1"/>
    <col min="3" max="3" width="9.5703125" style="59" customWidth="1"/>
    <col min="4" max="4" width="18" style="58" customWidth="1"/>
    <col min="5" max="5" width="14" style="58" customWidth="1"/>
    <col min="6" max="6" width="10.140625" style="58" bestFit="1" customWidth="1"/>
    <col min="7" max="7" width="16.140625" bestFit="1" customWidth="1"/>
    <col min="8" max="8" width="11.14062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3" customFormat="1" ht="42.75" customHeight="1" x14ac:dyDescent="0.2">
      <c r="A1" s="31" t="s">
        <v>54</v>
      </c>
      <c r="B1" s="31" t="s">
        <v>55</v>
      </c>
      <c r="C1" s="31" t="s">
        <v>56</v>
      </c>
      <c r="D1" s="31" t="s">
        <v>57</v>
      </c>
      <c r="E1" s="31" t="s">
        <v>58</v>
      </c>
      <c r="F1" s="31" t="s">
        <v>59</v>
      </c>
      <c r="G1" s="31" t="s">
        <v>60</v>
      </c>
      <c r="H1" s="31" t="s">
        <v>117</v>
      </c>
      <c r="I1" s="31" t="s">
        <v>61</v>
      </c>
      <c r="J1" s="32"/>
      <c r="K1" s="32"/>
      <c r="L1" s="32"/>
      <c r="M1" s="32"/>
    </row>
    <row r="2" spans="1:13" s="38" customFormat="1" x14ac:dyDescent="0.2">
      <c r="A2" s="34" t="s">
        <v>62</v>
      </c>
      <c r="B2" s="34" t="s">
        <v>63</v>
      </c>
      <c r="C2" s="35" t="s">
        <v>64</v>
      </c>
      <c r="D2" s="35">
        <v>-20.444199999999999</v>
      </c>
      <c r="E2" s="35">
        <v>-52.875599999999999</v>
      </c>
      <c r="F2" s="35">
        <v>388</v>
      </c>
      <c r="G2" s="36">
        <v>40405</v>
      </c>
      <c r="H2" s="37">
        <v>1</v>
      </c>
      <c r="I2" s="35" t="s">
        <v>65</v>
      </c>
      <c r="J2" s="32"/>
      <c r="K2" s="32"/>
      <c r="L2" s="32"/>
      <c r="M2" s="32"/>
    </row>
    <row r="3" spans="1:13" ht="12.75" customHeight="1" x14ac:dyDescent="0.2">
      <c r="A3" s="34" t="s">
        <v>0</v>
      </c>
      <c r="B3" s="34" t="s">
        <v>63</v>
      </c>
      <c r="C3" s="35" t="s">
        <v>66</v>
      </c>
      <c r="D3" s="37">
        <v>-23.002500000000001</v>
      </c>
      <c r="E3" s="37">
        <v>-55.3294</v>
      </c>
      <c r="F3" s="37">
        <v>431</v>
      </c>
      <c r="G3" s="39">
        <v>39611</v>
      </c>
      <c r="H3" s="37">
        <v>1</v>
      </c>
      <c r="I3" s="35" t="s">
        <v>67</v>
      </c>
      <c r="J3" s="40"/>
      <c r="K3" s="40"/>
      <c r="L3" s="40"/>
      <c r="M3" s="40"/>
    </row>
    <row r="4" spans="1:13" x14ac:dyDescent="0.2">
      <c r="A4" s="34" t="s">
        <v>1</v>
      </c>
      <c r="B4" s="34" t="s">
        <v>63</v>
      </c>
      <c r="C4" s="35" t="s">
        <v>68</v>
      </c>
      <c r="D4" s="41">
        <v>-20.4756</v>
      </c>
      <c r="E4" s="41">
        <v>-55.783900000000003</v>
      </c>
      <c r="F4" s="41">
        <v>155</v>
      </c>
      <c r="G4" s="39">
        <v>39022</v>
      </c>
      <c r="H4" s="37">
        <v>1</v>
      </c>
      <c r="I4" s="35" t="s">
        <v>69</v>
      </c>
      <c r="J4" s="40"/>
      <c r="K4" s="40"/>
      <c r="L4" s="40"/>
      <c r="M4" s="40"/>
    </row>
    <row r="5" spans="1:13" ht="14.25" customHeight="1" x14ac:dyDescent="0.2">
      <c r="A5" s="34" t="s">
        <v>118</v>
      </c>
      <c r="B5" s="34" t="s">
        <v>119</v>
      </c>
      <c r="C5" s="35" t="s">
        <v>120</v>
      </c>
      <c r="D5" s="120">
        <v>-11148083</v>
      </c>
      <c r="E5" s="121">
        <v>-53763736</v>
      </c>
      <c r="F5" s="41">
        <v>347</v>
      </c>
      <c r="G5" s="39">
        <v>43199</v>
      </c>
      <c r="H5" s="37">
        <v>1</v>
      </c>
      <c r="I5" s="35" t="s">
        <v>121</v>
      </c>
      <c r="J5" s="40"/>
      <c r="K5" s="40"/>
      <c r="L5" s="40"/>
      <c r="M5" s="40"/>
    </row>
    <row r="6" spans="1:13" ht="14.25" customHeight="1" x14ac:dyDescent="0.2">
      <c r="A6" s="34" t="s">
        <v>122</v>
      </c>
      <c r="B6" s="34" t="s">
        <v>119</v>
      </c>
      <c r="C6" s="35" t="s">
        <v>123</v>
      </c>
      <c r="D6" s="121">
        <v>-22955028</v>
      </c>
      <c r="E6" s="121">
        <v>-55626001</v>
      </c>
      <c r="F6" s="41">
        <v>605</v>
      </c>
      <c r="G6" s="39">
        <v>43203</v>
      </c>
      <c r="H6" s="37">
        <v>1</v>
      </c>
      <c r="I6" s="35" t="s">
        <v>124</v>
      </c>
      <c r="J6" s="40"/>
      <c r="K6" s="40"/>
      <c r="L6" s="40"/>
      <c r="M6" s="40"/>
    </row>
    <row r="7" spans="1:13" s="43" customFormat="1" x14ac:dyDescent="0.2">
      <c r="A7" s="34" t="s">
        <v>46</v>
      </c>
      <c r="B7" s="34" t="s">
        <v>63</v>
      </c>
      <c r="C7" s="35" t="s">
        <v>70</v>
      </c>
      <c r="D7" s="41">
        <v>-22.1008</v>
      </c>
      <c r="E7" s="41">
        <v>-56.54</v>
      </c>
      <c r="F7" s="41">
        <v>208</v>
      </c>
      <c r="G7" s="39">
        <v>40764</v>
      </c>
      <c r="H7" s="37">
        <v>1</v>
      </c>
      <c r="I7" s="42" t="s">
        <v>71</v>
      </c>
      <c r="J7" s="40"/>
      <c r="K7" s="40"/>
      <c r="L7" s="40"/>
      <c r="M7" s="40"/>
    </row>
    <row r="8" spans="1:13" s="43" customFormat="1" x14ac:dyDescent="0.2">
      <c r="A8" s="34" t="s">
        <v>53</v>
      </c>
      <c r="B8" s="34" t="s">
        <v>63</v>
      </c>
      <c r="C8" s="35" t="s">
        <v>72</v>
      </c>
      <c r="D8" s="41">
        <v>-21.7514</v>
      </c>
      <c r="E8" s="41">
        <v>-52.470599999999997</v>
      </c>
      <c r="F8" s="41">
        <v>387</v>
      </c>
      <c r="G8" s="39">
        <v>41354</v>
      </c>
      <c r="H8" s="37">
        <v>1</v>
      </c>
      <c r="I8" s="42" t="s">
        <v>125</v>
      </c>
      <c r="J8" s="40"/>
      <c r="K8" s="40"/>
      <c r="L8" s="40"/>
      <c r="M8" s="40"/>
    </row>
    <row r="9" spans="1:13" s="43" customFormat="1" x14ac:dyDescent="0.2">
      <c r="A9" s="34" t="s">
        <v>126</v>
      </c>
      <c r="B9" s="34" t="s">
        <v>119</v>
      </c>
      <c r="C9" s="35" t="s">
        <v>127</v>
      </c>
      <c r="D9" s="121">
        <v>-19945539</v>
      </c>
      <c r="E9" s="121">
        <v>-54368533</v>
      </c>
      <c r="F9" s="41">
        <v>624</v>
      </c>
      <c r="G9" s="39">
        <v>43129</v>
      </c>
      <c r="H9" s="37">
        <v>1</v>
      </c>
      <c r="I9" s="42" t="s">
        <v>128</v>
      </c>
      <c r="J9" s="40"/>
      <c r="K9" s="40"/>
      <c r="L9" s="40"/>
      <c r="M9" s="40"/>
    </row>
    <row r="10" spans="1:13" s="43" customFormat="1" x14ac:dyDescent="0.2">
      <c r="A10" s="34" t="s">
        <v>129</v>
      </c>
      <c r="B10" s="34" t="s">
        <v>119</v>
      </c>
      <c r="C10" s="35" t="s">
        <v>130</v>
      </c>
      <c r="D10" s="121">
        <v>-21246756</v>
      </c>
      <c r="E10" s="121">
        <v>-564560442</v>
      </c>
      <c r="F10" s="41">
        <v>329</v>
      </c>
      <c r="G10" s="39" t="s">
        <v>131</v>
      </c>
      <c r="H10" s="37">
        <v>1</v>
      </c>
      <c r="I10" s="42" t="s">
        <v>132</v>
      </c>
      <c r="J10" s="40"/>
      <c r="K10" s="40"/>
      <c r="L10" s="40"/>
      <c r="M10" s="40"/>
    </row>
    <row r="11" spans="1:13" s="43" customFormat="1" x14ac:dyDescent="0.2">
      <c r="A11" s="34" t="s">
        <v>133</v>
      </c>
      <c r="B11" s="34" t="s">
        <v>119</v>
      </c>
      <c r="C11" s="35" t="s">
        <v>134</v>
      </c>
      <c r="D11" s="121">
        <v>-21298278</v>
      </c>
      <c r="E11" s="121">
        <v>-52068917</v>
      </c>
      <c r="F11" s="41">
        <v>345</v>
      </c>
      <c r="G11" s="39">
        <v>43196</v>
      </c>
      <c r="H11" s="37">
        <v>1</v>
      </c>
      <c r="I11" s="42" t="s">
        <v>135</v>
      </c>
      <c r="J11" s="40"/>
      <c r="K11" s="40"/>
      <c r="L11" s="40"/>
      <c r="M11" s="40"/>
    </row>
    <row r="12" spans="1:13" s="43" customFormat="1" x14ac:dyDescent="0.2">
      <c r="A12" s="34" t="s">
        <v>136</v>
      </c>
      <c r="B12" s="34" t="s">
        <v>119</v>
      </c>
      <c r="C12" s="35" t="s">
        <v>137</v>
      </c>
      <c r="D12" s="121">
        <v>-22657056</v>
      </c>
      <c r="E12" s="121">
        <v>-54819306</v>
      </c>
      <c r="F12" s="41">
        <v>456</v>
      </c>
      <c r="G12" s="39">
        <v>43165</v>
      </c>
      <c r="H12" s="37">
        <v>1</v>
      </c>
      <c r="I12" s="42" t="s">
        <v>138</v>
      </c>
      <c r="J12" s="40"/>
      <c r="K12" s="40"/>
      <c r="L12" s="40"/>
      <c r="M12" s="40"/>
    </row>
    <row r="13" spans="1:13" s="130" customFormat="1" ht="15" x14ac:dyDescent="0.25">
      <c r="A13" s="122" t="s">
        <v>139</v>
      </c>
      <c r="B13" s="122" t="s">
        <v>119</v>
      </c>
      <c r="C13" s="123" t="s">
        <v>140</v>
      </c>
      <c r="D13" s="124">
        <v>-19587528</v>
      </c>
      <c r="E13" s="124">
        <v>-54030083</v>
      </c>
      <c r="F13" s="125">
        <v>540</v>
      </c>
      <c r="G13" s="126">
        <v>43206</v>
      </c>
      <c r="H13" s="127">
        <v>1</v>
      </c>
      <c r="I13" s="128" t="s">
        <v>141</v>
      </c>
      <c r="J13" s="129"/>
      <c r="K13" s="129"/>
      <c r="L13" s="129"/>
      <c r="M13" s="129"/>
    </row>
    <row r="14" spans="1:13" x14ac:dyDescent="0.2">
      <c r="A14" s="34" t="s">
        <v>2</v>
      </c>
      <c r="B14" s="34" t="s">
        <v>63</v>
      </c>
      <c r="C14" s="35" t="s">
        <v>142</v>
      </c>
      <c r="D14" s="41">
        <v>-20.45</v>
      </c>
      <c r="E14" s="41">
        <v>-54.616599999999998</v>
      </c>
      <c r="F14" s="41">
        <v>530</v>
      </c>
      <c r="G14" s="39">
        <v>37145</v>
      </c>
      <c r="H14" s="37">
        <v>1</v>
      </c>
      <c r="I14" s="35" t="s">
        <v>73</v>
      </c>
      <c r="J14" s="40"/>
      <c r="K14" s="40"/>
      <c r="L14" s="40"/>
      <c r="M14" s="40"/>
    </row>
    <row r="15" spans="1:13" x14ac:dyDescent="0.2">
      <c r="A15" s="34" t="s">
        <v>3</v>
      </c>
      <c r="B15" s="34" t="s">
        <v>63</v>
      </c>
      <c r="C15" s="35" t="s">
        <v>143</v>
      </c>
      <c r="D15" s="37">
        <v>-19.122499999999999</v>
      </c>
      <c r="E15" s="37">
        <v>-51.720799999999997</v>
      </c>
      <c r="F15" s="41">
        <v>516</v>
      </c>
      <c r="G15" s="39">
        <v>39515</v>
      </c>
      <c r="H15" s="37">
        <v>1</v>
      </c>
      <c r="I15" s="35" t="s">
        <v>74</v>
      </c>
      <c r="J15" s="40"/>
      <c r="K15" s="40"/>
      <c r="L15" s="40" t="s">
        <v>52</v>
      </c>
      <c r="M15" s="40"/>
    </row>
    <row r="16" spans="1:13" x14ac:dyDescent="0.2">
      <c r="A16" s="34" t="s">
        <v>4</v>
      </c>
      <c r="B16" s="34" t="s">
        <v>63</v>
      </c>
      <c r="C16" s="35" t="s">
        <v>144</v>
      </c>
      <c r="D16" s="41">
        <v>-18.802199999999999</v>
      </c>
      <c r="E16" s="41">
        <v>-52.602800000000002</v>
      </c>
      <c r="F16" s="41">
        <v>818</v>
      </c>
      <c r="G16" s="39">
        <v>39070</v>
      </c>
      <c r="H16" s="37">
        <v>1</v>
      </c>
      <c r="I16" s="35" t="s">
        <v>106</v>
      </c>
      <c r="J16" s="40"/>
      <c r="K16" s="40"/>
      <c r="L16" s="40"/>
      <c r="M16" s="40"/>
    </row>
    <row r="17" spans="1:13" ht="13.5" customHeight="1" x14ac:dyDescent="0.2">
      <c r="A17" s="34" t="s">
        <v>5</v>
      </c>
      <c r="B17" s="34" t="s">
        <v>63</v>
      </c>
      <c r="C17" s="35" t="s">
        <v>145</v>
      </c>
      <c r="D17" s="41">
        <v>-18.996700000000001</v>
      </c>
      <c r="E17" s="41">
        <v>-57.637500000000003</v>
      </c>
      <c r="F17" s="41">
        <v>126</v>
      </c>
      <c r="G17" s="39">
        <v>39017</v>
      </c>
      <c r="H17" s="37">
        <v>1</v>
      </c>
      <c r="I17" s="35" t="s">
        <v>75</v>
      </c>
      <c r="J17" s="40"/>
      <c r="K17" s="40"/>
      <c r="L17" s="40"/>
      <c r="M17" s="40"/>
    </row>
    <row r="18" spans="1:13" ht="13.5" customHeight="1" x14ac:dyDescent="0.2">
      <c r="A18" s="34" t="s">
        <v>48</v>
      </c>
      <c r="B18" s="34" t="s">
        <v>63</v>
      </c>
      <c r="C18" s="35" t="s">
        <v>146</v>
      </c>
      <c r="D18" s="41">
        <v>-18.4922</v>
      </c>
      <c r="E18" s="41">
        <v>-53.167200000000001</v>
      </c>
      <c r="F18" s="41">
        <v>730</v>
      </c>
      <c r="G18" s="39">
        <v>41247</v>
      </c>
      <c r="H18" s="37">
        <v>1</v>
      </c>
      <c r="I18" s="42" t="s">
        <v>76</v>
      </c>
      <c r="J18" s="40"/>
      <c r="K18" s="40"/>
      <c r="L18" s="40" t="s">
        <v>52</v>
      </c>
      <c r="M18" s="40"/>
    </row>
    <row r="19" spans="1:13" x14ac:dyDescent="0.2">
      <c r="A19" s="34" t="s">
        <v>6</v>
      </c>
      <c r="B19" s="34" t="s">
        <v>63</v>
      </c>
      <c r="C19" s="35" t="s">
        <v>147</v>
      </c>
      <c r="D19" s="41">
        <v>-18.304400000000001</v>
      </c>
      <c r="E19" s="41">
        <v>-54.440899999999999</v>
      </c>
      <c r="F19" s="41">
        <v>252</v>
      </c>
      <c r="G19" s="39">
        <v>39028</v>
      </c>
      <c r="H19" s="37">
        <v>1</v>
      </c>
      <c r="I19" s="35" t="s">
        <v>77</v>
      </c>
      <c r="J19" s="40"/>
      <c r="K19" s="40"/>
      <c r="L19" s="40" t="s">
        <v>52</v>
      </c>
      <c r="M19" s="40"/>
    </row>
    <row r="20" spans="1:13" x14ac:dyDescent="0.2">
      <c r="A20" s="34" t="s">
        <v>7</v>
      </c>
      <c r="B20" s="34" t="s">
        <v>63</v>
      </c>
      <c r="C20" s="35" t="s">
        <v>148</v>
      </c>
      <c r="D20" s="41">
        <v>-22.193899999999999</v>
      </c>
      <c r="E20" s="44">
        <v>-54.9114</v>
      </c>
      <c r="F20" s="41">
        <v>469</v>
      </c>
      <c r="G20" s="39">
        <v>39011</v>
      </c>
      <c r="H20" s="37">
        <v>1</v>
      </c>
      <c r="I20" s="35" t="s">
        <v>78</v>
      </c>
      <c r="J20" s="40"/>
      <c r="K20" s="40"/>
      <c r="L20" s="40"/>
      <c r="M20" s="40"/>
    </row>
    <row r="21" spans="1:13" x14ac:dyDescent="0.2">
      <c r="A21" s="34" t="s">
        <v>149</v>
      </c>
      <c r="B21" s="34" t="s">
        <v>119</v>
      </c>
      <c r="C21" s="35" t="s">
        <v>150</v>
      </c>
      <c r="D21" s="121">
        <v>-22308694</v>
      </c>
      <c r="E21" s="131">
        <v>-54325833</v>
      </c>
      <c r="F21" s="41">
        <v>340</v>
      </c>
      <c r="G21" s="39">
        <v>43159</v>
      </c>
      <c r="H21" s="37">
        <v>1</v>
      </c>
      <c r="I21" s="35" t="s">
        <v>151</v>
      </c>
      <c r="J21" s="40"/>
      <c r="K21" s="40"/>
      <c r="L21" s="40"/>
      <c r="M21" s="40" t="s">
        <v>52</v>
      </c>
    </row>
    <row r="22" spans="1:13" ht="25.5" x14ac:dyDescent="0.2">
      <c r="A22" s="34" t="s">
        <v>152</v>
      </c>
      <c r="B22" s="34" t="s">
        <v>119</v>
      </c>
      <c r="C22" s="35" t="s">
        <v>153</v>
      </c>
      <c r="D22" s="121">
        <v>-23644881</v>
      </c>
      <c r="E22" s="131">
        <v>-54570289</v>
      </c>
      <c r="F22" s="41">
        <v>319</v>
      </c>
      <c r="G22" s="39">
        <v>43204</v>
      </c>
      <c r="H22" s="37">
        <v>1</v>
      </c>
      <c r="I22" s="35" t="s">
        <v>154</v>
      </c>
      <c r="J22" s="40"/>
      <c r="K22" s="40"/>
      <c r="L22" s="40"/>
      <c r="M22" s="40"/>
    </row>
    <row r="23" spans="1:13" x14ac:dyDescent="0.2">
      <c r="A23" s="34" t="s">
        <v>155</v>
      </c>
      <c r="B23" s="34" t="s">
        <v>119</v>
      </c>
      <c r="C23" s="35" t="s">
        <v>156</v>
      </c>
      <c r="D23" s="121">
        <v>-22092833</v>
      </c>
      <c r="E23" s="131">
        <v>-54798833</v>
      </c>
      <c r="F23" s="41">
        <v>360</v>
      </c>
      <c r="G23" s="39">
        <v>43157</v>
      </c>
      <c r="H23" s="37">
        <v>1</v>
      </c>
      <c r="I23" s="35" t="s">
        <v>157</v>
      </c>
      <c r="J23" s="40"/>
      <c r="K23" s="40"/>
      <c r="L23" s="40"/>
      <c r="M23" s="40"/>
    </row>
    <row r="24" spans="1:13" x14ac:dyDescent="0.2">
      <c r="A24" s="34" t="s">
        <v>79</v>
      </c>
      <c r="B24" s="34" t="s">
        <v>63</v>
      </c>
      <c r="C24" s="35" t="s">
        <v>80</v>
      </c>
      <c r="D24" s="37">
        <v>-23.449400000000001</v>
      </c>
      <c r="E24" s="37">
        <v>-54.181699999999999</v>
      </c>
      <c r="F24" s="37">
        <v>336</v>
      </c>
      <c r="G24" s="39">
        <v>39598</v>
      </c>
      <c r="H24" s="37">
        <v>1</v>
      </c>
      <c r="I24" s="35" t="s">
        <v>81</v>
      </c>
      <c r="J24" s="40"/>
      <c r="K24" s="40"/>
      <c r="L24" s="40" t="s">
        <v>52</v>
      </c>
      <c r="M24" s="40" t="s">
        <v>52</v>
      </c>
    </row>
    <row r="25" spans="1:13" x14ac:dyDescent="0.2">
      <c r="A25" s="34" t="s">
        <v>9</v>
      </c>
      <c r="B25" s="34" t="s">
        <v>63</v>
      </c>
      <c r="C25" s="35" t="s">
        <v>82</v>
      </c>
      <c r="D25" s="41">
        <v>-22.3</v>
      </c>
      <c r="E25" s="41">
        <v>-53.816600000000001</v>
      </c>
      <c r="F25" s="41">
        <v>373.29</v>
      </c>
      <c r="G25" s="39">
        <v>37662</v>
      </c>
      <c r="H25" s="37">
        <v>1</v>
      </c>
      <c r="I25" s="35" t="s">
        <v>83</v>
      </c>
      <c r="J25" s="40"/>
      <c r="K25" s="40"/>
      <c r="L25" s="40" t="s">
        <v>52</v>
      </c>
      <c r="M25" s="40"/>
    </row>
    <row r="26" spans="1:13" s="43" customFormat="1" x14ac:dyDescent="0.2">
      <c r="A26" s="34" t="s">
        <v>47</v>
      </c>
      <c r="B26" s="34" t="s">
        <v>63</v>
      </c>
      <c r="C26" s="35" t="s">
        <v>84</v>
      </c>
      <c r="D26" s="41">
        <v>-21.478200000000001</v>
      </c>
      <c r="E26" s="41">
        <v>-56.136899999999997</v>
      </c>
      <c r="F26" s="41">
        <v>249</v>
      </c>
      <c r="G26" s="39">
        <v>40759</v>
      </c>
      <c r="H26" s="37">
        <v>1</v>
      </c>
      <c r="I26" s="42" t="s">
        <v>85</v>
      </c>
      <c r="J26" s="40"/>
      <c r="K26" s="40"/>
      <c r="L26" s="40"/>
      <c r="M26" s="40"/>
    </row>
    <row r="27" spans="1:13" x14ac:dyDescent="0.2">
      <c r="A27" s="34" t="s">
        <v>10</v>
      </c>
      <c r="B27" s="34" t="s">
        <v>63</v>
      </c>
      <c r="C27" s="35" t="s">
        <v>86</v>
      </c>
      <c r="D27" s="37">
        <v>-22.857199999999999</v>
      </c>
      <c r="E27" s="37">
        <v>-54.605600000000003</v>
      </c>
      <c r="F27" s="37">
        <v>379</v>
      </c>
      <c r="G27" s="39">
        <v>39617</v>
      </c>
      <c r="H27" s="37">
        <v>1</v>
      </c>
      <c r="I27" s="35" t="s">
        <v>87</v>
      </c>
      <c r="J27" s="40"/>
      <c r="K27" s="40"/>
      <c r="L27" s="40"/>
      <c r="M27" s="40"/>
    </row>
    <row r="28" spans="1:13" x14ac:dyDescent="0.2">
      <c r="A28" s="34" t="s">
        <v>158</v>
      </c>
      <c r="B28" s="34" t="s">
        <v>119</v>
      </c>
      <c r="C28" s="35" t="s">
        <v>159</v>
      </c>
      <c r="D28" s="121">
        <v>-22575389</v>
      </c>
      <c r="E28" s="121">
        <v>-55160833</v>
      </c>
      <c r="F28" s="37">
        <v>499</v>
      </c>
      <c r="G28" s="39">
        <v>43166</v>
      </c>
      <c r="H28" s="37">
        <v>1</v>
      </c>
      <c r="I28" s="35" t="s">
        <v>160</v>
      </c>
      <c r="J28" s="40"/>
      <c r="K28" s="40"/>
      <c r="L28" s="40"/>
      <c r="M28" s="40"/>
    </row>
    <row r="29" spans="1:13" ht="12.75" customHeight="1" x14ac:dyDescent="0.2">
      <c r="A29" s="34" t="s">
        <v>11</v>
      </c>
      <c r="B29" s="34" t="s">
        <v>63</v>
      </c>
      <c r="C29" s="35" t="s">
        <v>161</v>
      </c>
      <c r="D29" s="41">
        <v>-21.609200000000001</v>
      </c>
      <c r="E29" s="41">
        <v>-55.177799999999998</v>
      </c>
      <c r="F29" s="41">
        <v>401</v>
      </c>
      <c r="G29" s="39">
        <v>39065</v>
      </c>
      <c r="H29" s="37">
        <v>1</v>
      </c>
      <c r="I29" s="35" t="s">
        <v>88</v>
      </c>
      <c r="J29" s="40"/>
      <c r="K29" s="40"/>
      <c r="L29" s="40"/>
      <c r="M29" s="40"/>
    </row>
    <row r="30" spans="1:13" ht="12.75" customHeight="1" x14ac:dyDescent="0.2">
      <c r="A30" s="34" t="s">
        <v>162</v>
      </c>
      <c r="B30" s="34" t="s">
        <v>119</v>
      </c>
      <c r="C30" s="35" t="s">
        <v>163</v>
      </c>
      <c r="D30" s="121">
        <v>-21450972</v>
      </c>
      <c r="E30" s="121">
        <v>-54341972</v>
      </c>
      <c r="F30" s="41">
        <v>500</v>
      </c>
      <c r="G30" s="39">
        <v>43153</v>
      </c>
      <c r="H30" s="37">
        <v>1</v>
      </c>
      <c r="I30" s="35" t="s">
        <v>164</v>
      </c>
      <c r="J30" s="40"/>
      <c r="K30" s="40"/>
      <c r="L30" s="40"/>
      <c r="M30" s="40"/>
    </row>
    <row r="31" spans="1:13" ht="12.75" customHeight="1" x14ac:dyDescent="0.2">
      <c r="A31" s="34" t="s">
        <v>165</v>
      </c>
      <c r="B31" s="34" t="s">
        <v>119</v>
      </c>
      <c r="C31" s="35" t="s">
        <v>166</v>
      </c>
      <c r="D31" s="121">
        <v>-22078528</v>
      </c>
      <c r="E31" s="121">
        <v>-53465889</v>
      </c>
      <c r="F31" s="41">
        <v>372</v>
      </c>
      <c r="G31" s="39">
        <v>43199</v>
      </c>
      <c r="H31" s="37">
        <v>1</v>
      </c>
      <c r="I31" s="35" t="s">
        <v>167</v>
      </c>
      <c r="J31" s="40"/>
      <c r="K31" s="40"/>
      <c r="L31" s="40"/>
      <c r="M31" s="40"/>
    </row>
    <row r="32" spans="1:13" s="43" customFormat="1" x14ac:dyDescent="0.2">
      <c r="A32" s="34" t="s">
        <v>12</v>
      </c>
      <c r="B32" s="34" t="s">
        <v>63</v>
      </c>
      <c r="C32" s="35" t="s">
        <v>168</v>
      </c>
      <c r="D32" s="41">
        <v>-20.395600000000002</v>
      </c>
      <c r="E32" s="41">
        <v>-56.431699999999999</v>
      </c>
      <c r="F32" s="41">
        <v>140</v>
      </c>
      <c r="G32" s="39">
        <v>39023</v>
      </c>
      <c r="H32" s="37">
        <v>1</v>
      </c>
      <c r="I32" s="35" t="s">
        <v>89</v>
      </c>
      <c r="J32" s="40"/>
      <c r="K32" s="40"/>
      <c r="L32" s="40"/>
      <c r="M32" s="40" t="s">
        <v>52</v>
      </c>
    </row>
    <row r="33" spans="1:13" x14ac:dyDescent="0.2">
      <c r="A33" s="34" t="s">
        <v>90</v>
      </c>
      <c r="B33" s="34" t="s">
        <v>63</v>
      </c>
      <c r="C33" s="35" t="s">
        <v>169</v>
      </c>
      <c r="D33" s="41">
        <v>-18.988900000000001</v>
      </c>
      <c r="E33" s="41">
        <v>-56.623100000000001</v>
      </c>
      <c r="F33" s="41">
        <v>104</v>
      </c>
      <c r="G33" s="39">
        <v>38932</v>
      </c>
      <c r="H33" s="37">
        <v>1</v>
      </c>
      <c r="I33" s="35" t="s">
        <v>91</v>
      </c>
      <c r="J33" s="40"/>
      <c r="K33" s="40"/>
      <c r="L33" s="40"/>
      <c r="M33" s="40"/>
    </row>
    <row r="34" spans="1:13" s="43" customFormat="1" x14ac:dyDescent="0.2">
      <c r="A34" s="34" t="s">
        <v>14</v>
      </c>
      <c r="B34" s="34" t="s">
        <v>63</v>
      </c>
      <c r="C34" s="35" t="s">
        <v>170</v>
      </c>
      <c r="D34" s="41">
        <v>-19.414300000000001</v>
      </c>
      <c r="E34" s="41">
        <v>-51.1053</v>
      </c>
      <c r="F34" s="41">
        <v>424</v>
      </c>
      <c r="G34" s="39" t="s">
        <v>92</v>
      </c>
      <c r="H34" s="37">
        <v>1</v>
      </c>
      <c r="I34" s="35" t="s">
        <v>93</v>
      </c>
      <c r="J34" s="40"/>
      <c r="K34" s="40"/>
      <c r="L34" s="40"/>
      <c r="M34" s="40"/>
    </row>
    <row r="35" spans="1:13" s="43" customFormat="1" x14ac:dyDescent="0.2">
      <c r="A35" s="34" t="s">
        <v>171</v>
      </c>
      <c r="B35" s="34" t="s">
        <v>119</v>
      </c>
      <c r="C35" s="35" t="s">
        <v>172</v>
      </c>
      <c r="D35" s="121">
        <v>-18072711</v>
      </c>
      <c r="E35" s="121">
        <v>-54548811</v>
      </c>
      <c r="F35" s="41">
        <v>251</v>
      </c>
      <c r="G35" s="39">
        <v>43133</v>
      </c>
      <c r="H35" s="37">
        <v>1</v>
      </c>
      <c r="I35" s="35" t="s">
        <v>173</v>
      </c>
      <c r="J35" s="40"/>
      <c r="K35" s="40"/>
      <c r="L35" s="40"/>
      <c r="M35" s="40" t="s">
        <v>52</v>
      </c>
    </row>
    <row r="36" spans="1:13" x14ac:dyDescent="0.2">
      <c r="A36" s="34" t="s">
        <v>15</v>
      </c>
      <c r="B36" s="34" t="s">
        <v>63</v>
      </c>
      <c r="C36" s="35" t="s">
        <v>174</v>
      </c>
      <c r="D36" s="41">
        <v>-22.533300000000001</v>
      </c>
      <c r="E36" s="41">
        <v>-55.533299999999997</v>
      </c>
      <c r="F36" s="41">
        <v>650</v>
      </c>
      <c r="G36" s="39">
        <v>37140</v>
      </c>
      <c r="H36" s="37">
        <v>1</v>
      </c>
      <c r="I36" s="35" t="s">
        <v>94</v>
      </c>
      <c r="J36" s="40"/>
      <c r="K36" s="40"/>
      <c r="L36" s="40"/>
      <c r="M36" s="40"/>
    </row>
    <row r="37" spans="1:13" x14ac:dyDescent="0.2">
      <c r="A37" s="34" t="s">
        <v>16</v>
      </c>
      <c r="B37" s="34" t="s">
        <v>63</v>
      </c>
      <c r="C37" s="35" t="s">
        <v>175</v>
      </c>
      <c r="D37" s="41">
        <v>-21.7058</v>
      </c>
      <c r="E37" s="41">
        <v>-57.5533</v>
      </c>
      <c r="F37" s="41">
        <v>85</v>
      </c>
      <c r="G37" s="39">
        <v>39014</v>
      </c>
      <c r="H37" s="37">
        <v>1</v>
      </c>
      <c r="I37" s="35" t="s">
        <v>176</v>
      </c>
      <c r="J37" s="40"/>
      <c r="K37" s="40"/>
      <c r="L37" s="40"/>
      <c r="M37" s="40"/>
    </row>
    <row r="38" spans="1:13" s="43" customFormat="1" x14ac:dyDescent="0.2">
      <c r="A38" s="34" t="s">
        <v>18</v>
      </c>
      <c r="B38" s="34" t="s">
        <v>63</v>
      </c>
      <c r="C38" s="35" t="s">
        <v>177</v>
      </c>
      <c r="D38" s="41">
        <v>-19.420100000000001</v>
      </c>
      <c r="E38" s="41">
        <v>-54.553100000000001</v>
      </c>
      <c r="F38" s="41">
        <v>647</v>
      </c>
      <c r="G38" s="39">
        <v>39067</v>
      </c>
      <c r="H38" s="37">
        <v>1</v>
      </c>
      <c r="I38" s="35" t="s">
        <v>109</v>
      </c>
      <c r="J38" s="40"/>
      <c r="K38" s="40"/>
      <c r="L38" s="40"/>
      <c r="M38" s="40"/>
    </row>
    <row r="39" spans="1:13" s="43" customFormat="1" x14ac:dyDescent="0.2">
      <c r="A39" s="34" t="s">
        <v>178</v>
      </c>
      <c r="B39" s="34" t="s">
        <v>119</v>
      </c>
      <c r="C39" s="35" t="s">
        <v>179</v>
      </c>
      <c r="D39" s="121">
        <v>-20466094</v>
      </c>
      <c r="E39" s="121">
        <v>-53763028</v>
      </c>
      <c r="F39" s="41">
        <v>442</v>
      </c>
      <c r="G39" s="39">
        <v>43118</v>
      </c>
      <c r="H39" s="37">
        <v>1</v>
      </c>
      <c r="I39" s="35"/>
      <c r="J39" s="40"/>
      <c r="K39" s="40"/>
      <c r="L39" s="40"/>
      <c r="M39" s="40"/>
    </row>
    <row r="40" spans="1:13" x14ac:dyDescent="0.2">
      <c r="A40" s="34" t="s">
        <v>95</v>
      </c>
      <c r="B40" s="34" t="s">
        <v>63</v>
      </c>
      <c r="C40" s="35" t="s">
        <v>180</v>
      </c>
      <c r="D40" s="37">
        <v>-21.774999999999999</v>
      </c>
      <c r="E40" s="37">
        <v>-54.528100000000002</v>
      </c>
      <c r="F40" s="37">
        <v>329</v>
      </c>
      <c r="G40" s="39">
        <v>39625</v>
      </c>
      <c r="H40" s="37">
        <v>1</v>
      </c>
      <c r="I40" s="35" t="s">
        <v>96</v>
      </c>
      <c r="J40" s="40"/>
      <c r="K40" s="40"/>
      <c r="L40" s="40"/>
      <c r="M40" s="40" t="s">
        <v>52</v>
      </c>
    </row>
    <row r="41" spans="1:13" s="48" customFormat="1" ht="15" customHeight="1" x14ac:dyDescent="0.2">
      <c r="A41" s="45" t="s">
        <v>181</v>
      </c>
      <c r="B41" s="45" t="s">
        <v>119</v>
      </c>
      <c r="C41" s="35" t="s">
        <v>182</v>
      </c>
      <c r="D41" s="132">
        <v>-21305889</v>
      </c>
      <c r="E41" s="132">
        <v>-52820375</v>
      </c>
      <c r="F41" s="46">
        <v>383</v>
      </c>
      <c r="G41" s="36">
        <v>43209</v>
      </c>
      <c r="H41" s="35">
        <v>1</v>
      </c>
      <c r="I41" s="45" t="s">
        <v>183</v>
      </c>
      <c r="J41" s="47"/>
      <c r="K41" s="47"/>
      <c r="L41" s="47"/>
      <c r="M41" s="47"/>
    </row>
    <row r="42" spans="1:13" s="48" customFormat="1" ht="15" customHeight="1" x14ac:dyDescent="0.2">
      <c r="A42" s="45" t="s">
        <v>31</v>
      </c>
      <c r="B42" s="45" t="s">
        <v>63</v>
      </c>
      <c r="C42" s="35" t="s">
        <v>184</v>
      </c>
      <c r="D42" s="132">
        <v>-20981633</v>
      </c>
      <c r="E42" s="46">
        <v>-54.971899999999998</v>
      </c>
      <c r="F42" s="46">
        <v>464</v>
      </c>
      <c r="G42" s="36" t="s">
        <v>97</v>
      </c>
      <c r="H42" s="35">
        <v>1</v>
      </c>
      <c r="I42" s="45" t="s">
        <v>98</v>
      </c>
      <c r="J42" s="47"/>
      <c r="K42" s="47"/>
      <c r="L42" s="47"/>
      <c r="M42" s="47"/>
    </row>
    <row r="43" spans="1:13" s="43" customFormat="1" x14ac:dyDescent="0.2">
      <c r="A43" s="34" t="s">
        <v>19</v>
      </c>
      <c r="B43" s="34" t="s">
        <v>63</v>
      </c>
      <c r="C43" s="35" t="s">
        <v>185</v>
      </c>
      <c r="D43" s="37">
        <v>-23.966899999999999</v>
      </c>
      <c r="E43" s="37">
        <v>-55.0242</v>
      </c>
      <c r="F43" s="37">
        <v>402</v>
      </c>
      <c r="G43" s="39">
        <v>39605</v>
      </c>
      <c r="H43" s="37">
        <v>1</v>
      </c>
      <c r="I43" s="35" t="s">
        <v>99</v>
      </c>
      <c r="J43" s="40"/>
      <c r="K43" s="40"/>
      <c r="L43" s="40"/>
      <c r="M43" s="40"/>
    </row>
    <row r="44" spans="1:13" s="43" customFormat="1" x14ac:dyDescent="0.2">
      <c r="A44" s="34" t="s">
        <v>186</v>
      </c>
      <c r="B44" s="34" t="s">
        <v>119</v>
      </c>
      <c r="C44" s="35" t="s">
        <v>187</v>
      </c>
      <c r="D44" s="121">
        <v>-20351444</v>
      </c>
      <c r="E44" s="121">
        <v>-51430222</v>
      </c>
      <c r="F44" s="37">
        <v>374</v>
      </c>
      <c r="G44" s="39">
        <v>43196</v>
      </c>
      <c r="H44" s="37">
        <v>1</v>
      </c>
      <c r="I44" s="35" t="s">
        <v>188</v>
      </c>
      <c r="J44" s="40"/>
      <c r="K44" s="40"/>
      <c r="L44" s="40"/>
      <c r="M44" s="40"/>
    </row>
    <row r="45" spans="1:13" s="50" customFormat="1" x14ac:dyDescent="0.2">
      <c r="A45" s="45" t="s">
        <v>49</v>
      </c>
      <c r="B45" s="45" t="s">
        <v>63</v>
      </c>
      <c r="C45" s="35" t="s">
        <v>189</v>
      </c>
      <c r="D45" s="35">
        <v>-17.634699999999999</v>
      </c>
      <c r="E45" s="35">
        <v>-54.760100000000001</v>
      </c>
      <c r="F45" s="35">
        <v>486</v>
      </c>
      <c r="G45" s="36" t="s">
        <v>100</v>
      </c>
      <c r="H45" s="35">
        <v>1</v>
      </c>
      <c r="I45" s="37" t="s">
        <v>101</v>
      </c>
      <c r="J45" s="49"/>
      <c r="K45" s="49"/>
      <c r="L45" s="49"/>
      <c r="M45" s="49"/>
    </row>
    <row r="46" spans="1:13" x14ac:dyDescent="0.2">
      <c r="A46" s="34" t="s">
        <v>20</v>
      </c>
      <c r="B46" s="34" t="s">
        <v>63</v>
      </c>
      <c r="C46" s="35" t="s">
        <v>190</v>
      </c>
      <c r="D46" s="37">
        <v>-20.783300000000001</v>
      </c>
      <c r="E46" s="37">
        <v>-51.7</v>
      </c>
      <c r="F46" s="37">
        <v>313</v>
      </c>
      <c r="G46" s="39">
        <v>37137</v>
      </c>
      <c r="H46" s="37">
        <v>1</v>
      </c>
      <c r="I46" s="35" t="s">
        <v>102</v>
      </c>
      <c r="J46" s="40"/>
      <c r="K46" s="40"/>
      <c r="L46" s="40"/>
      <c r="M46" s="40"/>
    </row>
    <row r="47" spans="1:13" ht="18" customHeight="1" x14ac:dyDescent="0.2">
      <c r="A47" s="51"/>
      <c r="B47" s="52"/>
      <c r="C47" s="53"/>
      <c r="D47" s="53"/>
      <c r="E47" s="53"/>
      <c r="F47" s="53"/>
      <c r="G47" s="31" t="s">
        <v>103</v>
      </c>
      <c r="H47" s="35">
        <f>SUM(H2:H46)</f>
        <v>45</v>
      </c>
      <c r="I47" s="51"/>
      <c r="J47" s="40"/>
      <c r="K47" s="40"/>
      <c r="L47" s="40"/>
      <c r="M47" s="40"/>
    </row>
    <row r="48" spans="1:13" x14ac:dyDescent="0.2">
      <c r="A48" s="40" t="s">
        <v>104</v>
      </c>
      <c r="B48" s="54"/>
      <c r="C48" s="54"/>
      <c r="D48" s="54"/>
      <c r="E48" s="54"/>
      <c r="F48" s="54"/>
      <c r="G48" s="40"/>
      <c r="H48" s="55"/>
      <c r="I48" s="40"/>
      <c r="J48" s="40"/>
      <c r="K48" s="40"/>
      <c r="L48" s="40"/>
      <c r="M48" s="40"/>
    </row>
    <row r="49" spans="1:13" x14ac:dyDescent="0.2">
      <c r="A49" s="56" t="s">
        <v>105</v>
      </c>
      <c r="B49" s="57"/>
      <c r="C49" s="57"/>
      <c r="D49" s="57"/>
      <c r="E49" s="57"/>
      <c r="F49" s="57"/>
      <c r="G49" s="40"/>
      <c r="H49" s="40"/>
      <c r="I49" s="40"/>
      <c r="J49" s="40"/>
      <c r="K49" s="40"/>
      <c r="L49" s="40"/>
      <c r="M49" s="40"/>
    </row>
    <row r="50" spans="1:13" x14ac:dyDescent="0.2">
      <c r="A50" s="40"/>
      <c r="B50" s="57"/>
      <c r="C50" s="57"/>
      <c r="D50" s="57"/>
      <c r="E50" s="57"/>
      <c r="F50" s="57"/>
      <c r="G50" s="40"/>
      <c r="H50" s="40"/>
      <c r="I50" s="40"/>
      <c r="J50" s="40"/>
      <c r="K50" s="40"/>
      <c r="L50" s="40"/>
      <c r="M50" s="40"/>
    </row>
    <row r="51" spans="1:13" x14ac:dyDescent="0.2">
      <c r="A51" s="40"/>
      <c r="B51" s="57"/>
      <c r="C51" s="57"/>
      <c r="D51" s="57"/>
      <c r="E51" s="57"/>
      <c r="F51" s="57"/>
      <c r="G51" s="40"/>
      <c r="H51" s="40"/>
      <c r="I51" s="40"/>
      <c r="J51" s="40"/>
      <c r="K51" s="40"/>
      <c r="L51" s="40"/>
      <c r="M51" s="40"/>
    </row>
    <row r="52" spans="1:13" x14ac:dyDescent="0.2">
      <c r="A52" s="40"/>
      <c r="B52" s="57"/>
      <c r="C52" s="57"/>
      <c r="D52" s="57"/>
      <c r="E52" s="57"/>
      <c r="F52" s="57"/>
      <c r="G52" s="40"/>
      <c r="H52" s="40"/>
      <c r="I52" s="40"/>
      <c r="J52" s="40"/>
      <c r="K52" s="40"/>
      <c r="L52" s="40"/>
      <c r="M52" s="40"/>
    </row>
    <row r="53" spans="1:13" x14ac:dyDescent="0.2">
      <c r="A53" s="40"/>
      <c r="B53" s="57"/>
      <c r="C53" s="57"/>
      <c r="D53" s="57"/>
      <c r="E53" s="57"/>
      <c r="F53" s="57"/>
      <c r="G53" s="40"/>
      <c r="H53" s="40"/>
      <c r="I53" s="40"/>
      <c r="J53" s="40"/>
      <c r="K53" s="40"/>
      <c r="L53" s="40"/>
      <c r="M53" s="40"/>
    </row>
    <row r="54" spans="1:13" x14ac:dyDescent="0.2">
      <c r="A54" s="40"/>
      <c r="B54" s="57"/>
      <c r="C54" s="57"/>
      <c r="D54" s="57"/>
      <c r="E54" s="57"/>
      <c r="F54" s="57"/>
      <c r="G54" s="40"/>
      <c r="H54" s="40"/>
      <c r="I54" s="40"/>
      <c r="J54" s="40"/>
      <c r="K54" s="40"/>
      <c r="L54" s="40"/>
      <c r="M54" s="40"/>
    </row>
    <row r="55" spans="1:13" x14ac:dyDescent="0.2">
      <c r="A55" s="40"/>
      <c r="B55" s="57"/>
      <c r="C55" s="57"/>
      <c r="D55" s="57"/>
      <c r="E55" s="57"/>
      <c r="F55" s="57"/>
      <c r="G55" s="40"/>
      <c r="H55" s="40"/>
      <c r="I55" s="40"/>
      <c r="J55" s="40"/>
      <c r="K55" s="40"/>
      <c r="L55" s="40"/>
      <c r="M55" s="40"/>
    </row>
    <row r="56" spans="1:13" x14ac:dyDescent="0.2">
      <c r="A56" s="40"/>
      <c r="B56" s="57"/>
      <c r="C56" s="57"/>
      <c r="D56" s="57"/>
      <c r="E56" s="57"/>
      <c r="F56" s="57"/>
      <c r="G56" s="40"/>
      <c r="H56" s="40"/>
      <c r="I56" s="40"/>
      <c r="J56" s="40"/>
      <c r="K56" s="40"/>
      <c r="L56" s="40"/>
      <c r="M56" s="40"/>
    </row>
    <row r="57" spans="1:13" x14ac:dyDescent="0.2">
      <c r="A57" s="40"/>
      <c r="B57" s="57"/>
      <c r="C57" s="57"/>
      <c r="D57" s="57"/>
      <c r="E57" s="57"/>
      <c r="F57" s="57"/>
      <c r="G57" s="40"/>
      <c r="H57" s="40"/>
      <c r="I57" s="40"/>
      <c r="J57" s="40"/>
      <c r="K57" s="40"/>
      <c r="L57" s="40"/>
      <c r="M57" s="40"/>
    </row>
    <row r="58" spans="1:13" x14ac:dyDescent="0.2">
      <c r="A58" s="40"/>
      <c r="B58" s="57"/>
      <c r="C58" s="57"/>
      <c r="D58" s="57"/>
      <c r="E58" s="57"/>
      <c r="F58" s="57"/>
      <c r="G58" s="40"/>
      <c r="H58" s="40"/>
      <c r="I58" s="40"/>
      <c r="J58" s="40"/>
      <c r="K58" s="40"/>
      <c r="L58" s="40"/>
      <c r="M58" s="40"/>
    </row>
    <row r="59" spans="1:13" x14ac:dyDescent="0.2">
      <c r="A59" s="40"/>
      <c r="B59" s="57"/>
      <c r="C59" s="57"/>
      <c r="D59" s="57"/>
      <c r="E59" s="57"/>
      <c r="F59" s="57"/>
      <c r="G59" s="40"/>
      <c r="H59" s="40"/>
      <c r="I59" s="40"/>
      <c r="J59" s="40"/>
      <c r="K59" s="40"/>
      <c r="L59" s="40"/>
      <c r="M59" s="40"/>
    </row>
    <row r="60" spans="1:13" x14ac:dyDescent="0.2">
      <c r="A60" s="40"/>
      <c r="B60" s="57"/>
      <c r="C60" s="57"/>
      <c r="D60" s="57"/>
      <c r="E60" s="57"/>
      <c r="F60" s="57"/>
      <c r="G60" s="40"/>
      <c r="H60" s="40"/>
      <c r="I60" s="40"/>
      <c r="J60" s="40"/>
      <c r="K60" s="40"/>
      <c r="L60" s="40"/>
      <c r="M60" s="40"/>
    </row>
    <row r="61" spans="1:13" x14ac:dyDescent="0.2">
      <c r="A61" s="40"/>
      <c r="B61" s="57"/>
      <c r="C61" s="57"/>
      <c r="D61" s="57"/>
      <c r="E61" s="57"/>
      <c r="F61" s="57"/>
      <c r="G61" s="40"/>
      <c r="H61" s="40"/>
      <c r="I61" s="40"/>
      <c r="J61" s="40"/>
      <c r="K61" s="40"/>
      <c r="L61" s="40"/>
      <c r="M61" s="40"/>
    </row>
    <row r="62" spans="1:13" x14ac:dyDescent="0.2">
      <c r="A62" s="40"/>
      <c r="B62" s="57"/>
      <c r="C62" s="57"/>
      <c r="D62" s="57"/>
      <c r="E62" s="57"/>
      <c r="F62" s="57"/>
      <c r="G62" s="40"/>
      <c r="H62" s="40"/>
      <c r="I62" s="40"/>
      <c r="J62" s="40"/>
      <c r="K62" s="40"/>
      <c r="L62" s="40"/>
      <c r="M62" s="40"/>
    </row>
    <row r="63" spans="1:13" x14ac:dyDescent="0.2">
      <c r="A63" s="40"/>
      <c r="B63" s="57"/>
      <c r="C63" s="57"/>
      <c r="D63" s="57"/>
      <c r="E63" s="57"/>
      <c r="F63" s="57"/>
      <c r="G63" s="40"/>
      <c r="H63" s="40"/>
      <c r="I63" s="40"/>
      <c r="J63" s="40"/>
      <c r="K63" s="40"/>
      <c r="L63" s="40"/>
      <c r="M63" s="40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zoomScale="90" zoomScaleNormal="90" workbookViewId="0">
      <selection activeCell="L63" sqref="L6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1" bestFit="1" customWidth="1"/>
  </cols>
  <sheetData>
    <row r="1" spans="1:33" ht="20.100000000000001" customHeight="1" x14ac:dyDescent="0.2">
      <c r="A1" s="137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3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3" s="4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22" t="s">
        <v>41</v>
      </c>
      <c r="AG3" s="80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22" t="s">
        <v>39</v>
      </c>
      <c r="AG4" s="80" t="s">
        <v>39</v>
      </c>
    </row>
    <row r="5" spans="1:33" s="5" customFormat="1" ht="20.100000000000001" customHeight="1" x14ac:dyDescent="0.2">
      <c r="A5" s="133" t="s">
        <v>45</v>
      </c>
      <c r="B5" s="13">
        <f>[1]Setembro!$C$5</f>
        <v>38</v>
      </c>
      <c r="C5" s="13">
        <f>[1]Setembro!$C$6</f>
        <v>24.8</v>
      </c>
      <c r="D5" s="13">
        <f>[1]Setembro!$C$7</f>
        <v>23.2</v>
      </c>
      <c r="E5" s="13">
        <f>[1]Setembro!$C$8</f>
        <v>26.5</v>
      </c>
      <c r="F5" s="13">
        <f>[1]Setembro!$C$9</f>
        <v>28.7</v>
      </c>
      <c r="G5" s="13">
        <f>[1]Setembro!$C$10</f>
        <v>30.7</v>
      </c>
      <c r="H5" s="13">
        <f>[1]Setembro!$C$11</f>
        <v>35.200000000000003</v>
      </c>
      <c r="I5" s="13">
        <f>[1]Setembro!$C$12</f>
        <v>37.4</v>
      </c>
      <c r="J5" s="13">
        <f>[1]Setembro!$C$13</f>
        <v>38</v>
      </c>
      <c r="K5" s="13">
        <f>[1]Setembro!$C$14</f>
        <v>37.799999999999997</v>
      </c>
      <c r="L5" s="13">
        <f>[1]Setembro!$C$15</f>
        <v>37.1</v>
      </c>
      <c r="M5" s="13">
        <f>[1]Setembro!$C$16</f>
        <v>36.9</v>
      </c>
      <c r="N5" s="13">
        <f>[1]Setembro!$C$17</f>
        <v>38.299999999999997</v>
      </c>
      <c r="O5" s="13">
        <f>[1]Setembro!$C$18</f>
        <v>27.2</v>
      </c>
      <c r="P5" s="13">
        <f>[1]Setembro!$C$19</f>
        <v>27.7</v>
      </c>
      <c r="Q5" s="13">
        <f>[1]Setembro!$C$20</f>
        <v>27.7</v>
      </c>
      <c r="R5" s="13">
        <f>[1]Setembro!$C$21</f>
        <v>22</v>
      </c>
      <c r="S5" s="13">
        <f>[1]Setembro!$C$22</f>
        <v>30.6</v>
      </c>
      <c r="T5" s="13">
        <f>[1]Setembro!$C$23</f>
        <v>35.299999999999997</v>
      </c>
      <c r="U5" s="13">
        <f>[1]Setembro!$C$24</f>
        <v>29.8</v>
      </c>
      <c r="V5" s="13">
        <f>[1]Setembro!$C$25</f>
        <v>32.200000000000003</v>
      </c>
      <c r="W5" s="13">
        <f>[1]Setembro!$C$26</f>
        <v>37.200000000000003</v>
      </c>
      <c r="X5" s="13">
        <f>[1]Setembro!$C$27</f>
        <v>38.799999999999997</v>
      </c>
      <c r="Y5" s="13">
        <f>[1]Setembro!$C$28</f>
        <v>39.9</v>
      </c>
      <c r="Z5" s="13">
        <f>[1]Setembro!$C$29</f>
        <v>29.5</v>
      </c>
      <c r="AA5" s="13">
        <f>[1]Setembro!$C$30</f>
        <v>37</v>
      </c>
      <c r="AB5" s="13">
        <f>[1]Setembro!$C$31</f>
        <v>29.5</v>
      </c>
      <c r="AC5" s="13">
        <f>[1]Setembro!$C$32</f>
        <v>32.799999999999997</v>
      </c>
      <c r="AD5" s="13">
        <f>[1]Setembro!$C$33</f>
        <v>30.2</v>
      </c>
      <c r="AE5" s="13">
        <f>[1]Setembro!$C$34</f>
        <v>26.8</v>
      </c>
      <c r="AF5" s="23">
        <f t="shared" ref="AF5:AF13" si="1">MAX(B5:AE5)</f>
        <v>39.9</v>
      </c>
      <c r="AG5" s="90">
        <f t="shared" ref="AG5:AG13" si="2">AVERAGE(B5:AE5)</f>
        <v>32.226666666666667</v>
      </c>
    </row>
    <row r="6" spans="1:33" ht="17.100000000000001" customHeight="1" x14ac:dyDescent="0.2">
      <c r="A6" s="133" t="s">
        <v>0</v>
      </c>
      <c r="B6" s="14">
        <f>[2]Setembro!$C$5</f>
        <v>27</v>
      </c>
      <c r="C6" s="14">
        <f>[2]Setembro!$C$6</f>
        <v>13.5</v>
      </c>
      <c r="D6" s="14">
        <f>[2]Setembro!$C$7</f>
        <v>15.2</v>
      </c>
      <c r="E6" s="14">
        <f>[2]Setembro!$C$8</f>
        <v>23.8</v>
      </c>
      <c r="F6" s="14">
        <f>[2]Setembro!$C$9</f>
        <v>25.7</v>
      </c>
      <c r="G6" s="14">
        <f>[2]Setembro!$C$10</f>
        <v>27.1</v>
      </c>
      <c r="H6" s="14">
        <f>[2]Setembro!$C$11</f>
        <v>32.299999999999997</v>
      </c>
      <c r="I6" s="14">
        <f>[2]Setembro!$C$12</f>
        <v>32.5</v>
      </c>
      <c r="J6" s="14">
        <f>[2]Setembro!$C$13</f>
        <v>34.200000000000003</v>
      </c>
      <c r="K6" s="14">
        <f>[2]Setembro!$C$14</f>
        <v>35</v>
      </c>
      <c r="L6" s="14">
        <f>[2]Setembro!$C$15</f>
        <v>32</v>
      </c>
      <c r="M6" s="14">
        <f>[2]Setembro!$C$16</f>
        <v>29.6</v>
      </c>
      <c r="N6" s="14">
        <f>[2]Setembro!$C$17</f>
        <v>23.1</v>
      </c>
      <c r="O6" s="14">
        <f>[2]Setembro!$C$18</f>
        <v>22.7</v>
      </c>
      <c r="P6" s="14">
        <f>[2]Setembro!$C$19</f>
        <v>27.5</v>
      </c>
      <c r="Q6" s="14">
        <f>[2]Setembro!$C$20</f>
        <v>21.6</v>
      </c>
      <c r="R6" s="14">
        <f>[2]Setembro!$C$21</f>
        <v>25.5</v>
      </c>
      <c r="S6" s="14">
        <f>[2]Setembro!$C$22</f>
        <v>30.4</v>
      </c>
      <c r="T6" s="14">
        <f>[2]Setembro!$C$23</f>
        <v>34.700000000000003</v>
      </c>
      <c r="U6" s="14">
        <f>[2]Setembro!$C$24</f>
        <v>27.5</v>
      </c>
      <c r="V6" s="14">
        <f>[2]Setembro!$C$25</f>
        <v>31.4</v>
      </c>
      <c r="W6" s="14">
        <f>[2]Setembro!$C$26</f>
        <v>35.299999999999997</v>
      </c>
      <c r="X6" s="14">
        <f>[2]Setembro!$C$27</f>
        <v>36.799999999999997</v>
      </c>
      <c r="Y6" s="14">
        <f>[2]Setembro!$C$28</f>
        <v>36.299999999999997</v>
      </c>
      <c r="Z6" s="14">
        <f>[2]Setembro!$C$29</f>
        <v>27.3</v>
      </c>
      <c r="AA6" s="14">
        <f>[2]Setembro!$C$30</f>
        <v>23.7</v>
      </c>
      <c r="AB6" s="14">
        <f>[2]Setembro!$C$31</f>
        <v>20</v>
      </c>
      <c r="AC6" s="14">
        <f>[2]Setembro!$C$32</f>
        <v>24.2</v>
      </c>
      <c r="AD6" s="14">
        <f>[2]Setembro!$C$33</f>
        <v>29.8</v>
      </c>
      <c r="AE6" s="14">
        <f>[2]Setembro!$C$34</f>
        <v>27.8</v>
      </c>
      <c r="AF6" s="24">
        <f t="shared" si="1"/>
        <v>36.799999999999997</v>
      </c>
      <c r="AG6" s="81">
        <f t="shared" si="2"/>
        <v>27.783333333333328</v>
      </c>
    </row>
    <row r="7" spans="1:33" ht="17.100000000000001" customHeight="1" x14ac:dyDescent="0.2">
      <c r="A7" s="133" t="s">
        <v>1</v>
      </c>
      <c r="B7" s="14">
        <f>[3]Setembro!$C$5</f>
        <v>31.3</v>
      </c>
      <c r="C7" s="14">
        <f>[3]Setembro!$C$6</f>
        <v>12.7</v>
      </c>
      <c r="D7" s="14">
        <f>[3]Setembro!$C$7</f>
        <v>19</v>
      </c>
      <c r="E7" s="14">
        <f>[3]Setembro!$C$8</f>
        <v>25.5</v>
      </c>
      <c r="F7" s="14">
        <f>[3]Setembro!$C$9</f>
        <v>27.7</v>
      </c>
      <c r="G7" s="14">
        <f>[3]Setembro!$C$10</f>
        <v>31.7</v>
      </c>
      <c r="H7" s="14">
        <f>[3]Setembro!$C$11</f>
        <v>34.5</v>
      </c>
      <c r="I7" s="14">
        <f>[3]Setembro!$C$12</f>
        <v>34.700000000000003</v>
      </c>
      <c r="J7" s="14">
        <f>[3]Setembro!$C$13</f>
        <v>35.700000000000003</v>
      </c>
      <c r="K7" s="14">
        <f>[3]Setembro!$C$14</f>
        <v>36.4</v>
      </c>
      <c r="L7" s="14">
        <f>[3]Setembro!$C$15</f>
        <v>36.700000000000003</v>
      </c>
      <c r="M7" s="14">
        <f>[3]Setembro!$C$16</f>
        <v>36.700000000000003</v>
      </c>
      <c r="N7" s="14">
        <f>[3]Setembro!$C$17</f>
        <v>36.5</v>
      </c>
      <c r="O7" s="14">
        <f>[3]Setembro!$C$18</f>
        <v>24.5</v>
      </c>
      <c r="P7" s="14">
        <f>[3]Setembro!$C$19</f>
        <v>28.2</v>
      </c>
      <c r="Q7" s="14">
        <f>[3]Setembro!$C$20</f>
        <v>23.9</v>
      </c>
      <c r="R7" s="14">
        <f>[3]Setembro!$C$21</f>
        <v>23.5</v>
      </c>
      <c r="S7" s="14">
        <f>[3]Setembro!$C$22</f>
        <v>31.3</v>
      </c>
      <c r="T7" s="14">
        <f>[3]Setembro!$C$23</f>
        <v>34.299999999999997</v>
      </c>
      <c r="U7" s="14">
        <f>[3]Setembro!$C$24</f>
        <v>29.5</v>
      </c>
      <c r="V7" s="14">
        <f>[3]Setembro!$C$25</f>
        <v>33.5</v>
      </c>
      <c r="W7" s="14">
        <f>[3]Setembro!$C$26</f>
        <v>36.799999999999997</v>
      </c>
      <c r="X7" s="14">
        <f>[3]Setembro!$C$27</f>
        <v>36.9</v>
      </c>
      <c r="Y7" s="14">
        <f>[3]Setembro!$C$28</f>
        <v>36.9</v>
      </c>
      <c r="Z7" s="14">
        <f>[3]Setembro!$C$29</f>
        <v>30.4</v>
      </c>
      <c r="AA7" s="14">
        <f>[3]Setembro!$C$30</f>
        <v>34.1</v>
      </c>
      <c r="AB7" s="14">
        <f>[3]Setembro!$C$31</f>
        <v>33.6</v>
      </c>
      <c r="AC7" s="14">
        <f>[3]Setembro!$C$32</f>
        <v>31.5</v>
      </c>
      <c r="AD7" s="14">
        <f>[3]Setembro!$C$33</f>
        <v>30.3</v>
      </c>
      <c r="AE7" s="14">
        <f>[3]Setembro!$C$34</f>
        <v>28.3</v>
      </c>
      <c r="AF7" s="24">
        <f t="shared" si="1"/>
        <v>36.9</v>
      </c>
      <c r="AG7" s="81">
        <f t="shared" si="2"/>
        <v>30.886666666666656</v>
      </c>
    </row>
    <row r="8" spans="1:33" ht="17.100000000000001" customHeight="1" x14ac:dyDescent="0.2">
      <c r="A8" s="133" t="s">
        <v>53</v>
      </c>
      <c r="B8" s="14">
        <f>[4]Setembro!$C$5</f>
        <v>37</v>
      </c>
      <c r="C8" s="14">
        <f>[4]Setembro!$C$6</f>
        <v>26</v>
      </c>
      <c r="D8" s="14">
        <f>[4]Setembro!$C$7</f>
        <v>19.100000000000001</v>
      </c>
      <c r="E8" s="14">
        <f>[4]Setembro!$C$8</f>
        <v>24.6</v>
      </c>
      <c r="F8" s="14">
        <f>[4]Setembro!$C$9</f>
        <v>25.6</v>
      </c>
      <c r="G8" s="14">
        <f>[4]Setembro!$C$10</f>
        <v>28</v>
      </c>
      <c r="H8" s="14">
        <f>[4]Setembro!$C$11</f>
        <v>31.8</v>
      </c>
      <c r="I8" s="14">
        <f>[4]Setembro!$C$12</f>
        <v>34.9</v>
      </c>
      <c r="J8" s="14">
        <f>[4]Setembro!$C$13</f>
        <v>36.1</v>
      </c>
      <c r="K8" s="14">
        <f>[4]Setembro!$C$14</f>
        <v>32.5</v>
      </c>
      <c r="L8" s="14">
        <f>[4]Setembro!$C$15</f>
        <v>33.6</v>
      </c>
      <c r="M8" s="14">
        <f>[4]Setembro!$C$16</f>
        <v>32</v>
      </c>
      <c r="N8" s="14">
        <f>[4]Setembro!$C$17</f>
        <v>32.799999999999997</v>
      </c>
      <c r="O8" s="14">
        <f>[4]Setembro!$C$18</f>
        <v>24.6</v>
      </c>
      <c r="P8" s="14">
        <f>[4]Setembro!$C$19</f>
        <v>26.3</v>
      </c>
      <c r="Q8" s="14">
        <f>[4]Setembro!$C$20</f>
        <v>25.6</v>
      </c>
      <c r="R8" s="14">
        <f>[4]Setembro!$C$21</f>
        <v>24.8</v>
      </c>
      <c r="S8" s="14">
        <f>[4]Setembro!$C$22</f>
        <v>29.7</v>
      </c>
      <c r="T8" s="14">
        <f>[4]Setembro!$C$23</f>
        <v>34.5</v>
      </c>
      <c r="U8" s="14">
        <f>[4]Setembro!$C$24</f>
        <v>28.9</v>
      </c>
      <c r="V8" s="14">
        <f>[4]Setembro!$C$25</f>
        <v>29.9</v>
      </c>
      <c r="W8" s="14">
        <f>[4]Setembro!$C$26</f>
        <v>34.799999999999997</v>
      </c>
      <c r="X8" s="14">
        <f>[4]Setembro!$C$27</f>
        <v>35.9</v>
      </c>
      <c r="Y8" s="14">
        <f>[4]Setembro!$C$28</f>
        <v>36.9</v>
      </c>
      <c r="Z8" s="14">
        <f>[4]Setembro!$C$29</f>
        <v>33.1</v>
      </c>
      <c r="AA8" s="14">
        <f>[4]Setembro!$C$30</f>
        <v>33.799999999999997</v>
      </c>
      <c r="AB8" s="14">
        <f>[4]Setembro!$C$31</f>
        <v>29.5</v>
      </c>
      <c r="AC8" s="14">
        <f>[4]Setembro!$C$32</f>
        <v>31.4</v>
      </c>
      <c r="AD8" s="14">
        <f>[4]Setembro!$C$33</f>
        <v>32.4</v>
      </c>
      <c r="AE8" s="14">
        <f>[4]Setembro!$C$34</f>
        <v>28</v>
      </c>
      <c r="AF8" s="24">
        <f t="shared" ref="AF8" si="3">MAX(B8:AE8)</f>
        <v>37</v>
      </c>
      <c r="AG8" s="81">
        <f t="shared" ref="AG8" si="4">AVERAGE(B8:AE8)</f>
        <v>30.469999999999995</v>
      </c>
    </row>
    <row r="9" spans="1:33" ht="17.100000000000001" customHeight="1" x14ac:dyDescent="0.2">
      <c r="A9" s="133" t="s">
        <v>46</v>
      </c>
      <c r="B9" s="14">
        <f>[5]Setembro!$C$5</f>
        <v>29.6</v>
      </c>
      <c r="C9" s="14">
        <f>[5]Setembro!$C$6</f>
        <v>14.3</v>
      </c>
      <c r="D9" s="14">
        <f>[5]Setembro!$C$7</f>
        <v>18.100000000000001</v>
      </c>
      <c r="E9" s="14">
        <f>[5]Setembro!$C$8</f>
        <v>24.7</v>
      </c>
      <c r="F9" s="14">
        <f>[5]Setembro!$C$9</f>
        <v>27.4</v>
      </c>
      <c r="G9" s="14">
        <f>[5]Setembro!$C$10</f>
        <v>30.2</v>
      </c>
      <c r="H9" s="14">
        <f>[5]Setembro!$C$11</f>
        <v>34.4</v>
      </c>
      <c r="I9" s="14">
        <f>[5]Setembro!$C$12</f>
        <v>33.799999999999997</v>
      </c>
      <c r="J9" s="14">
        <f>[5]Setembro!$C$13</f>
        <v>35.299999999999997</v>
      </c>
      <c r="K9" s="14">
        <f>[5]Setembro!$C$14</f>
        <v>36.4</v>
      </c>
      <c r="L9" s="14">
        <f>[5]Setembro!$C$15</f>
        <v>34.299999999999997</v>
      </c>
      <c r="M9" s="14">
        <f>[5]Setembro!$C$16</f>
        <v>32.299999999999997</v>
      </c>
      <c r="N9" s="14">
        <f>[5]Setembro!$C$17</f>
        <v>27.4</v>
      </c>
      <c r="O9" s="14">
        <f>[5]Setembro!$C$18</f>
        <v>22.7</v>
      </c>
      <c r="P9" s="14">
        <f>[5]Setembro!$C$19</f>
        <v>29.5</v>
      </c>
      <c r="Q9" s="14">
        <f>[5]Setembro!$C$20</f>
        <v>24.5</v>
      </c>
      <c r="R9" s="14">
        <f>[5]Setembro!$C$21</f>
        <v>22.7</v>
      </c>
      <c r="S9" s="14">
        <f>[5]Setembro!$C$22</f>
        <v>29.7</v>
      </c>
      <c r="T9" s="14">
        <f>[5]Setembro!$C$23</f>
        <v>34.700000000000003</v>
      </c>
      <c r="U9" s="14">
        <f>[5]Setembro!$C$24</f>
        <v>29.3</v>
      </c>
      <c r="V9" s="14">
        <f>[5]Setembro!$C$25</f>
        <v>34.200000000000003</v>
      </c>
      <c r="W9" s="14">
        <f>[5]Setembro!$C$26</f>
        <v>36.299999999999997</v>
      </c>
      <c r="X9" s="14">
        <f>[5]Setembro!$C$27</f>
        <v>37</v>
      </c>
      <c r="Y9" s="14">
        <f>[5]Setembro!$C$28</f>
        <v>36.1</v>
      </c>
      <c r="Z9" s="14">
        <f>[5]Setembro!$C$29</f>
        <v>31.1</v>
      </c>
      <c r="AA9" s="14">
        <f>[5]Setembro!$C$30</f>
        <v>29.9</v>
      </c>
      <c r="AB9" s="14">
        <f>[5]Setembro!$C$31</f>
        <v>25.4</v>
      </c>
      <c r="AC9" s="14">
        <f>[5]Setembro!$C$32</f>
        <v>22.9</v>
      </c>
      <c r="AD9" s="14">
        <f>[5]Setembro!$C$33</f>
        <v>29.2</v>
      </c>
      <c r="AE9" s="14">
        <f>[5]Setembro!$C$34</f>
        <v>31.6</v>
      </c>
      <c r="AF9" s="24">
        <f t="shared" si="1"/>
        <v>37</v>
      </c>
      <c r="AG9" s="81">
        <f t="shared" si="2"/>
        <v>29.5</v>
      </c>
    </row>
    <row r="10" spans="1:33" ht="17.100000000000001" customHeight="1" x14ac:dyDescent="0.2">
      <c r="A10" s="133" t="s">
        <v>2</v>
      </c>
      <c r="B10" s="14">
        <f>[6]Setembro!$C$5</f>
        <v>33.5</v>
      </c>
      <c r="C10" s="14">
        <f>[6]Setembro!$C$6</f>
        <v>26.3</v>
      </c>
      <c r="D10" s="14">
        <f>[6]Setembro!$C$7</f>
        <v>15.1</v>
      </c>
      <c r="E10" s="14">
        <f>[6]Setembro!$C$8</f>
        <v>23.1</v>
      </c>
      <c r="F10" s="14">
        <f>[6]Setembro!$C$9</f>
        <v>27</v>
      </c>
      <c r="G10" s="14">
        <f>[6]Setembro!$C$10</f>
        <v>29.2</v>
      </c>
      <c r="H10" s="14">
        <f>[6]Setembro!$C$11</f>
        <v>32.299999999999997</v>
      </c>
      <c r="I10" s="14">
        <f>[6]Setembro!$C$12</f>
        <v>33.700000000000003</v>
      </c>
      <c r="J10" s="14">
        <f>[6]Setembro!$C$13</f>
        <v>34.799999999999997</v>
      </c>
      <c r="K10" s="14">
        <f>[6]Setembro!$C$14</f>
        <v>34.799999999999997</v>
      </c>
      <c r="L10" s="14">
        <f>[6]Setembro!$C$15</f>
        <v>35.200000000000003</v>
      </c>
      <c r="M10" s="14">
        <f>[6]Setembro!$C$16</f>
        <v>35.700000000000003</v>
      </c>
      <c r="N10" s="14">
        <f>[6]Setembro!$C$17</f>
        <v>36.200000000000003</v>
      </c>
      <c r="O10" s="14">
        <f>[6]Setembro!$C$18</f>
        <v>24.2</v>
      </c>
      <c r="P10" s="14">
        <f>[6]Setembro!$C$19</f>
        <v>26.5</v>
      </c>
      <c r="Q10" s="14">
        <f>[6]Setembro!$C$20</f>
        <v>23.2</v>
      </c>
      <c r="R10" s="14">
        <f>[6]Setembro!$C$21</f>
        <v>21.6</v>
      </c>
      <c r="S10" s="14">
        <f>[6]Setembro!$C$22</f>
        <v>29.4</v>
      </c>
      <c r="T10" s="14">
        <f>[6]Setembro!$C$23</f>
        <v>32.1</v>
      </c>
      <c r="U10" s="14">
        <f>[6]Setembro!$C$24</f>
        <v>27.2</v>
      </c>
      <c r="V10" s="14">
        <f>[6]Setembro!$C$25</f>
        <v>32.4</v>
      </c>
      <c r="W10" s="14">
        <f>[6]Setembro!$C$26</f>
        <v>35</v>
      </c>
      <c r="X10" s="14">
        <f>[6]Setembro!$C$27</f>
        <v>35.5</v>
      </c>
      <c r="Y10" s="14">
        <f>[6]Setembro!$C$28</f>
        <v>35.799999999999997</v>
      </c>
      <c r="Z10" s="14">
        <f>[6]Setembro!$C$29</f>
        <v>28.5</v>
      </c>
      <c r="AA10" s="14">
        <f>[6]Setembro!$C$30</f>
        <v>32.9</v>
      </c>
      <c r="AB10" s="14">
        <f>[6]Setembro!$C$31</f>
        <v>31.7</v>
      </c>
      <c r="AC10" s="14">
        <f>[6]Setembro!$C$32</f>
        <v>27.5</v>
      </c>
      <c r="AD10" s="14">
        <f>[6]Setembro!$C$33</f>
        <v>30.4</v>
      </c>
      <c r="AE10" s="14">
        <f>[6]Setembro!$C$34</f>
        <v>24.8</v>
      </c>
      <c r="AF10" s="24">
        <f t="shared" si="1"/>
        <v>36.200000000000003</v>
      </c>
      <c r="AG10" s="81">
        <f t="shared" si="2"/>
        <v>29.853333333333332</v>
      </c>
    </row>
    <row r="11" spans="1:33" ht="17.100000000000001" customHeight="1" x14ac:dyDescent="0.2">
      <c r="A11" s="133" t="s">
        <v>3</v>
      </c>
      <c r="B11" s="14">
        <f>[7]Setembro!$C$5</f>
        <v>37.200000000000003</v>
      </c>
      <c r="C11" s="14">
        <f>[7]Setembro!$C$6</f>
        <v>32.4</v>
      </c>
      <c r="D11" s="14">
        <f>[7]Setembro!$C$7</f>
        <v>24.4</v>
      </c>
      <c r="E11" s="14">
        <f>[7]Setembro!$C$8</f>
        <v>27.5</v>
      </c>
      <c r="F11" s="14">
        <f>[7]Setembro!$C$9</f>
        <v>27.9</v>
      </c>
      <c r="G11" s="14">
        <f>[7]Setembro!$C$10</f>
        <v>31.1</v>
      </c>
      <c r="H11" s="14">
        <f>[7]Setembro!$C$11</f>
        <v>36</v>
      </c>
      <c r="I11" s="14">
        <f>[7]Setembro!$C$12</f>
        <v>36.200000000000003</v>
      </c>
      <c r="J11" s="14">
        <f>[7]Setembro!$C$13</f>
        <v>36</v>
      </c>
      <c r="K11" s="14">
        <f>[7]Setembro!$C$14</f>
        <v>36.6</v>
      </c>
      <c r="L11" s="14">
        <f>[7]Setembro!$C$15</f>
        <v>37.299999999999997</v>
      </c>
      <c r="M11" s="14">
        <f>[7]Setembro!$C$16</f>
        <v>37.1</v>
      </c>
      <c r="N11" s="14">
        <f>[7]Setembro!$C$17</f>
        <v>38.1</v>
      </c>
      <c r="O11" s="14">
        <f>[7]Setembro!$C$18</f>
        <v>28.8</v>
      </c>
      <c r="P11" s="14">
        <f>[7]Setembro!$C$19</f>
        <v>29</v>
      </c>
      <c r="Q11" s="14">
        <f>[7]Setembro!$C$20</f>
        <v>31.9</v>
      </c>
      <c r="R11" s="14" t="str">
        <f>[7]Setembro!$C$21</f>
        <v>*</v>
      </c>
      <c r="S11" s="14">
        <f>[7]Setembro!$C$22</f>
        <v>27.9</v>
      </c>
      <c r="T11" s="14">
        <f>[7]Setembro!$C$23</f>
        <v>34</v>
      </c>
      <c r="U11" s="14">
        <f>[7]Setembro!$C$24</f>
        <v>34</v>
      </c>
      <c r="V11" s="14">
        <f>[7]Setembro!$C$25</f>
        <v>33.5</v>
      </c>
      <c r="W11" s="14">
        <f>[7]Setembro!$C$26</f>
        <v>35.6</v>
      </c>
      <c r="X11" s="14">
        <f>[7]Setembro!$C$27</f>
        <v>37.5</v>
      </c>
      <c r="Y11" s="14">
        <f>[7]Setembro!$C$28</f>
        <v>38.9</v>
      </c>
      <c r="Z11" s="14">
        <f>[7]Setembro!$C$29</f>
        <v>35.9</v>
      </c>
      <c r="AA11" s="14">
        <f>[7]Setembro!$C$30</f>
        <v>37.6</v>
      </c>
      <c r="AB11" s="14">
        <f>[7]Setembro!$C$31</f>
        <v>33.799999999999997</v>
      </c>
      <c r="AC11" s="14">
        <f>[7]Setembro!$C$32</f>
        <v>33.5</v>
      </c>
      <c r="AD11" s="14" t="str">
        <f>[7]Setembro!$C$33</f>
        <v>*</v>
      </c>
      <c r="AE11" s="14" t="str">
        <f>[7]Setembro!$C$34</f>
        <v>*</v>
      </c>
      <c r="AF11" s="24">
        <f t="shared" si="1"/>
        <v>38.9</v>
      </c>
      <c r="AG11" s="81">
        <f t="shared" si="2"/>
        <v>33.692592592592597</v>
      </c>
    </row>
    <row r="12" spans="1:33" ht="17.100000000000001" customHeight="1" x14ac:dyDescent="0.2">
      <c r="A12" s="133" t="s">
        <v>4</v>
      </c>
      <c r="B12" s="14">
        <f>[8]Setembro!$C$5</f>
        <v>34.1</v>
      </c>
      <c r="C12" s="14">
        <f>[8]Setembro!$C$6</f>
        <v>30.3</v>
      </c>
      <c r="D12" s="14">
        <f>[8]Setembro!$C$7</f>
        <v>22.5</v>
      </c>
      <c r="E12" s="14">
        <f>[8]Setembro!$C$8</f>
        <v>24.6</v>
      </c>
      <c r="F12" s="14">
        <f>[8]Setembro!$C$9</f>
        <v>26.2</v>
      </c>
      <c r="G12" s="14">
        <f>[8]Setembro!$C$10</f>
        <v>29.9</v>
      </c>
      <c r="H12" s="14">
        <f>[8]Setembro!$C$11</f>
        <v>33.4</v>
      </c>
      <c r="I12" s="14">
        <f>[8]Setembro!$C$12</f>
        <v>33.5</v>
      </c>
      <c r="J12" s="14">
        <f>[8]Setembro!$C$13</f>
        <v>34.1</v>
      </c>
      <c r="K12" s="14">
        <f>[8]Setembro!$C$14</f>
        <v>34.799999999999997</v>
      </c>
      <c r="L12" s="14">
        <f>[8]Setembro!$C$15</f>
        <v>34.9</v>
      </c>
      <c r="M12" s="14">
        <f>[8]Setembro!$C$16</f>
        <v>34.700000000000003</v>
      </c>
      <c r="N12" s="14">
        <f>[8]Setembro!$C$17</f>
        <v>36</v>
      </c>
      <c r="O12" s="14">
        <f>[8]Setembro!$C$18</f>
        <v>23.3</v>
      </c>
      <c r="P12" s="14">
        <f>[8]Setembro!$C$19</f>
        <v>28.8</v>
      </c>
      <c r="Q12" s="14">
        <f>[8]Setembro!$C$20</f>
        <v>30</v>
      </c>
      <c r="R12" s="14">
        <f>[8]Setembro!$C$21</f>
        <v>22.2</v>
      </c>
      <c r="S12" s="14">
        <f>[8]Setembro!$C$22</f>
        <v>27.6</v>
      </c>
      <c r="T12" s="14">
        <f>[8]Setembro!$C$23</f>
        <v>29.7</v>
      </c>
      <c r="U12" s="14">
        <f>[8]Setembro!$C$24</f>
        <v>30.6</v>
      </c>
      <c r="V12" s="14">
        <f>[8]Setembro!$C$25</f>
        <v>31.7</v>
      </c>
      <c r="W12" s="14">
        <f>[8]Setembro!$C$26</f>
        <v>33.5</v>
      </c>
      <c r="X12" s="14">
        <f>[8]Setembro!$C$27</f>
        <v>34.4</v>
      </c>
      <c r="Y12" s="14">
        <f>[8]Setembro!$C$28</f>
        <v>35.5</v>
      </c>
      <c r="Z12" s="14">
        <f>[8]Setembro!$C$29</f>
        <v>30.4</v>
      </c>
      <c r="AA12" s="14">
        <f>[8]Setembro!$C$30</f>
        <v>34.799999999999997</v>
      </c>
      <c r="AB12" s="14">
        <f>[8]Setembro!$C$31</f>
        <v>32.1</v>
      </c>
      <c r="AC12" s="14">
        <f>[8]Setembro!$C$32</f>
        <v>30.9</v>
      </c>
      <c r="AD12" s="14">
        <f>[8]Setembro!$C$33</f>
        <v>30.1</v>
      </c>
      <c r="AE12" s="14">
        <f>[8]Setembro!$C$34</f>
        <v>23.7</v>
      </c>
      <c r="AF12" s="24">
        <f t="shared" si="1"/>
        <v>36</v>
      </c>
      <c r="AG12" s="81">
        <f t="shared" si="2"/>
        <v>30.610000000000007</v>
      </c>
    </row>
    <row r="13" spans="1:33" ht="17.100000000000001" customHeight="1" x14ac:dyDescent="0.2">
      <c r="A13" s="133" t="s">
        <v>5</v>
      </c>
      <c r="B13" s="14">
        <f>[9]Setembro!$C$5</f>
        <v>25.6</v>
      </c>
      <c r="C13" s="14">
        <f>[9]Setembro!$C$6</f>
        <v>20.399999999999999</v>
      </c>
      <c r="D13" s="14">
        <f>[9]Setembro!$C$7</f>
        <v>22.8</v>
      </c>
      <c r="E13" s="14">
        <f>[9]Setembro!$C$8</f>
        <v>25.9</v>
      </c>
      <c r="F13" s="14">
        <f>[9]Setembro!$C$9</f>
        <v>21.6</v>
      </c>
      <c r="G13" s="14" t="str">
        <f>[9]Setembro!$C$10</f>
        <v>*</v>
      </c>
      <c r="H13" s="14" t="str">
        <f>[9]Setembro!$C$11</f>
        <v>*</v>
      </c>
      <c r="I13" s="14" t="str">
        <f>[9]Setembro!$C$12</f>
        <v>*</v>
      </c>
      <c r="J13" s="14" t="str">
        <f>[9]Setembro!$C$13</f>
        <v>*</v>
      </c>
      <c r="K13" s="14" t="str">
        <f>[9]Setembro!$C$14</f>
        <v>*</v>
      </c>
      <c r="L13" s="14" t="str">
        <f>[9]Setembro!$C$15</f>
        <v>*</v>
      </c>
      <c r="M13" s="14" t="str">
        <f>[9]Setembro!$C$16</f>
        <v>*</v>
      </c>
      <c r="N13" s="14" t="str">
        <f>[9]Setembro!$C$17</f>
        <v>*</v>
      </c>
      <c r="O13" s="14" t="str">
        <f>[9]Setembro!$C$18</f>
        <v>*</v>
      </c>
      <c r="P13" s="14">
        <f>[9]Setembro!$C$19</f>
        <v>30</v>
      </c>
      <c r="Q13" s="14">
        <f>[9]Setembro!$C$20</f>
        <v>29.6</v>
      </c>
      <c r="R13" s="14">
        <f>[9]Setembro!$C$21</f>
        <v>27.2</v>
      </c>
      <c r="S13" s="14">
        <f>[9]Setembro!$C$22</f>
        <v>31.4</v>
      </c>
      <c r="T13" s="14">
        <f>[9]Setembro!$C$23</f>
        <v>33</v>
      </c>
      <c r="U13" s="14">
        <f>[9]Setembro!$C$24</f>
        <v>33.799999999999997</v>
      </c>
      <c r="V13" s="14">
        <f>[9]Setembro!$C$25</f>
        <v>25.2</v>
      </c>
      <c r="W13" s="14" t="str">
        <f>[9]Setembro!$C$26</f>
        <v>*</v>
      </c>
      <c r="X13" s="14" t="str">
        <f>[9]Setembro!$C$27</f>
        <v>*</v>
      </c>
      <c r="Y13" s="14" t="str">
        <f>[9]Setembro!$C$28</f>
        <v>*</v>
      </c>
      <c r="Z13" s="14" t="str">
        <f>[9]Setembro!$C$29</f>
        <v>*</v>
      </c>
      <c r="AA13" s="14" t="str">
        <f>[9]Setembro!$C$30</f>
        <v>*</v>
      </c>
      <c r="AB13" s="14" t="str">
        <f>[9]Setembro!$C$31</f>
        <v>*</v>
      </c>
      <c r="AC13" s="14">
        <f>[9]Setembro!$C$32</f>
        <v>34.1</v>
      </c>
      <c r="AD13" s="14">
        <f>[9]Setembro!$C$33</f>
        <v>29.6</v>
      </c>
      <c r="AE13" s="14">
        <f>[9]Setembro!$C$34</f>
        <v>30</v>
      </c>
      <c r="AF13" s="24">
        <f t="shared" si="1"/>
        <v>34.1</v>
      </c>
      <c r="AG13" s="81">
        <f t="shared" si="2"/>
        <v>28.013333333333335</v>
      </c>
    </row>
    <row r="14" spans="1:33" ht="17.100000000000001" customHeight="1" x14ac:dyDescent="0.2">
      <c r="A14" s="133" t="s">
        <v>48</v>
      </c>
      <c r="B14" s="14">
        <f>[10]Setembro!$C$5</f>
        <v>35.4</v>
      </c>
      <c r="C14" s="14">
        <f>[10]Setembro!$C$6</f>
        <v>29.1</v>
      </c>
      <c r="D14" s="14">
        <f>[10]Setembro!$C$7</f>
        <v>22.6</v>
      </c>
      <c r="E14" s="14">
        <f>[10]Setembro!$C$8</f>
        <v>27.1</v>
      </c>
      <c r="F14" s="14">
        <f>[10]Setembro!$C$9</f>
        <v>28.9</v>
      </c>
      <c r="G14" s="14">
        <f>[10]Setembro!$C$10</f>
        <v>31.3</v>
      </c>
      <c r="H14" s="14">
        <f>[10]Setembro!$C$11</f>
        <v>34.1</v>
      </c>
      <c r="I14" s="14">
        <f>[10]Setembro!$C$12</f>
        <v>35.200000000000003</v>
      </c>
      <c r="J14" s="14">
        <f>[10]Setembro!$C$13</f>
        <v>36.4</v>
      </c>
      <c r="K14" s="14">
        <f>[10]Setembro!$C$14</f>
        <v>35.799999999999997</v>
      </c>
      <c r="L14" s="14">
        <f>[10]Setembro!$C$15</f>
        <v>36.4</v>
      </c>
      <c r="M14" s="14">
        <f>[10]Setembro!$C$16</f>
        <v>36.9</v>
      </c>
      <c r="N14" s="14">
        <f>[10]Setembro!$C$17</f>
        <v>37</v>
      </c>
      <c r="O14" s="14">
        <f>[10]Setembro!$C$18</f>
        <v>28.3</v>
      </c>
      <c r="P14" s="14">
        <f>[10]Setembro!$C$19</f>
        <v>30.1</v>
      </c>
      <c r="Q14" s="14">
        <f>[10]Setembro!$C$20</f>
        <v>32.799999999999997</v>
      </c>
      <c r="R14" s="14">
        <f>[10]Setembro!$C$21</f>
        <v>23.9</v>
      </c>
      <c r="S14" s="14">
        <f>[10]Setembro!$C$22</f>
        <v>29.9</v>
      </c>
      <c r="T14" s="14">
        <f>[10]Setembro!$C$23</f>
        <v>33.799999999999997</v>
      </c>
      <c r="U14" s="14">
        <f>[10]Setembro!$C$24</f>
        <v>33.5</v>
      </c>
      <c r="V14" s="14">
        <f>[10]Setembro!$C$25</f>
        <v>33.9</v>
      </c>
      <c r="W14" s="14">
        <f>[10]Setembro!$C$26</f>
        <v>35</v>
      </c>
      <c r="X14" s="14">
        <f>[10]Setembro!$C$27</f>
        <v>36.9</v>
      </c>
      <c r="Y14" s="14">
        <f>[10]Setembro!$C$28</f>
        <v>36.4</v>
      </c>
      <c r="Z14" s="14">
        <f>[10]Setembro!$C$29</f>
        <v>28.3</v>
      </c>
      <c r="AA14" s="14">
        <f>[10]Setembro!$C$30</f>
        <v>36.4</v>
      </c>
      <c r="AB14" s="14">
        <f>[10]Setembro!$C$31</f>
        <v>35.200000000000003</v>
      </c>
      <c r="AC14" s="14">
        <f>[10]Setembro!$C$32</f>
        <v>32.5</v>
      </c>
      <c r="AD14" s="14">
        <f>[10]Setembro!$C$33</f>
        <v>33.5</v>
      </c>
      <c r="AE14" s="14">
        <f>[10]Setembro!$C$34</f>
        <v>24.6</v>
      </c>
      <c r="AF14" s="24">
        <f>MAX(B14:AE14)</f>
        <v>37</v>
      </c>
      <c r="AG14" s="81">
        <f>AVERAGE(B14:AE14)</f>
        <v>32.373333333333328</v>
      </c>
    </row>
    <row r="15" spans="1:33" ht="17.100000000000001" customHeight="1" x14ac:dyDescent="0.2">
      <c r="A15" s="133" t="s">
        <v>6</v>
      </c>
      <c r="B15" s="14">
        <f>[11]Setembro!$C$5</f>
        <v>38</v>
      </c>
      <c r="C15" s="14">
        <f>[11]Setembro!$C$6</f>
        <v>29.4</v>
      </c>
      <c r="D15" s="14">
        <f>[11]Setembro!$C$7</f>
        <v>24.8</v>
      </c>
      <c r="E15" s="14">
        <f>[11]Setembro!$C$8</f>
        <v>30.3</v>
      </c>
      <c r="F15" s="14">
        <f>[11]Setembro!$C$9</f>
        <v>31</v>
      </c>
      <c r="G15" s="14">
        <f>[11]Setembro!$C$10</f>
        <v>34.5</v>
      </c>
      <c r="H15" s="14">
        <f>[11]Setembro!$C$11</f>
        <v>37.299999999999997</v>
      </c>
      <c r="I15" s="14">
        <f>[11]Setembro!$C$12</f>
        <v>38</v>
      </c>
      <c r="J15" s="14">
        <f>[11]Setembro!$C$13</f>
        <v>38.799999999999997</v>
      </c>
      <c r="K15" s="14">
        <f>[11]Setembro!$C$14</f>
        <v>39.4</v>
      </c>
      <c r="L15" s="14">
        <f>[11]Setembro!$C$15</f>
        <v>39.299999999999997</v>
      </c>
      <c r="M15" s="14">
        <f>[11]Setembro!$C$16</f>
        <v>39.5</v>
      </c>
      <c r="N15" s="14">
        <f>[11]Setembro!$C$17</f>
        <v>41.1</v>
      </c>
      <c r="O15" s="14">
        <f>[11]Setembro!$C$18</f>
        <v>30.6</v>
      </c>
      <c r="P15" s="14">
        <f>[11]Setembro!$C$19</f>
        <v>34</v>
      </c>
      <c r="Q15" s="14">
        <f>[11]Setembro!$C$20</f>
        <v>34.200000000000003</v>
      </c>
      <c r="R15" s="14">
        <f>[11]Setembro!$C$21</f>
        <v>28.1</v>
      </c>
      <c r="S15" s="14">
        <f>[11]Setembro!$C$22</f>
        <v>33</v>
      </c>
      <c r="T15" s="14">
        <f>[11]Setembro!$C$23</f>
        <v>35.6</v>
      </c>
      <c r="U15" s="14">
        <f>[11]Setembro!$C$24</f>
        <v>36.200000000000003</v>
      </c>
      <c r="V15" s="14">
        <f>[11]Setembro!$C$25</f>
        <v>36.700000000000003</v>
      </c>
      <c r="W15" s="14">
        <f>[11]Setembro!$C$26</f>
        <v>37.299999999999997</v>
      </c>
      <c r="X15" s="14">
        <f>[11]Setembro!$C$27</f>
        <v>35.700000000000003</v>
      </c>
      <c r="Y15" s="14">
        <f>[11]Setembro!$C$28</f>
        <v>39.5</v>
      </c>
      <c r="Z15" s="14">
        <f>[11]Setembro!$C$29</f>
        <v>30.3</v>
      </c>
      <c r="AA15" s="14">
        <f>[11]Setembro!$C$30</f>
        <v>35.700000000000003</v>
      </c>
      <c r="AB15" s="14">
        <f>[11]Setembro!$C$31</f>
        <v>37.299999999999997</v>
      </c>
      <c r="AC15" s="14">
        <f>[11]Setembro!$C$32</f>
        <v>34.5</v>
      </c>
      <c r="AD15" s="14">
        <f>[11]Setembro!$C$33</f>
        <v>30.9</v>
      </c>
      <c r="AE15" s="14">
        <f>[11]Setembro!$C$34</f>
        <v>26.7</v>
      </c>
      <c r="AF15" s="24">
        <f t="shared" ref="AF15:AF30" si="5">MAX(B15:AE15)</f>
        <v>41.1</v>
      </c>
      <c r="AG15" s="81">
        <f t="shared" ref="AG15:AG30" si="6">AVERAGE(B15:AE15)</f>
        <v>34.590000000000003</v>
      </c>
    </row>
    <row r="16" spans="1:33" ht="17.100000000000001" customHeight="1" x14ac:dyDescent="0.2">
      <c r="A16" s="133" t="s">
        <v>7</v>
      </c>
      <c r="B16" s="14">
        <f>[12]Setembro!$C$5</f>
        <v>27.1</v>
      </c>
      <c r="C16" s="14">
        <f>[12]Setembro!$C$6</f>
        <v>16</v>
      </c>
      <c r="D16" s="14">
        <f>[12]Setembro!$C$7</f>
        <v>17.3</v>
      </c>
      <c r="E16" s="14">
        <f>[12]Setembro!$C$8</f>
        <v>23.5</v>
      </c>
      <c r="F16" s="14">
        <f>[12]Setembro!$C$9</f>
        <v>24.8</v>
      </c>
      <c r="G16" s="14">
        <f>[12]Setembro!$C$10</f>
        <v>27</v>
      </c>
      <c r="H16" s="14">
        <f>[12]Setembro!$C$11</f>
        <v>30.8</v>
      </c>
      <c r="I16" s="14">
        <f>[12]Setembro!$C$12</f>
        <v>31.8</v>
      </c>
      <c r="J16" s="14">
        <f>[12]Setembro!$C$13</f>
        <v>32.6</v>
      </c>
      <c r="K16" s="14">
        <f>[12]Setembro!$C$14</f>
        <v>33.4</v>
      </c>
      <c r="L16" s="14">
        <f>[12]Setembro!$C$15</f>
        <v>32.200000000000003</v>
      </c>
      <c r="M16" s="14">
        <f>[12]Setembro!$C$16</f>
        <v>29.1</v>
      </c>
      <c r="N16" s="14">
        <f>[12]Setembro!$C$17</f>
        <v>26.7</v>
      </c>
      <c r="O16" s="14">
        <f>[12]Setembro!$C$18</f>
        <v>19.3</v>
      </c>
      <c r="P16" s="14">
        <f>[12]Setembro!$C$19</f>
        <v>26.1</v>
      </c>
      <c r="Q16" s="14">
        <f>[12]Setembro!$C$20</f>
        <v>21.4</v>
      </c>
      <c r="R16" s="14">
        <f>[12]Setembro!$C$21</f>
        <v>26.4</v>
      </c>
      <c r="S16" s="14">
        <f>[12]Setembro!$C$22</f>
        <v>28.6</v>
      </c>
      <c r="T16" s="14">
        <f>[12]Setembro!$C$23</f>
        <v>35</v>
      </c>
      <c r="U16" s="14">
        <f>[12]Setembro!$C$24</f>
        <v>27.3</v>
      </c>
      <c r="V16" s="14">
        <f>[12]Setembro!$C$25</f>
        <v>30.6</v>
      </c>
      <c r="W16" s="14">
        <f>[12]Setembro!$C$26</f>
        <v>35.700000000000003</v>
      </c>
      <c r="X16" s="14">
        <f>[12]Setembro!$C$27</f>
        <v>36.9</v>
      </c>
      <c r="Y16" s="14">
        <f>[12]Setembro!$C$28</f>
        <v>37</v>
      </c>
      <c r="Z16" s="14">
        <f>[12]Setembro!$C$29</f>
        <v>25.7</v>
      </c>
      <c r="AA16" s="14">
        <f>[12]Setembro!$C$30</f>
        <v>31.6</v>
      </c>
      <c r="AB16" s="14">
        <f>[12]Setembro!$C$31</f>
        <v>24</v>
      </c>
      <c r="AC16" s="14">
        <f>[12]Setembro!$C$32</f>
        <v>26.9</v>
      </c>
      <c r="AD16" s="14">
        <f>[12]Setembro!$C$33</f>
        <v>28.7</v>
      </c>
      <c r="AE16" s="14">
        <f>[12]Setembro!$C$34</f>
        <v>24.6</v>
      </c>
      <c r="AF16" s="24">
        <f t="shared" si="5"/>
        <v>37</v>
      </c>
      <c r="AG16" s="81">
        <f t="shared" si="6"/>
        <v>27.936666666666671</v>
      </c>
    </row>
    <row r="17" spans="1:33" ht="17.100000000000001" customHeight="1" x14ac:dyDescent="0.2">
      <c r="A17" s="133" t="s">
        <v>8</v>
      </c>
      <c r="B17" s="14">
        <f>[13]Setembro!$C$5</f>
        <v>23.3</v>
      </c>
      <c r="C17" s="14">
        <f>[13]Setembro!$C$6</f>
        <v>18</v>
      </c>
      <c r="D17" s="14">
        <f>[13]Setembro!$C$7</f>
        <v>16.3</v>
      </c>
      <c r="E17" s="14">
        <f>[13]Setembro!$C$8</f>
        <v>22.8</v>
      </c>
      <c r="F17" s="14">
        <f>[13]Setembro!$C$9</f>
        <v>24.1</v>
      </c>
      <c r="G17" s="14">
        <f>[13]Setembro!$C$10</f>
        <v>25.9</v>
      </c>
      <c r="H17" s="14">
        <f>[13]Setembro!$C$11</f>
        <v>29.3</v>
      </c>
      <c r="I17" s="14">
        <f>[13]Setembro!$C$12</f>
        <v>32.4</v>
      </c>
      <c r="J17" s="14">
        <f>[13]Setembro!$C$13</f>
        <v>32.200000000000003</v>
      </c>
      <c r="K17" s="14">
        <f>[13]Setembro!$C$14</f>
        <v>33.4</v>
      </c>
      <c r="L17" s="14">
        <f>[13]Setembro!$C$15</f>
        <v>30.5</v>
      </c>
      <c r="M17" s="14">
        <f>[13]Setembro!$C$16</f>
        <v>28.3</v>
      </c>
      <c r="N17" s="14">
        <f>[13]Setembro!$C$17</f>
        <v>23.8</v>
      </c>
      <c r="O17" s="14">
        <f>[13]Setembro!$C$18</f>
        <v>23</v>
      </c>
      <c r="P17" s="14">
        <f>[13]Setembro!$C$19</f>
        <v>28.3</v>
      </c>
      <c r="Q17" s="14">
        <f>[13]Setembro!$C$20</f>
        <v>22.3</v>
      </c>
      <c r="R17" s="14">
        <f>[13]Setembro!$C$21</f>
        <v>27.7</v>
      </c>
      <c r="S17" s="14">
        <f>[13]Setembro!$C$22</f>
        <v>29.4</v>
      </c>
      <c r="T17" s="14">
        <f>[13]Setembro!$C$23</f>
        <v>34.200000000000003</v>
      </c>
      <c r="U17" s="14">
        <f>[13]Setembro!$C$24</f>
        <v>21.2</v>
      </c>
      <c r="V17" s="14">
        <f>[13]Setembro!$C$25</f>
        <v>29.3</v>
      </c>
      <c r="W17" s="14">
        <f>[13]Setembro!$C$26</f>
        <v>33.9</v>
      </c>
      <c r="X17" s="14">
        <f>[13]Setembro!$C$27</f>
        <v>35.299999999999997</v>
      </c>
      <c r="Y17" s="14">
        <f>[13]Setembro!$C$28</f>
        <v>35.700000000000003</v>
      </c>
      <c r="Z17" s="14">
        <f>[13]Setembro!$C$29</f>
        <v>28.8</v>
      </c>
      <c r="AA17" s="14">
        <f>[13]Setembro!$C$30</f>
        <v>25.9</v>
      </c>
      <c r="AB17" s="14">
        <f>[13]Setembro!$C$31</f>
        <v>21.2</v>
      </c>
      <c r="AC17" s="14">
        <f>[13]Setembro!$C$32</f>
        <v>28.8</v>
      </c>
      <c r="AD17" s="14">
        <f>[13]Setembro!$C$33</f>
        <v>29.5</v>
      </c>
      <c r="AE17" s="14">
        <f>[13]Setembro!$C$34</f>
        <v>26</v>
      </c>
      <c r="AF17" s="24">
        <f t="shared" si="5"/>
        <v>35.700000000000003</v>
      </c>
      <c r="AG17" s="81">
        <f t="shared" si="6"/>
        <v>27.359999999999996</v>
      </c>
    </row>
    <row r="18" spans="1:33" ht="17.100000000000001" customHeight="1" x14ac:dyDescent="0.2">
      <c r="A18" s="133" t="s">
        <v>9</v>
      </c>
      <c r="B18" s="14">
        <f>[14]Setembro!$C$5</f>
        <v>28.8</v>
      </c>
      <c r="C18" s="14">
        <f>[14]Setembro!$C$6</f>
        <v>20.399999999999999</v>
      </c>
      <c r="D18" s="14">
        <f>[14]Setembro!$C$7</f>
        <v>17</v>
      </c>
      <c r="E18" s="14">
        <f>[14]Setembro!$C$8</f>
        <v>23.2</v>
      </c>
      <c r="F18" s="14">
        <f>[14]Setembro!$C$9</f>
        <v>25.5</v>
      </c>
      <c r="G18" s="14">
        <f>[14]Setembro!$C$10</f>
        <v>27.2</v>
      </c>
      <c r="H18" s="14">
        <f>[14]Setembro!$C$11</f>
        <v>30.6</v>
      </c>
      <c r="I18" s="14">
        <f>[14]Setembro!$C$12</f>
        <v>32</v>
      </c>
      <c r="J18" s="14">
        <f>[14]Setembro!$C$13</f>
        <v>33.200000000000003</v>
      </c>
      <c r="K18" s="14">
        <f>[14]Setembro!$C$14</f>
        <v>33.4</v>
      </c>
      <c r="L18" s="14">
        <f>[14]Setembro!$C$15</f>
        <v>32.299999999999997</v>
      </c>
      <c r="M18" s="14">
        <f>[14]Setembro!$C$16</f>
        <v>29.8</v>
      </c>
      <c r="N18" s="14">
        <f>[14]Setembro!$C$17</f>
        <v>29.6</v>
      </c>
      <c r="O18" s="14">
        <f>[14]Setembro!$C$18</f>
        <v>21.9</v>
      </c>
      <c r="P18" s="14">
        <f>[14]Setembro!$C$19</f>
        <v>27</v>
      </c>
      <c r="Q18" s="14">
        <f>[14]Setembro!$C$20</f>
        <v>22.8</v>
      </c>
      <c r="R18" s="14">
        <f>[14]Setembro!$C$21</f>
        <v>26.3</v>
      </c>
      <c r="S18" s="14">
        <f>[14]Setembro!$C$22</f>
        <v>27.7</v>
      </c>
      <c r="T18" s="14">
        <f>[14]Setembro!$C$23</f>
        <v>34.5</v>
      </c>
      <c r="U18" s="14">
        <f>[14]Setembro!$C$24</f>
        <v>28.9</v>
      </c>
      <c r="V18" s="14">
        <f>[14]Setembro!$C$25</f>
        <v>30.2</v>
      </c>
      <c r="W18" s="14">
        <f>[14]Setembro!$C$26</f>
        <v>34.5</v>
      </c>
      <c r="X18" s="14">
        <f>[14]Setembro!$C$27</f>
        <v>36</v>
      </c>
      <c r="Y18" s="14">
        <f>[14]Setembro!$C$28</f>
        <v>37</v>
      </c>
      <c r="Z18" s="14">
        <f>[14]Setembro!$C$29</f>
        <v>28.8</v>
      </c>
      <c r="AA18" s="14">
        <f>[14]Setembro!$C$30</f>
        <v>33.299999999999997</v>
      </c>
      <c r="AB18" s="14">
        <f>[14]Setembro!$C$31</f>
        <v>24.8</v>
      </c>
      <c r="AC18" s="14">
        <f>[14]Setembro!$C$32</f>
        <v>29.7</v>
      </c>
      <c r="AD18" s="14">
        <f>[14]Setembro!$C$33</f>
        <v>30.3</v>
      </c>
      <c r="AE18" s="14">
        <f>[14]Setembro!$C$34</f>
        <v>24.4</v>
      </c>
      <c r="AF18" s="24">
        <f t="shared" si="5"/>
        <v>37</v>
      </c>
      <c r="AG18" s="81">
        <f t="shared" si="6"/>
        <v>28.70333333333333</v>
      </c>
    </row>
    <row r="19" spans="1:33" ht="17.100000000000001" customHeight="1" x14ac:dyDescent="0.2">
      <c r="A19" s="133" t="s">
        <v>47</v>
      </c>
      <c r="B19" s="14">
        <f>[15]Setembro!$C$5</f>
        <v>28.7</v>
      </c>
      <c r="C19" s="14">
        <f>[15]Setembro!$C$6</f>
        <v>15</v>
      </c>
      <c r="D19" s="14">
        <f>[15]Setembro!$C$7</f>
        <v>18.7</v>
      </c>
      <c r="E19" s="14">
        <f>[15]Setembro!$C$8</f>
        <v>25.8</v>
      </c>
      <c r="F19" s="14">
        <f>[15]Setembro!$C$9</f>
        <v>27.8</v>
      </c>
      <c r="G19" s="14">
        <f>[15]Setembro!$C$10</f>
        <v>30.2</v>
      </c>
      <c r="H19" s="14">
        <f>[15]Setembro!$C$11</f>
        <v>33.200000000000003</v>
      </c>
      <c r="I19" s="14">
        <f>[15]Setembro!$C$12</f>
        <v>34.1</v>
      </c>
      <c r="J19" s="14">
        <f>[15]Setembro!$C$13</f>
        <v>34.799999999999997</v>
      </c>
      <c r="K19" s="14">
        <f>[15]Setembro!$C$14</f>
        <v>36.299999999999997</v>
      </c>
      <c r="L19" s="14">
        <f>[15]Setembro!$C$15</f>
        <v>35.1</v>
      </c>
      <c r="M19" s="14">
        <f>[15]Setembro!$C$16</f>
        <v>32.799999999999997</v>
      </c>
      <c r="N19" s="14">
        <f>[15]Setembro!$C$17</f>
        <v>31.2</v>
      </c>
      <c r="O19" s="14">
        <f>[15]Setembro!$C$18</f>
        <v>22.9</v>
      </c>
      <c r="P19" s="14">
        <f>[15]Setembro!$C$19</f>
        <v>27.5</v>
      </c>
      <c r="Q19" s="14">
        <f>[15]Setembro!$C$20</f>
        <v>24</v>
      </c>
      <c r="R19" s="14">
        <f>[15]Setembro!$C$21</f>
        <v>27.2</v>
      </c>
      <c r="S19" s="14">
        <f>[15]Setembro!$C$22</f>
        <v>29.7</v>
      </c>
      <c r="T19" s="14">
        <f>[15]Setembro!$C$23</f>
        <v>33.6</v>
      </c>
      <c r="U19" s="14">
        <f>[15]Setembro!$C$24</f>
        <v>28</v>
      </c>
      <c r="V19" s="14">
        <f>[15]Setembro!$C$25</f>
        <v>33.5</v>
      </c>
      <c r="W19" s="14">
        <f>[15]Setembro!$C$26</f>
        <v>35.799999999999997</v>
      </c>
      <c r="X19" s="14">
        <f>[15]Setembro!$C$27</f>
        <v>36.299999999999997</v>
      </c>
      <c r="Y19" s="14">
        <f>[15]Setembro!$C$28</f>
        <v>36.1</v>
      </c>
      <c r="Z19" s="14">
        <f>[15]Setembro!$C$29</f>
        <v>30.8</v>
      </c>
      <c r="AA19" s="14">
        <f>[15]Setembro!$C$30</f>
        <v>32.799999999999997</v>
      </c>
      <c r="AB19" s="14">
        <f>[15]Setembro!$C$31</f>
        <v>27.9</v>
      </c>
      <c r="AC19" s="14">
        <f>[15]Setembro!$C$32</f>
        <v>28.7</v>
      </c>
      <c r="AD19" s="14">
        <f>[15]Setembro!$C$33</f>
        <v>29.1</v>
      </c>
      <c r="AE19" s="14">
        <f>[15]Setembro!$C$34</f>
        <v>29.9</v>
      </c>
      <c r="AF19" s="24">
        <f t="shared" si="5"/>
        <v>36.299999999999997</v>
      </c>
      <c r="AG19" s="81">
        <f t="shared" si="6"/>
        <v>29.916666666666664</v>
      </c>
    </row>
    <row r="20" spans="1:33" ht="17.100000000000001" customHeight="1" x14ac:dyDescent="0.2">
      <c r="A20" s="133" t="s">
        <v>10</v>
      </c>
      <c r="B20" s="14">
        <f>[16]Setembro!$C$5</f>
        <v>28.4</v>
      </c>
      <c r="C20" s="14">
        <f>[16]Setembro!$C$6</f>
        <v>15.9</v>
      </c>
      <c r="D20" s="14">
        <f>[16]Setembro!$C$7</f>
        <v>16.8</v>
      </c>
      <c r="E20" s="14">
        <f>[16]Setembro!$C$8</f>
        <v>23.8</v>
      </c>
      <c r="F20" s="14">
        <f>[16]Setembro!$C$9</f>
        <v>25.4</v>
      </c>
      <c r="G20" s="14">
        <f>[16]Setembro!$C$10</f>
        <v>27</v>
      </c>
      <c r="H20" s="14">
        <f>[16]Setembro!$C$11</f>
        <v>31</v>
      </c>
      <c r="I20" s="14">
        <f>[16]Setembro!$C$12</f>
        <v>32.4</v>
      </c>
      <c r="J20" s="14">
        <f>[16]Setembro!$C$13</f>
        <v>33.1</v>
      </c>
      <c r="K20" s="14">
        <f>[16]Setembro!$C$14</f>
        <v>34.6</v>
      </c>
      <c r="L20" s="14">
        <f>[16]Setembro!$C$15</f>
        <v>32.299999999999997</v>
      </c>
      <c r="M20" s="14">
        <f>[16]Setembro!$C$16</f>
        <v>29.3</v>
      </c>
      <c r="N20" s="14">
        <f>[16]Setembro!$C$17</f>
        <v>25</v>
      </c>
      <c r="O20" s="14">
        <f>[16]Setembro!$C$18</f>
        <v>20.9</v>
      </c>
      <c r="P20" s="14">
        <f>[16]Setembro!$C$19</f>
        <v>27.8</v>
      </c>
      <c r="Q20" s="14">
        <f>[16]Setembro!$C$20</f>
        <v>22.8</v>
      </c>
      <c r="R20" s="14">
        <f>[16]Setembro!$C$21</f>
        <v>27.2</v>
      </c>
      <c r="S20" s="14">
        <f>[16]Setembro!$C$22</f>
        <v>28.9</v>
      </c>
      <c r="T20" s="14">
        <f>[16]Setembro!$C$23</f>
        <v>34.700000000000003</v>
      </c>
      <c r="U20" s="14">
        <f>[16]Setembro!$C$24</f>
        <v>27.9</v>
      </c>
      <c r="V20" s="14">
        <f>[16]Setembro!$C$25</f>
        <v>31</v>
      </c>
      <c r="W20" s="14">
        <f>[16]Setembro!$C$26</f>
        <v>34.700000000000003</v>
      </c>
      <c r="X20" s="14">
        <f>[16]Setembro!$C$27</f>
        <v>36.200000000000003</v>
      </c>
      <c r="Y20" s="14">
        <f>[16]Setembro!$C$28</f>
        <v>36.9</v>
      </c>
      <c r="Z20" s="14">
        <f>[16]Setembro!$C$29</f>
        <v>27.5</v>
      </c>
      <c r="AA20" s="14">
        <f>[16]Setembro!$C$30</f>
        <v>29.3</v>
      </c>
      <c r="AB20" s="14">
        <f>[16]Setembro!$C$31</f>
        <v>22</v>
      </c>
      <c r="AC20" s="14">
        <f>[16]Setembro!$C$32</f>
        <v>28</v>
      </c>
      <c r="AD20" s="14">
        <f>[16]Setembro!$C$33</f>
        <v>29.7</v>
      </c>
      <c r="AE20" s="14">
        <f>[16]Setembro!$C$34</f>
        <v>25.5</v>
      </c>
      <c r="AF20" s="24">
        <f t="shared" si="5"/>
        <v>36.9</v>
      </c>
      <c r="AG20" s="81">
        <f t="shared" si="6"/>
        <v>28.2</v>
      </c>
    </row>
    <row r="21" spans="1:33" ht="17.100000000000001" customHeight="1" x14ac:dyDescent="0.2">
      <c r="A21" s="133" t="s">
        <v>11</v>
      </c>
      <c r="B21" s="14">
        <f>[17]Setembro!$C$5</f>
        <v>30</v>
      </c>
      <c r="C21" s="14">
        <f>[17]Setembro!$C$6</f>
        <v>18.3</v>
      </c>
      <c r="D21" s="14">
        <f>[17]Setembro!$C$7</f>
        <v>17</v>
      </c>
      <c r="E21" s="14">
        <f>[17]Setembro!$C$8</f>
        <v>24.2</v>
      </c>
      <c r="F21" s="14">
        <f>[17]Setembro!$C$9</f>
        <v>26.1</v>
      </c>
      <c r="G21" s="14">
        <f>[17]Setembro!$C$10</f>
        <v>28</v>
      </c>
      <c r="H21" s="14">
        <f>[17]Setembro!$C$11</f>
        <v>32.4</v>
      </c>
      <c r="I21" s="14">
        <f>[17]Setembro!$C$12</f>
        <v>32.799999999999997</v>
      </c>
      <c r="J21" s="14">
        <f>[17]Setembro!$C$13</f>
        <v>33.4</v>
      </c>
      <c r="K21" s="14">
        <f>[17]Setembro!$C$14</f>
        <v>34.5</v>
      </c>
      <c r="L21" s="14">
        <f>[17]Setembro!$C$15</f>
        <v>34.5</v>
      </c>
      <c r="M21" s="14">
        <f>[17]Setembro!$C$16</f>
        <v>30.9</v>
      </c>
      <c r="N21" s="14">
        <f>[17]Setembro!$C$17</f>
        <v>32</v>
      </c>
      <c r="O21" s="14">
        <f>[17]Setembro!$C$18</f>
        <v>20.8</v>
      </c>
      <c r="P21" s="14">
        <f>[17]Setembro!$C$19</f>
        <v>25.7</v>
      </c>
      <c r="Q21" s="14">
        <f>[17]Setembro!$C$20</f>
        <v>21.3</v>
      </c>
      <c r="R21" s="14">
        <f>[17]Setembro!$C$21</f>
        <v>25.7</v>
      </c>
      <c r="S21" s="14">
        <f>[17]Setembro!$C$22</f>
        <v>29.3</v>
      </c>
      <c r="T21" s="14">
        <f>[17]Setembro!$C$23</f>
        <v>34.5</v>
      </c>
      <c r="U21" s="14">
        <f>[17]Setembro!$C$24</f>
        <v>25.2</v>
      </c>
      <c r="V21" s="14">
        <f>[17]Setembro!$C$25</f>
        <v>31.5</v>
      </c>
      <c r="W21" s="14">
        <f>[17]Setembro!$C$26</f>
        <v>36.5</v>
      </c>
      <c r="X21" s="14">
        <f>[17]Setembro!$C$27</f>
        <v>37.299999999999997</v>
      </c>
      <c r="Y21" s="14">
        <f>[17]Setembro!$C$28</f>
        <v>38</v>
      </c>
      <c r="Z21" s="14">
        <f>[17]Setembro!$C$29</f>
        <v>30.3</v>
      </c>
      <c r="AA21" s="14">
        <f>[17]Setembro!$C$30</f>
        <v>35</v>
      </c>
      <c r="AB21" s="14">
        <f>[17]Setembro!$C$31</f>
        <v>24.3</v>
      </c>
      <c r="AC21" s="14">
        <f>[17]Setembro!$C$32</f>
        <v>28.8</v>
      </c>
      <c r="AD21" s="14">
        <f>[17]Setembro!$C$33</f>
        <v>29.2</v>
      </c>
      <c r="AE21" s="14">
        <f>[17]Setembro!$C$34</f>
        <v>26.6</v>
      </c>
      <c r="AF21" s="24">
        <f t="shared" si="5"/>
        <v>38</v>
      </c>
      <c r="AG21" s="81">
        <f t="shared" si="6"/>
        <v>29.136666666666667</v>
      </c>
    </row>
    <row r="22" spans="1:33" ht="17.100000000000001" customHeight="1" x14ac:dyDescent="0.2">
      <c r="A22" s="133" t="s">
        <v>12</v>
      </c>
      <c r="B22" s="14">
        <f>[18]Setembro!$C$5</f>
        <v>30.6</v>
      </c>
      <c r="C22" s="14">
        <f>[18]Setembro!$C$6</f>
        <v>11.4</v>
      </c>
      <c r="D22" s="14">
        <f>[18]Setembro!$C$7</f>
        <v>21</v>
      </c>
      <c r="E22" s="14">
        <f>[18]Setembro!$C$8</f>
        <v>25.8</v>
      </c>
      <c r="F22" s="14">
        <f>[18]Setembro!$C$9</f>
        <v>27.3</v>
      </c>
      <c r="G22" s="14">
        <f>[18]Setembro!$C$10</f>
        <v>31.3</v>
      </c>
      <c r="H22" s="14">
        <f>[18]Setembro!$C$11</f>
        <v>33.799999999999997</v>
      </c>
      <c r="I22" s="14">
        <f>[18]Setembro!$C$12</f>
        <v>34.9</v>
      </c>
      <c r="J22" s="14">
        <f>[18]Setembro!$C$13</f>
        <v>34.799999999999997</v>
      </c>
      <c r="K22" s="14">
        <f>[18]Setembro!$C$14</f>
        <v>36.4</v>
      </c>
      <c r="L22" s="14">
        <f>[18]Setembro!$C$15</f>
        <v>34.6</v>
      </c>
      <c r="M22" s="14">
        <f>[18]Setembro!$C$16</f>
        <v>36.299999999999997</v>
      </c>
      <c r="N22" s="14">
        <f>[18]Setembro!$C$17</f>
        <v>36.1</v>
      </c>
      <c r="O22" s="14">
        <f>[18]Setembro!$C$18</f>
        <v>23</v>
      </c>
      <c r="P22" s="14">
        <f>[18]Setembro!$C$19</f>
        <v>27.6</v>
      </c>
      <c r="Q22" s="14">
        <f>[18]Setembro!$C$20</f>
        <v>26.4</v>
      </c>
      <c r="R22" s="14">
        <f>[18]Setembro!$C$21</f>
        <v>23.6</v>
      </c>
      <c r="S22" s="14">
        <f>[18]Setembro!$C$22</f>
        <v>31.1</v>
      </c>
      <c r="T22" s="14">
        <f>[18]Setembro!$C$23</f>
        <v>34.299999999999997</v>
      </c>
      <c r="U22" s="14">
        <f>[18]Setembro!$C$24</f>
        <v>32.200000000000003</v>
      </c>
      <c r="V22" s="14">
        <f>[18]Setembro!$C$25</f>
        <v>33.5</v>
      </c>
      <c r="W22" s="14">
        <f>[18]Setembro!$C$26</f>
        <v>36.200000000000003</v>
      </c>
      <c r="X22" s="14">
        <f>[18]Setembro!$C$27</f>
        <v>36.700000000000003</v>
      </c>
      <c r="Y22" s="14">
        <f>[18]Setembro!$C$28</f>
        <v>37.200000000000003</v>
      </c>
      <c r="Z22" s="14">
        <f>[18]Setembro!$C$29</f>
        <v>31.5</v>
      </c>
      <c r="AA22" s="14">
        <f>[18]Setembro!$C$30</f>
        <v>34.4</v>
      </c>
      <c r="AB22" s="14">
        <f>[18]Setembro!$C$31</f>
        <v>32.700000000000003</v>
      </c>
      <c r="AC22" s="14">
        <f>[18]Setembro!$C$32</f>
        <v>31.2</v>
      </c>
      <c r="AD22" s="14">
        <f>[18]Setembro!$C$33</f>
        <v>27.6</v>
      </c>
      <c r="AE22" s="14">
        <f>[18]Setembro!$C$34</f>
        <v>27.4</v>
      </c>
      <c r="AF22" s="24">
        <f t="shared" si="5"/>
        <v>37.200000000000003</v>
      </c>
      <c r="AG22" s="81">
        <f t="shared" si="6"/>
        <v>30.696666666666673</v>
      </c>
    </row>
    <row r="23" spans="1:33" ht="17.100000000000001" customHeight="1" x14ac:dyDescent="0.2">
      <c r="A23" s="133" t="s">
        <v>13</v>
      </c>
      <c r="B23" s="14">
        <f>[19]Setembro!$C$5</f>
        <v>28.6</v>
      </c>
      <c r="C23" s="14">
        <f>[19]Setembro!$C$6</f>
        <v>19.5</v>
      </c>
      <c r="D23" s="14">
        <f>[19]Setembro!$C$7</f>
        <v>22</v>
      </c>
      <c r="E23" s="14">
        <f>[19]Setembro!$C$8</f>
        <v>26.1</v>
      </c>
      <c r="F23" s="14">
        <f>[19]Setembro!$C$9</f>
        <v>28.6</v>
      </c>
      <c r="G23" s="14">
        <f>[19]Setembro!$C$10</f>
        <v>32.700000000000003</v>
      </c>
      <c r="H23" s="14">
        <f>[19]Setembro!$C$11</f>
        <v>35.1</v>
      </c>
      <c r="I23" s="14">
        <f>[19]Setembro!$C$12</f>
        <v>35.700000000000003</v>
      </c>
      <c r="J23" s="14">
        <f>[19]Setembro!$C$13</f>
        <v>35.700000000000003</v>
      </c>
      <c r="K23" s="14">
        <f>[19]Setembro!$C$14</f>
        <v>36.799999999999997</v>
      </c>
      <c r="L23" s="14">
        <f>[19]Setembro!$C$15</f>
        <v>37.299999999999997</v>
      </c>
      <c r="M23" s="14">
        <f>[19]Setembro!$C$16</f>
        <v>38.1</v>
      </c>
      <c r="N23" s="14">
        <f>[19]Setembro!$C$17</f>
        <v>37.1</v>
      </c>
      <c r="O23" s="14">
        <f>[19]Setembro!$C$18</f>
        <v>27.4</v>
      </c>
      <c r="P23" s="14">
        <f>[19]Setembro!$C$19</f>
        <v>31.2</v>
      </c>
      <c r="Q23" s="14">
        <f>[19]Setembro!$C$20</f>
        <v>31.4</v>
      </c>
      <c r="R23" s="14">
        <f>[19]Setembro!$C$21</f>
        <v>26.2</v>
      </c>
      <c r="S23" s="14">
        <f>[19]Setembro!$C$22</f>
        <v>32.6</v>
      </c>
      <c r="T23" s="14">
        <f>[19]Setembro!$C$23</f>
        <v>34.200000000000003</v>
      </c>
      <c r="U23" s="14">
        <f>[19]Setembro!$C$24</f>
        <v>35.4</v>
      </c>
      <c r="V23" s="14">
        <f>[19]Setembro!$C$25</f>
        <v>35.299999999999997</v>
      </c>
      <c r="W23" s="14">
        <f>[19]Setembro!$C$26</f>
        <v>37.5</v>
      </c>
      <c r="X23" s="14">
        <f>[19]Setembro!$C$27</f>
        <v>37.700000000000003</v>
      </c>
      <c r="Y23" s="14">
        <f>[19]Setembro!$C$28</f>
        <v>37.6</v>
      </c>
      <c r="Z23" s="14">
        <f>[19]Setembro!$C$29</f>
        <v>31</v>
      </c>
      <c r="AA23" s="14">
        <f>[19]Setembro!$C$30</f>
        <v>36.6</v>
      </c>
      <c r="AB23" s="14">
        <f>[19]Setembro!$C$31</f>
        <v>36.6</v>
      </c>
      <c r="AC23" s="14">
        <f>[19]Setembro!$C$32</f>
        <v>31.6</v>
      </c>
      <c r="AD23" s="14">
        <f>[19]Setembro!$C$33</f>
        <v>29.7</v>
      </c>
      <c r="AE23" s="14">
        <f>[19]Setembro!$C$34</f>
        <v>28.3</v>
      </c>
      <c r="AF23" s="24">
        <f t="shared" si="5"/>
        <v>38.1</v>
      </c>
      <c r="AG23" s="81">
        <f t="shared" si="6"/>
        <v>32.45333333333334</v>
      </c>
    </row>
    <row r="24" spans="1:33" ht="17.100000000000001" customHeight="1" x14ac:dyDescent="0.2">
      <c r="A24" s="133" t="s">
        <v>14</v>
      </c>
      <c r="B24" s="14">
        <f>[20]Setembro!$C$5</f>
        <v>37.6</v>
      </c>
      <c r="C24" s="14">
        <f>[20]Setembro!$C$6</f>
        <v>33.4</v>
      </c>
      <c r="D24" s="14">
        <f>[20]Setembro!$C$7</f>
        <v>23.9</v>
      </c>
      <c r="E24" s="14">
        <f>[20]Setembro!$C$8</f>
        <v>25.7</v>
      </c>
      <c r="F24" s="14">
        <f>[20]Setembro!$C$9</f>
        <v>27.3</v>
      </c>
      <c r="G24" s="14">
        <f>[20]Setembro!$C$10</f>
        <v>30.1</v>
      </c>
      <c r="H24" s="14">
        <f>[20]Setembro!$C$11</f>
        <v>36</v>
      </c>
      <c r="I24" s="14">
        <f>[20]Setembro!$C$12</f>
        <v>36.5</v>
      </c>
      <c r="J24" s="14">
        <f>[20]Setembro!$C$13</f>
        <v>36</v>
      </c>
      <c r="K24" s="14">
        <f>[20]Setembro!$C$14</f>
        <v>36.5</v>
      </c>
      <c r="L24" s="14">
        <f>[20]Setembro!$C$15</f>
        <v>36.799999999999997</v>
      </c>
      <c r="M24" s="14">
        <f>[20]Setembro!$C$16</f>
        <v>36.6</v>
      </c>
      <c r="N24" s="14">
        <f>[20]Setembro!$C$17</f>
        <v>38.299999999999997</v>
      </c>
      <c r="O24" s="14">
        <f>[20]Setembro!$C$18</f>
        <v>29.5</v>
      </c>
      <c r="P24" s="14">
        <f>[20]Setembro!$C$19</f>
        <v>28.3</v>
      </c>
      <c r="Q24" s="14">
        <f>[20]Setembro!$C$20</f>
        <v>31.1</v>
      </c>
      <c r="R24" s="14">
        <f>[20]Setembro!$C$21</f>
        <v>22</v>
      </c>
      <c r="S24" s="14">
        <f>[20]Setembro!$C$22</f>
        <v>28.2</v>
      </c>
      <c r="T24" s="14">
        <f>[20]Setembro!$C$23</f>
        <v>35</v>
      </c>
      <c r="U24" s="14">
        <f>[20]Setembro!$C$24</f>
        <v>32.9</v>
      </c>
      <c r="V24" s="14">
        <f>[20]Setembro!$C$25</f>
        <v>33</v>
      </c>
      <c r="W24" s="14">
        <f>[20]Setembro!$C$26</f>
        <v>36.1</v>
      </c>
      <c r="X24" s="14">
        <f>[20]Setembro!$C$27</f>
        <v>37.299999999999997</v>
      </c>
      <c r="Y24" s="14">
        <f>[20]Setembro!$C$28</f>
        <v>38.700000000000003</v>
      </c>
      <c r="Z24" s="14">
        <f>[20]Setembro!$C$29</f>
        <v>36.5</v>
      </c>
      <c r="AA24" s="14">
        <f>[20]Setembro!$C$30</f>
        <v>37.4</v>
      </c>
      <c r="AB24" s="14">
        <f>[20]Setembro!$C$31</f>
        <v>30.9</v>
      </c>
      <c r="AC24" s="14">
        <f>[20]Setembro!$C$32</f>
        <v>33.6</v>
      </c>
      <c r="AD24" s="14">
        <f>[20]Setembro!$C$33</f>
        <v>31.6</v>
      </c>
      <c r="AE24" s="14">
        <f>[20]Setembro!$C$34</f>
        <v>27.3</v>
      </c>
      <c r="AF24" s="24">
        <f t="shared" si="5"/>
        <v>38.700000000000003</v>
      </c>
      <c r="AG24" s="81">
        <f t="shared" si="6"/>
        <v>32.803333333333335</v>
      </c>
    </row>
    <row r="25" spans="1:33" ht="17.100000000000001" customHeight="1" x14ac:dyDescent="0.2">
      <c r="A25" s="133" t="s">
        <v>15</v>
      </c>
      <c r="B25" s="14">
        <f>[21]Setembro!$C$5</f>
        <v>25.9</v>
      </c>
      <c r="C25" s="14">
        <f>[21]Setembro!$C$6</f>
        <v>11.9</v>
      </c>
      <c r="D25" s="14">
        <f>[21]Setembro!$C$7</f>
        <v>13</v>
      </c>
      <c r="E25" s="14">
        <f>[21]Setembro!$C$8</f>
        <v>21.3</v>
      </c>
      <c r="F25" s="14">
        <f>[21]Setembro!$C$9</f>
        <v>23.8</v>
      </c>
      <c r="G25" s="14">
        <f>[21]Setembro!$C$10</f>
        <v>25.8</v>
      </c>
      <c r="H25" s="14">
        <f>[21]Setembro!$C$11</f>
        <v>30.6</v>
      </c>
      <c r="I25" s="14">
        <f>[21]Setembro!$C$12</f>
        <v>30.7</v>
      </c>
      <c r="J25" s="14">
        <f>[21]Setembro!$C$13</f>
        <v>31.9</v>
      </c>
      <c r="K25" s="14">
        <f>[21]Setembro!$C$14</f>
        <v>32.799999999999997</v>
      </c>
      <c r="L25" s="14">
        <f>[21]Setembro!$C$15</f>
        <v>31.5</v>
      </c>
      <c r="M25" s="14">
        <f>[21]Setembro!$C$16</f>
        <v>29.2</v>
      </c>
      <c r="N25" s="14">
        <f>[21]Setembro!$C$17</f>
        <v>23.4</v>
      </c>
      <c r="O25" s="14">
        <f>[21]Setembro!$C$18</f>
        <v>19.100000000000001</v>
      </c>
      <c r="P25" s="14">
        <f>[21]Setembro!$C$19</f>
        <v>26.2</v>
      </c>
      <c r="Q25" s="14">
        <f>[21]Setembro!$C$20</f>
        <v>21.1</v>
      </c>
      <c r="R25" s="14">
        <f>[21]Setembro!$C$21</f>
        <v>24.1</v>
      </c>
      <c r="S25" s="14">
        <f>[21]Setembro!$C$22</f>
        <v>27.9</v>
      </c>
      <c r="T25" s="14">
        <f>[21]Setembro!$C$23</f>
        <v>32.1</v>
      </c>
      <c r="U25" s="14">
        <f>[21]Setembro!$C$24</f>
        <v>26.5</v>
      </c>
      <c r="V25" s="14">
        <f>[21]Setembro!$C$25</f>
        <v>31.2</v>
      </c>
      <c r="W25" s="14">
        <f>[21]Setembro!$C$26</f>
        <v>33.799999999999997</v>
      </c>
      <c r="X25" s="14">
        <f>[21]Setembro!$C$27</f>
        <v>34.700000000000003</v>
      </c>
      <c r="Y25" s="14">
        <f>[21]Setembro!$C$28</f>
        <v>34.799999999999997</v>
      </c>
      <c r="Z25" s="14">
        <f>[21]Setembro!$C$29</f>
        <v>27.9</v>
      </c>
      <c r="AA25" s="14">
        <f>[21]Setembro!$C$30</f>
        <v>25.9</v>
      </c>
      <c r="AB25" s="14">
        <f>[21]Setembro!$C$31</f>
        <v>20.3</v>
      </c>
      <c r="AC25" s="14">
        <f>[21]Setembro!$C$32</f>
        <v>22.4</v>
      </c>
      <c r="AD25" s="14">
        <f>[21]Setembro!$C$33</f>
        <v>28.1</v>
      </c>
      <c r="AE25" s="14">
        <f>[21]Setembro!$C$34</f>
        <v>26.9</v>
      </c>
      <c r="AF25" s="24">
        <f t="shared" si="5"/>
        <v>34.799999999999997</v>
      </c>
      <c r="AG25" s="81">
        <f t="shared" si="6"/>
        <v>26.493333333333329</v>
      </c>
    </row>
    <row r="26" spans="1:33" ht="17.100000000000001" customHeight="1" x14ac:dyDescent="0.2">
      <c r="A26" s="133" t="s">
        <v>16</v>
      </c>
      <c r="B26" s="14">
        <f>[22]Setembro!$C$5</f>
        <v>26.5</v>
      </c>
      <c r="C26" s="14">
        <f>[22]Setembro!$C$6</f>
        <v>14.7</v>
      </c>
      <c r="D26" s="14">
        <f>[22]Setembro!$C$7</f>
        <v>22.9</v>
      </c>
      <c r="E26" s="14">
        <f>[22]Setembro!$C$8</f>
        <v>25.7</v>
      </c>
      <c r="F26" s="14">
        <f>[22]Setembro!$C$9</f>
        <v>28.4</v>
      </c>
      <c r="G26" s="14">
        <f>[22]Setembro!$C$10</f>
        <v>31.9</v>
      </c>
      <c r="H26" s="14">
        <f>[22]Setembro!$C$11</f>
        <v>35.799999999999997</v>
      </c>
      <c r="I26" s="14">
        <f>[22]Setembro!$C$12</f>
        <v>36.200000000000003</v>
      </c>
      <c r="J26" s="14">
        <f>[22]Setembro!$C$13</f>
        <v>37.299999999999997</v>
      </c>
      <c r="K26" s="14">
        <f>[22]Setembro!$C$14</f>
        <v>38.299999999999997</v>
      </c>
      <c r="L26" s="14">
        <f>[22]Setembro!$C$15</f>
        <v>36.6</v>
      </c>
      <c r="M26" s="14">
        <f>[22]Setembro!$C$16</f>
        <v>37.700000000000003</v>
      </c>
      <c r="N26" s="14">
        <f>[22]Setembro!$C$17</f>
        <v>28.2</v>
      </c>
      <c r="O26" s="14">
        <f>[22]Setembro!$C$18</f>
        <v>23.5</v>
      </c>
      <c r="P26" s="14">
        <f>[22]Setembro!$C$19</f>
        <v>29.7</v>
      </c>
      <c r="Q26" s="14">
        <f>[22]Setembro!$C$20</f>
        <v>29.3</v>
      </c>
      <c r="R26" s="14">
        <f>[22]Setembro!$C$21</f>
        <v>25.5</v>
      </c>
      <c r="S26" s="14">
        <f>[22]Setembro!$C$22</f>
        <v>30.9</v>
      </c>
      <c r="T26" s="14">
        <f>[22]Setembro!$C$23</f>
        <v>35.5</v>
      </c>
      <c r="U26" s="14">
        <f>[22]Setembro!$C$24</f>
        <v>34.4</v>
      </c>
      <c r="V26" s="14">
        <f>[22]Setembro!$C$25</f>
        <v>35.6</v>
      </c>
      <c r="W26" s="14">
        <f>[22]Setembro!$C$26</f>
        <v>36.4</v>
      </c>
      <c r="X26" s="14">
        <f>[22]Setembro!$C$27</f>
        <v>38.299999999999997</v>
      </c>
      <c r="Y26" s="14">
        <f>[22]Setembro!$C$28</f>
        <v>38.299999999999997</v>
      </c>
      <c r="Z26" s="14">
        <f>[22]Setembro!$C$29</f>
        <v>33.299999999999997</v>
      </c>
      <c r="AA26" s="14">
        <f>[22]Setembro!$C$30</f>
        <v>35.1</v>
      </c>
      <c r="AB26" s="14">
        <f>[22]Setembro!$C$31</f>
        <v>29.4</v>
      </c>
      <c r="AC26" s="14">
        <f>[22]Setembro!$C$32</f>
        <v>31.4</v>
      </c>
      <c r="AD26" s="14">
        <f>[22]Setembro!$C$33</f>
        <v>32.799999999999997</v>
      </c>
      <c r="AE26" s="14">
        <f>[22]Setembro!$C$34</f>
        <v>34</v>
      </c>
      <c r="AF26" s="24">
        <f t="shared" si="5"/>
        <v>38.299999999999997</v>
      </c>
      <c r="AG26" s="81">
        <f t="shared" si="6"/>
        <v>31.786666666666658</v>
      </c>
    </row>
    <row r="27" spans="1:33" ht="17.100000000000001" customHeight="1" x14ac:dyDescent="0.2">
      <c r="A27" s="133" t="s">
        <v>17</v>
      </c>
      <c r="B27" s="14">
        <f>[23]Setembro!$C$5</f>
        <v>28.6</v>
      </c>
      <c r="C27" s="14">
        <f>[23]Setembro!$C$6</f>
        <v>21.9</v>
      </c>
      <c r="D27" s="14">
        <f>[23]Setembro!$C$7</f>
        <v>18.600000000000001</v>
      </c>
      <c r="E27" s="14">
        <f>[23]Setembro!$C$8</f>
        <v>24.4</v>
      </c>
      <c r="F27" s="14">
        <f>[23]Setembro!$C$9</f>
        <v>26.4</v>
      </c>
      <c r="G27" s="14">
        <f>[23]Setembro!$C$10</f>
        <v>27.8</v>
      </c>
      <c r="H27" s="14">
        <f>[23]Setembro!$C$11</f>
        <v>32.6</v>
      </c>
      <c r="I27" s="14">
        <f>[23]Setembro!$C$12</f>
        <v>32.9</v>
      </c>
      <c r="J27" s="14">
        <f>[23]Setembro!$C$13</f>
        <v>33.799999999999997</v>
      </c>
      <c r="K27" s="14">
        <f>[23]Setembro!$C$14</f>
        <v>34.6</v>
      </c>
      <c r="L27" s="14">
        <f>[23]Setembro!$C$15</f>
        <v>34.6</v>
      </c>
      <c r="M27" s="14">
        <f>[23]Setembro!$C$16</f>
        <v>31.1</v>
      </c>
      <c r="N27" s="14">
        <f>[23]Setembro!$C$17</f>
        <v>31.8</v>
      </c>
      <c r="O27" s="14">
        <f>[23]Setembro!$C$18</f>
        <v>21.2</v>
      </c>
      <c r="P27" s="14">
        <f>[23]Setembro!$C$19</f>
        <v>26.5</v>
      </c>
      <c r="Q27" s="14">
        <f>[23]Setembro!$C$20</f>
        <v>21.7</v>
      </c>
      <c r="R27" s="14">
        <f>[23]Setembro!$C$21</f>
        <v>25.1</v>
      </c>
      <c r="S27" s="14">
        <f>[23]Setembro!$C$22</f>
        <v>30.1</v>
      </c>
      <c r="T27" s="14">
        <f>[23]Setembro!$C$23</f>
        <v>35.200000000000003</v>
      </c>
      <c r="U27" s="14">
        <f>[23]Setembro!$C$24</f>
        <v>26.5</v>
      </c>
      <c r="V27" s="14">
        <f>[23]Setembro!$C$25</f>
        <v>30.9</v>
      </c>
      <c r="W27" s="14">
        <f>[23]Setembro!$C$26</f>
        <v>36.700000000000003</v>
      </c>
      <c r="X27" s="14">
        <f>[23]Setembro!$C$27</f>
        <v>37.200000000000003</v>
      </c>
      <c r="Y27" s="14">
        <f>[23]Setembro!$C$28</f>
        <v>37.799999999999997</v>
      </c>
      <c r="Z27" s="14">
        <f>[23]Setembro!$C$29</f>
        <v>27.3</v>
      </c>
      <c r="AA27" s="14">
        <f>[23]Setembro!$C$30</f>
        <v>34.799999999999997</v>
      </c>
      <c r="AB27" s="14">
        <f>[23]Setembro!$C$31</f>
        <v>25.9</v>
      </c>
      <c r="AC27" s="14">
        <f>[23]Setembro!$C$32</f>
        <v>29.1</v>
      </c>
      <c r="AD27" s="14">
        <f>[23]Setembro!$C$33</f>
        <v>30.5</v>
      </c>
      <c r="AE27" s="14">
        <f>[23]Setembro!$C$34</f>
        <v>24</v>
      </c>
      <c r="AF27" s="24">
        <f>MAX(B27:AE27)</f>
        <v>37.799999999999997</v>
      </c>
      <c r="AG27" s="81">
        <f>AVERAGE(B27:AE27)</f>
        <v>29.32</v>
      </c>
    </row>
    <row r="28" spans="1:33" ht="17.100000000000001" customHeight="1" x14ac:dyDescent="0.2">
      <c r="A28" s="133" t="s">
        <v>18</v>
      </c>
      <c r="B28" s="14">
        <f>[24]Setembro!$C$5</f>
        <v>34.4</v>
      </c>
      <c r="C28" s="14">
        <f>[24]Setembro!$C$6</f>
        <v>25.2</v>
      </c>
      <c r="D28" s="14">
        <f>[24]Setembro!$C$7</f>
        <v>20.2</v>
      </c>
      <c r="E28" s="14">
        <f>[24]Setembro!$C$8</f>
        <v>25.4</v>
      </c>
      <c r="F28" s="14">
        <f>[24]Setembro!$C$9</f>
        <v>28</v>
      </c>
      <c r="G28" s="14">
        <f>[24]Setembro!$C$10</f>
        <v>30.9</v>
      </c>
      <c r="H28" s="14">
        <f>[24]Setembro!$C$11</f>
        <v>33.700000000000003</v>
      </c>
      <c r="I28" s="14">
        <f>[24]Setembro!$C$12</f>
        <v>34.6</v>
      </c>
      <c r="J28" s="14">
        <f>[24]Setembro!$C$13</f>
        <v>35.6</v>
      </c>
      <c r="K28" s="14">
        <f>[24]Setembro!$C$14</f>
        <v>36.4</v>
      </c>
      <c r="L28" s="14">
        <f>[24]Setembro!$C$15</f>
        <v>35.4</v>
      </c>
      <c r="M28" s="14">
        <f>[24]Setembro!$C$16</f>
        <v>36.1</v>
      </c>
      <c r="N28" s="14">
        <f>[24]Setembro!$C$17</f>
        <v>36.799999999999997</v>
      </c>
      <c r="O28" s="14">
        <f>[24]Setembro!$C$18</f>
        <v>26.2</v>
      </c>
      <c r="P28" s="14">
        <f>[24]Setembro!$C$19</f>
        <v>28.7</v>
      </c>
      <c r="Q28" s="14">
        <f>[24]Setembro!$C$20</f>
        <v>25.1</v>
      </c>
      <c r="R28" s="14">
        <f>[24]Setembro!$C$21</f>
        <v>22.7</v>
      </c>
      <c r="S28" s="14">
        <f>[24]Setembro!$C$22</f>
        <v>29.6</v>
      </c>
      <c r="T28" s="14">
        <f>[24]Setembro!$C$23</f>
        <v>31.6</v>
      </c>
      <c r="U28" s="14">
        <f>[24]Setembro!$C$24</f>
        <v>31.1</v>
      </c>
      <c r="V28" s="14">
        <f>[24]Setembro!$C$25</f>
        <v>32.9</v>
      </c>
      <c r="W28" s="14">
        <f>[24]Setembro!$C$26</f>
        <v>33.6</v>
      </c>
      <c r="X28" s="14">
        <f>[24]Setembro!$C$27</f>
        <v>35.4</v>
      </c>
      <c r="Y28" s="14">
        <f>[24]Setembro!$C$28</f>
        <v>35.700000000000003</v>
      </c>
      <c r="Z28" s="14" t="str">
        <f>[24]Setembro!$C$29</f>
        <v>*</v>
      </c>
      <c r="AA28" s="14">
        <f>[24]Setembro!$C$30</f>
        <v>33.9</v>
      </c>
      <c r="AB28" s="14">
        <f>[24]Setembro!$C$31</f>
        <v>33.5</v>
      </c>
      <c r="AC28" s="14">
        <f>[24]Setembro!$C$32</f>
        <v>30.8</v>
      </c>
      <c r="AD28" s="14">
        <f>[24]Setembro!$C$33</f>
        <v>28</v>
      </c>
      <c r="AE28" s="14">
        <f>[24]Setembro!$C$34</f>
        <v>23.7</v>
      </c>
      <c r="AF28" s="24">
        <f t="shared" si="5"/>
        <v>36.799999999999997</v>
      </c>
      <c r="AG28" s="81">
        <f t="shared" si="6"/>
        <v>30.868965517241381</v>
      </c>
    </row>
    <row r="29" spans="1:33" ht="17.100000000000001" customHeight="1" x14ac:dyDescent="0.2">
      <c r="A29" s="133" t="s">
        <v>19</v>
      </c>
      <c r="B29" s="14">
        <f>[25]Setembro!$C$5</f>
        <v>20.6</v>
      </c>
      <c r="C29" s="14">
        <f>[25]Setembro!$C$6</f>
        <v>13.2</v>
      </c>
      <c r="D29" s="14">
        <f>[25]Setembro!$C$7</f>
        <v>15.5</v>
      </c>
      <c r="E29" s="14">
        <f>[25]Setembro!$C$8</f>
        <v>22.1</v>
      </c>
      <c r="F29" s="14">
        <f>[25]Setembro!$C$9</f>
        <v>24.7</v>
      </c>
      <c r="G29" s="14">
        <f>[25]Setembro!$C$10</f>
        <v>26.3</v>
      </c>
      <c r="H29" s="14">
        <f>[25]Setembro!$C$11</f>
        <v>30</v>
      </c>
      <c r="I29" s="14">
        <f>[25]Setembro!$C$12</f>
        <v>31.6</v>
      </c>
      <c r="J29" s="14">
        <f>[25]Setembro!$C$13</f>
        <v>32.299999999999997</v>
      </c>
      <c r="K29" s="14">
        <f>[25]Setembro!$C$14</f>
        <v>33.5</v>
      </c>
      <c r="L29" s="14">
        <f>[25]Setembro!$C$15</f>
        <v>30.7</v>
      </c>
      <c r="M29" s="14">
        <f>[25]Setembro!$C$16</f>
        <v>28.8</v>
      </c>
      <c r="N29" s="14">
        <f>[25]Setembro!$C$17</f>
        <v>22.8</v>
      </c>
      <c r="O29" s="14">
        <f>[25]Setembro!$C$18</f>
        <v>24.2</v>
      </c>
      <c r="P29" s="14">
        <f>[25]Setembro!$C$19</f>
        <v>27.4</v>
      </c>
      <c r="Q29" s="14">
        <f>[25]Setembro!$C$20</f>
        <v>20.7</v>
      </c>
      <c r="R29" s="14">
        <f>[25]Setembro!$C$21</f>
        <v>24.7</v>
      </c>
      <c r="S29" s="14">
        <f>[25]Setembro!$C$22</f>
        <v>29</v>
      </c>
      <c r="T29" s="14">
        <f>[25]Setembro!$C$23</f>
        <v>34.200000000000003</v>
      </c>
      <c r="U29" s="14">
        <f>[25]Setembro!$C$24</f>
        <v>20.8</v>
      </c>
      <c r="V29" s="14">
        <f>[25]Setembro!$C$25</f>
        <v>29.9</v>
      </c>
      <c r="W29" s="14">
        <f>[25]Setembro!$C$26</f>
        <v>34.1</v>
      </c>
      <c r="X29" s="14">
        <f>[25]Setembro!$C$27</f>
        <v>35.700000000000003</v>
      </c>
      <c r="Y29" s="14">
        <f>[25]Setembro!$C$28</f>
        <v>35.299999999999997</v>
      </c>
      <c r="Z29" s="14">
        <f>[25]Setembro!$C$29</f>
        <v>26</v>
      </c>
      <c r="AA29" s="14">
        <f>[25]Setembro!$C$30</f>
        <v>22</v>
      </c>
      <c r="AB29" s="14">
        <f>[25]Setembro!$C$31</f>
        <v>21.8</v>
      </c>
      <c r="AC29" s="14">
        <f>[25]Setembro!$C$32</f>
        <v>26.9</v>
      </c>
      <c r="AD29" s="14">
        <f>[25]Setembro!$C$33</f>
        <v>28.9</v>
      </c>
      <c r="AE29" s="14">
        <f>[25]Setembro!$C$34</f>
        <v>24.9</v>
      </c>
      <c r="AF29" s="24">
        <f t="shared" si="5"/>
        <v>35.700000000000003</v>
      </c>
      <c r="AG29" s="81">
        <f t="shared" si="6"/>
        <v>26.619999999999994</v>
      </c>
    </row>
    <row r="30" spans="1:33" ht="17.100000000000001" customHeight="1" x14ac:dyDescent="0.2">
      <c r="A30" s="133" t="s">
        <v>31</v>
      </c>
      <c r="B30" s="14">
        <f>[26]Setembro!$C$5</f>
        <v>32.9</v>
      </c>
      <c r="C30" s="14">
        <f>[26]Setembro!$C$6</f>
        <v>21.7</v>
      </c>
      <c r="D30" s="14">
        <f>[26]Setembro!$C$7</f>
        <v>15.6</v>
      </c>
      <c r="E30" s="14">
        <f>[26]Setembro!$C$8</f>
        <v>23.3</v>
      </c>
      <c r="F30" s="14">
        <f>[26]Setembro!$C$9</f>
        <v>26.4</v>
      </c>
      <c r="G30" s="14">
        <f>[26]Setembro!$C$10</f>
        <v>28.5</v>
      </c>
      <c r="H30" s="14">
        <f>[26]Setembro!$C$11</f>
        <v>32.1</v>
      </c>
      <c r="I30" s="14">
        <f>[26]Setembro!$C$12</f>
        <v>34.1</v>
      </c>
      <c r="J30" s="14">
        <f>[26]Setembro!$C$13</f>
        <v>34</v>
      </c>
      <c r="K30" s="14">
        <f>[26]Setembro!$C$14</f>
        <v>34.6</v>
      </c>
      <c r="L30" s="14">
        <f>[26]Setembro!$C$15</f>
        <v>34.799999999999997</v>
      </c>
      <c r="M30" s="14">
        <f>[26]Setembro!$C$16</f>
        <v>35</v>
      </c>
      <c r="N30" s="14">
        <f>[26]Setembro!$C$17</f>
        <v>35.299999999999997</v>
      </c>
      <c r="O30" s="14">
        <f>[26]Setembro!$C$18</f>
        <v>21.5</v>
      </c>
      <c r="P30" s="14">
        <f>[26]Setembro!$C$19</f>
        <v>25.1</v>
      </c>
      <c r="Q30" s="14">
        <f>[26]Setembro!$C$20</f>
        <v>21.8</v>
      </c>
      <c r="R30" s="14">
        <f>[26]Setembro!$C$21</f>
        <v>22</v>
      </c>
      <c r="S30" s="14">
        <f>[26]Setembro!$C$22</f>
        <v>28.3</v>
      </c>
      <c r="T30" s="14">
        <f>[26]Setembro!$C$23</f>
        <v>32.4</v>
      </c>
      <c r="U30" s="14">
        <f>[26]Setembro!$C$24</f>
        <v>26.9</v>
      </c>
      <c r="V30" s="14">
        <f>[26]Setembro!$C$25</f>
        <v>31.9</v>
      </c>
      <c r="W30" s="14">
        <f>[26]Setembro!$C$26</f>
        <v>34.799999999999997</v>
      </c>
      <c r="X30" s="14">
        <f>[26]Setembro!$C$27</f>
        <v>35.6</v>
      </c>
      <c r="Y30" s="14">
        <f>[26]Setembro!$C$28</f>
        <v>35.700000000000003</v>
      </c>
      <c r="Z30" s="14">
        <f>[26]Setembro!$C$29</f>
        <v>29.7</v>
      </c>
      <c r="AA30" s="14">
        <f>[26]Setembro!$C$30</f>
        <v>33.200000000000003</v>
      </c>
      <c r="AB30" s="14">
        <f>[26]Setembro!$C$31</f>
        <v>27.7</v>
      </c>
      <c r="AC30" s="14">
        <f>[26]Setembro!$C$32</f>
        <v>29.8</v>
      </c>
      <c r="AD30" s="14">
        <f>[26]Setembro!$C$33</f>
        <v>31.8</v>
      </c>
      <c r="AE30" s="14">
        <f>[26]Setembro!$C$34</f>
        <v>25.1</v>
      </c>
      <c r="AF30" s="24">
        <f t="shared" si="5"/>
        <v>35.700000000000003</v>
      </c>
      <c r="AG30" s="81">
        <f t="shared" si="6"/>
        <v>29.38666666666667</v>
      </c>
    </row>
    <row r="31" spans="1:33" ht="17.100000000000001" customHeight="1" x14ac:dyDescent="0.2">
      <c r="A31" s="133" t="s">
        <v>49</v>
      </c>
      <c r="B31" s="14">
        <f>[27]Setembro!$C$5</f>
        <v>37.700000000000003</v>
      </c>
      <c r="C31" s="14">
        <f>[27]Setembro!$C$6</f>
        <v>26.4</v>
      </c>
      <c r="D31" s="14">
        <f>[27]Setembro!$C$7</f>
        <v>24.3</v>
      </c>
      <c r="E31" s="14">
        <f>[27]Setembro!$C$8</f>
        <v>30.2</v>
      </c>
      <c r="F31" s="14">
        <f>[27]Setembro!$C$9</f>
        <v>33.200000000000003</v>
      </c>
      <c r="G31" s="14">
        <f>[27]Setembro!$C$10</f>
        <v>35.799999999999997</v>
      </c>
      <c r="H31" s="14">
        <f>[27]Setembro!$C$11</f>
        <v>38.4</v>
      </c>
      <c r="I31" s="14">
        <f>[27]Setembro!$C$12</f>
        <v>39</v>
      </c>
      <c r="J31" s="14">
        <f>[27]Setembro!$C$13</f>
        <v>40.799999999999997</v>
      </c>
      <c r="K31" s="14">
        <f>[27]Setembro!$C$14</f>
        <v>41.6</v>
      </c>
      <c r="L31" s="14">
        <f>[27]Setembro!$C$15</f>
        <v>40.5</v>
      </c>
      <c r="M31" s="14">
        <f>[27]Setembro!$C$16</f>
        <v>40.700000000000003</v>
      </c>
      <c r="N31" s="14">
        <f>[27]Setembro!$C$17</f>
        <v>39.6</v>
      </c>
      <c r="O31" s="14">
        <f>[27]Setembro!$C$18</f>
        <v>27.4</v>
      </c>
      <c r="P31" s="14">
        <f>[27]Setembro!$C$19</f>
        <v>36.5</v>
      </c>
      <c r="Q31" s="14">
        <f>[27]Setembro!$C$20</f>
        <v>35.1</v>
      </c>
      <c r="R31" s="14">
        <f>[27]Setembro!$C$21</f>
        <v>31.6</v>
      </c>
      <c r="S31" s="14">
        <f>[27]Setembro!$C$22</f>
        <v>34.5</v>
      </c>
      <c r="T31" s="14">
        <f>[27]Setembro!$C$23</f>
        <v>37.700000000000003</v>
      </c>
      <c r="U31" s="14">
        <f>[27]Setembro!$C$24</f>
        <v>35.799999999999997</v>
      </c>
      <c r="V31" s="14">
        <f>[27]Setembro!$C$25</f>
        <v>37.4</v>
      </c>
      <c r="W31" s="14">
        <f>[27]Setembro!$C$26</f>
        <v>41.2</v>
      </c>
      <c r="X31" s="14">
        <f>[27]Setembro!$C$27</f>
        <v>41.2</v>
      </c>
      <c r="Y31" s="14">
        <f>[27]Setembro!$C$28</f>
        <v>41.1</v>
      </c>
      <c r="Z31" s="14">
        <f>[27]Setembro!$C$29</f>
        <v>28.5</v>
      </c>
      <c r="AA31" s="14">
        <f>[27]Setembro!$C$30</f>
        <v>37.9</v>
      </c>
      <c r="AB31" s="14">
        <f>[27]Setembro!$C$31</f>
        <v>37.9</v>
      </c>
      <c r="AC31" s="14">
        <f>[27]Setembro!$C$32</f>
        <v>32.4</v>
      </c>
      <c r="AD31" s="14">
        <f>[27]Setembro!$C$33</f>
        <v>33.200000000000003</v>
      </c>
      <c r="AE31" s="14">
        <f>[27]Setembro!$C$34</f>
        <v>28.1</v>
      </c>
      <c r="AF31" s="24">
        <f>MAX(B31:AE31)</f>
        <v>41.6</v>
      </c>
      <c r="AG31" s="81">
        <f>AVERAGE(B31:AE31)</f>
        <v>35.523333333333333</v>
      </c>
    </row>
    <row r="32" spans="1:33" ht="17.100000000000001" customHeight="1" x14ac:dyDescent="0.2">
      <c r="A32" s="133" t="s">
        <v>20</v>
      </c>
      <c r="B32" s="14">
        <f>[28]Setembro!$C$5</f>
        <v>38.6</v>
      </c>
      <c r="C32" s="14">
        <f>[28]Setembro!$C$6</f>
        <v>28.5</v>
      </c>
      <c r="D32" s="14">
        <f>[28]Setembro!$C$7</f>
        <v>23.4</v>
      </c>
      <c r="E32" s="14">
        <f>[28]Setembro!$C$8</f>
        <v>26.1</v>
      </c>
      <c r="F32" s="14">
        <f>[28]Setembro!$C$9</f>
        <v>28.8</v>
      </c>
      <c r="G32" s="14">
        <f>[28]Setembro!$C$10</f>
        <v>30.5</v>
      </c>
      <c r="H32" s="14">
        <f>[28]Setembro!$C$11</f>
        <v>35.799999999999997</v>
      </c>
      <c r="I32" s="14">
        <f>[28]Setembro!$C$12</f>
        <v>37.9</v>
      </c>
      <c r="J32" s="14">
        <f>[28]Setembro!$C$13</f>
        <v>37.4</v>
      </c>
      <c r="K32" s="14">
        <f>[28]Setembro!$C$14</f>
        <v>38.1</v>
      </c>
      <c r="L32" s="14">
        <f>[28]Setembro!$C$15</f>
        <v>36.9</v>
      </c>
      <c r="M32" s="14">
        <f>[28]Setembro!$C$16</f>
        <v>36.5</v>
      </c>
      <c r="N32" s="14">
        <f>[28]Setembro!$C$17</f>
        <v>36.9</v>
      </c>
      <c r="O32" s="14">
        <f>[28]Setembro!$C$18</f>
        <v>28.5</v>
      </c>
      <c r="P32" s="14">
        <f>[28]Setembro!$C$19</f>
        <v>26.3</v>
      </c>
      <c r="Q32" s="14">
        <f>[28]Setembro!$C$20</f>
        <v>28</v>
      </c>
      <c r="R32" s="14">
        <f>[28]Setembro!$C$21</f>
        <v>23.3</v>
      </c>
      <c r="S32" s="14">
        <f>[28]Setembro!$C$22</f>
        <v>30.2</v>
      </c>
      <c r="T32" s="14">
        <f>[28]Setembro!$C$23</f>
        <v>33.799999999999997</v>
      </c>
      <c r="U32" s="14">
        <f>[28]Setembro!$C$24</f>
        <v>28.6</v>
      </c>
      <c r="V32" s="14">
        <f>[28]Setembro!$C$25</f>
        <v>32.700000000000003</v>
      </c>
      <c r="W32" s="14">
        <f>[28]Setembro!$C$26</f>
        <v>36.4</v>
      </c>
      <c r="X32" s="14">
        <f>[28]Setembro!$C$27</f>
        <v>38.799999999999997</v>
      </c>
      <c r="Y32" s="14">
        <f>[28]Setembro!$C$28</f>
        <v>40.299999999999997</v>
      </c>
      <c r="Z32" s="14">
        <f>[28]Setembro!$C$29</f>
        <v>33.700000000000003</v>
      </c>
      <c r="AA32" s="14">
        <f>[28]Setembro!$C$30</f>
        <v>38.299999999999997</v>
      </c>
      <c r="AB32" s="14">
        <f>[28]Setembro!$C$31</f>
        <v>30.1</v>
      </c>
      <c r="AC32" s="14">
        <f>[28]Setembro!$C$32</f>
        <v>34</v>
      </c>
      <c r="AD32" s="14">
        <f>[28]Setembro!$C$33</f>
        <v>31.8</v>
      </c>
      <c r="AE32" s="14">
        <f>[28]Setembro!$C$34</f>
        <v>27.8</v>
      </c>
      <c r="AF32" s="24">
        <f>MAX(B32:AE32)</f>
        <v>40.299999999999997</v>
      </c>
      <c r="AG32" s="81">
        <f>AVERAGE(B32:AE32)</f>
        <v>32.599999999999994</v>
      </c>
    </row>
    <row r="33" spans="1:33" ht="17.100000000000001" customHeight="1" x14ac:dyDescent="0.2">
      <c r="A33" s="76" t="s">
        <v>118</v>
      </c>
      <c r="B33" s="13">
        <f>[29]Setembro!$C$5</f>
        <v>30.2</v>
      </c>
      <c r="C33" s="13">
        <f>[29]Setembro!$C$6</f>
        <v>20.8</v>
      </c>
      <c r="D33" s="13">
        <f>[29]Setembro!$C$7</f>
        <v>17.2</v>
      </c>
      <c r="E33" s="13">
        <f>[29]Setembro!$C$8</f>
        <v>23.7</v>
      </c>
      <c r="F33" s="13">
        <f>[29]Setembro!$C$9</f>
        <v>25.5</v>
      </c>
      <c r="G33" s="13">
        <f>[29]Setembro!$C$10</f>
        <v>27.1</v>
      </c>
      <c r="H33" s="13">
        <f>[29]Setembro!$C$11</f>
        <v>31.8</v>
      </c>
      <c r="I33" s="13">
        <f>[29]Setembro!$C$12</f>
        <v>32.9</v>
      </c>
      <c r="J33" s="13">
        <f>[29]Setembro!$C$13</f>
        <v>33.299999999999997</v>
      </c>
      <c r="K33" s="13">
        <f>[29]Setembro!$C$14</f>
        <v>33.6</v>
      </c>
      <c r="L33" s="13">
        <f>[29]Setembro!$C$15</f>
        <v>33</v>
      </c>
      <c r="M33" s="13">
        <f>[29]Setembro!$C$16</f>
        <v>30.8</v>
      </c>
      <c r="N33" s="13">
        <f>[29]Setembro!$C$17</f>
        <v>30.2</v>
      </c>
      <c r="O33" s="13">
        <f>[29]Setembro!$C$18</f>
        <v>22.7</v>
      </c>
      <c r="P33" s="13">
        <f>[29]Setembro!$C$19</f>
        <v>26.7</v>
      </c>
      <c r="Q33" s="13">
        <f>[29]Setembro!$C$20</f>
        <v>23.5</v>
      </c>
      <c r="R33" s="13">
        <f>[29]Setembro!$C$21</f>
        <v>25.6</v>
      </c>
      <c r="S33" s="13">
        <f>[29]Setembro!$C$22</f>
        <v>28.4</v>
      </c>
      <c r="T33" s="13">
        <f>[29]Setembro!$C$23</f>
        <v>34.6</v>
      </c>
      <c r="U33" s="13">
        <f>[29]Setembro!$C$24</f>
        <v>28.2</v>
      </c>
      <c r="V33" s="13">
        <f>[29]Setembro!$C$25</f>
        <v>30.2</v>
      </c>
      <c r="W33" s="13">
        <f>[29]Setembro!$C$26</f>
        <v>34.9</v>
      </c>
      <c r="X33" s="13">
        <f>[29]Setembro!$C$27</f>
        <v>36.4</v>
      </c>
      <c r="Y33" s="13">
        <f>[29]Setembro!$C$28</f>
        <v>37.4</v>
      </c>
      <c r="Z33" s="13">
        <f>[29]Setembro!$C$29</f>
        <v>28.6</v>
      </c>
      <c r="AA33" s="13">
        <f>[29]Setembro!$C$30</f>
        <v>33.700000000000003</v>
      </c>
      <c r="AB33" s="13">
        <f>[29]Setembro!$C$31</f>
        <v>24.8</v>
      </c>
      <c r="AC33" s="13">
        <f>[29]Setembro!$C$32</f>
        <v>29.7</v>
      </c>
      <c r="AD33" s="13">
        <f>[29]Setembro!$C$33</f>
        <v>31</v>
      </c>
      <c r="AE33" s="13">
        <f>[29]Setembro!$C$34</f>
        <v>24.9</v>
      </c>
      <c r="AF33" s="23">
        <f t="shared" ref="AF33:AF41" si="7">MAX(B33:AE33)</f>
        <v>37.4</v>
      </c>
      <c r="AG33" s="90">
        <f t="shared" ref="AG33:AG41" si="8">AVERAGE(B33:AE33)</f>
        <v>29.04666666666667</v>
      </c>
    </row>
    <row r="34" spans="1:33" ht="17.100000000000001" customHeight="1" x14ac:dyDescent="0.2">
      <c r="A34" s="76" t="s">
        <v>199</v>
      </c>
      <c r="B34" s="14">
        <f>[30]Setembro!$C$5</f>
        <v>25.9</v>
      </c>
      <c r="C34" s="14">
        <f>[30]Setembro!$C$6</f>
        <v>11.5</v>
      </c>
      <c r="D34" s="14">
        <f>[30]Setembro!$C$7</f>
        <v>13.1</v>
      </c>
      <c r="E34" s="14">
        <f>[30]Setembro!$C$8</f>
        <v>20.8</v>
      </c>
      <c r="F34" s="14">
        <f>[30]Setembro!$C$9</f>
        <v>24.5</v>
      </c>
      <c r="G34" s="14">
        <f>[30]Setembro!$C$10</f>
        <v>26.1</v>
      </c>
      <c r="H34" s="14">
        <f>[30]Setembro!$C$11</f>
        <v>30.5</v>
      </c>
      <c r="I34" s="14">
        <f>[30]Setembro!$C$12</f>
        <v>30.7</v>
      </c>
      <c r="J34" s="14">
        <f>[30]Setembro!$C$13</f>
        <v>31.8</v>
      </c>
      <c r="K34" s="14">
        <f>[30]Setembro!$C$14</f>
        <v>32.9</v>
      </c>
      <c r="L34" s="14">
        <f>[30]Setembro!$C$15</f>
        <v>30.6</v>
      </c>
      <c r="M34" s="14">
        <f>[30]Setembro!$C$16</f>
        <v>29.8</v>
      </c>
      <c r="N34" s="14">
        <f>[30]Setembro!$C$17</f>
        <v>22.8</v>
      </c>
      <c r="O34" s="14">
        <f>[30]Setembro!$C$18</f>
        <v>20.5</v>
      </c>
      <c r="P34" s="14">
        <f>[30]Setembro!$C$19</f>
        <v>27.1</v>
      </c>
      <c r="Q34" s="14">
        <f>[30]Setembro!$C$20</f>
        <v>21.9</v>
      </c>
      <c r="R34" s="14">
        <f>[30]Setembro!$C$21</f>
        <v>21.2</v>
      </c>
      <c r="S34" s="14">
        <f>[30]Setembro!$C$22</f>
        <v>29.1</v>
      </c>
      <c r="T34" s="14">
        <f>[30]Setembro!$C$23</f>
        <v>33.299999999999997</v>
      </c>
      <c r="U34" s="14">
        <f>[30]Setembro!$C$24</f>
        <v>26.6</v>
      </c>
      <c r="V34" s="14">
        <f>[30]Setembro!$C$25</f>
        <v>31.1</v>
      </c>
      <c r="W34" s="14">
        <f>[30]Setembro!$C$26</f>
        <v>33.799999999999997</v>
      </c>
      <c r="X34" s="14">
        <f>[30]Setembro!$C$27</f>
        <v>35.299999999999997</v>
      </c>
      <c r="Y34" s="14">
        <f>[30]Setembro!$C$28</f>
        <v>35.4</v>
      </c>
      <c r="Z34" s="14">
        <f>[30]Setembro!$C$29</f>
        <v>27.8</v>
      </c>
      <c r="AA34" s="14">
        <f>[30]Setembro!$C$30</f>
        <v>22.1</v>
      </c>
      <c r="AB34" s="14">
        <f>[30]Setembro!$C$31</f>
        <v>20.8</v>
      </c>
      <c r="AC34" s="14">
        <f>[30]Setembro!$C$32</f>
        <v>22.6</v>
      </c>
      <c r="AD34" s="14">
        <f>[30]Setembro!$C$33</f>
        <v>28.4</v>
      </c>
      <c r="AE34" s="14">
        <f>[30]Setembro!$C$34</f>
        <v>28.5</v>
      </c>
      <c r="AF34" s="24">
        <f t="shared" si="7"/>
        <v>35.4</v>
      </c>
      <c r="AG34" s="81">
        <f t="shared" si="8"/>
        <v>26.549999999999997</v>
      </c>
    </row>
    <row r="35" spans="1:33" ht="17.100000000000001" customHeight="1" x14ac:dyDescent="0.2">
      <c r="A35" s="76" t="s">
        <v>126</v>
      </c>
      <c r="B35" s="14">
        <f>[31]Setembro!$C$5</f>
        <v>34.200000000000003</v>
      </c>
      <c r="C35" s="14">
        <f>[31]Setembro!$C$6</f>
        <v>27</v>
      </c>
      <c r="D35" s="14">
        <f>[31]Setembro!$C$7</f>
        <v>18.5</v>
      </c>
      <c r="E35" s="14">
        <f>[31]Setembro!$C$8</f>
        <v>24.7</v>
      </c>
      <c r="F35" s="14">
        <f>[31]Setembro!$C$9</f>
        <v>27.5</v>
      </c>
      <c r="G35" s="14">
        <f>[31]Setembro!$C$10</f>
        <v>30.3</v>
      </c>
      <c r="H35" s="14">
        <f>[31]Setembro!$C$11</f>
        <v>33.5</v>
      </c>
      <c r="I35" s="14">
        <f>[31]Setembro!$C$12</f>
        <v>35</v>
      </c>
      <c r="J35" s="14">
        <f>[31]Setembro!$C$13</f>
        <v>35.9</v>
      </c>
      <c r="K35" s="14">
        <f>[31]Setembro!$C$14</f>
        <v>36.4</v>
      </c>
      <c r="L35" s="14">
        <f>[31]Setembro!$C$15</f>
        <v>35.5</v>
      </c>
      <c r="M35" s="14">
        <f>[31]Setembro!$C$16</f>
        <v>35.4</v>
      </c>
      <c r="N35" s="14">
        <f>[31]Setembro!$C$17</f>
        <v>37.6</v>
      </c>
      <c r="O35" s="14">
        <f>[31]Setembro!$C$18</f>
        <v>26.3</v>
      </c>
      <c r="P35" s="14">
        <f>[31]Setembro!$C$19</f>
        <v>28.6</v>
      </c>
      <c r="Q35" s="14">
        <f>[31]Setembro!$C$20</f>
        <v>24.4</v>
      </c>
      <c r="R35" s="14">
        <f>[31]Setembro!$C$21</f>
        <v>21.4</v>
      </c>
      <c r="S35" s="14">
        <f>[31]Setembro!$C$22</f>
        <v>29.7</v>
      </c>
      <c r="T35" s="14">
        <f>[31]Setembro!$C$23</f>
        <v>32.299999999999997</v>
      </c>
      <c r="U35" s="14">
        <f>[31]Setembro!$C$24</f>
        <v>30.3</v>
      </c>
      <c r="V35" s="14">
        <f>[31]Setembro!$C$25</f>
        <v>31.9</v>
      </c>
      <c r="W35" s="14">
        <f>[31]Setembro!$C$26</f>
        <v>35</v>
      </c>
      <c r="X35" s="14">
        <f>[31]Setembro!$C$27</f>
        <v>35.4</v>
      </c>
      <c r="Y35" s="14">
        <f>[31]Setembro!$C$28</f>
        <v>36.299999999999997</v>
      </c>
      <c r="Z35" s="14">
        <f>[31]Setembro!$C$29</f>
        <v>28.3</v>
      </c>
      <c r="AA35" s="14">
        <f>[31]Setembro!$C$30</f>
        <v>33.799999999999997</v>
      </c>
      <c r="AB35" s="14">
        <f>[31]Setembro!$C$31</f>
        <v>32.299999999999997</v>
      </c>
      <c r="AC35" s="14">
        <f>[31]Setembro!$C$32</f>
        <v>29.9</v>
      </c>
      <c r="AD35" s="14">
        <f>[31]Setembro!$C$33</f>
        <v>31</v>
      </c>
      <c r="AE35" s="14">
        <f>[31]Setembro!$C$34</f>
        <v>24.5</v>
      </c>
      <c r="AF35" s="24">
        <f t="shared" si="7"/>
        <v>37.6</v>
      </c>
      <c r="AG35" s="81">
        <f t="shared" si="8"/>
        <v>30.763333333333325</v>
      </c>
    </row>
    <row r="36" spans="1:33" ht="17.100000000000001" customHeight="1" x14ac:dyDescent="0.2">
      <c r="A36" s="76" t="s">
        <v>129</v>
      </c>
      <c r="B36" s="14">
        <f>[32]Setembro!$C$5</f>
        <v>27.8</v>
      </c>
      <c r="C36" s="14">
        <f>[32]Setembro!$C$6</f>
        <v>14.5</v>
      </c>
      <c r="D36" s="14">
        <f>[32]Setembro!$C$7</f>
        <v>19.2</v>
      </c>
      <c r="E36" s="14">
        <f>[32]Setembro!$C$8</f>
        <v>25</v>
      </c>
      <c r="F36" s="14">
        <f>[32]Setembro!$C$9</f>
        <v>26.7</v>
      </c>
      <c r="G36" s="14">
        <f>[32]Setembro!$C$10</f>
        <v>29.9</v>
      </c>
      <c r="H36" s="14">
        <f>[32]Setembro!$C$11</f>
        <v>32.799999999999997</v>
      </c>
      <c r="I36" s="14">
        <f>[32]Setembro!$C$12</f>
        <v>33.700000000000003</v>
      </c>
      <c r="J36" s="14">
        <f>[32]Setembro!$C$13</f>
        <v>34.1</v>
      </c>
      <c r="K36" s="14">
        <f>[32]Setembro!$C$14</f>
        <v>35.799999999999997</v>
      </c>
      <c r="L36" s="14">
        <f>[32]Setembro!$C$15</f>
        <v>34.700000000000003</v>
      </c>
      <c r="M36" s="14">
        <f>[32]Setembro!$C$16</f>
        <v>32.299999999999997</v>
      </c>
      <c r="N36" s="14">
        <f>[32]Setembro!$C$17</f>
        <v>29.7</v>
      </c>
      <c r="O36" s="14">
        <f>[32]Setembro!$C$18</f>
        <v>21.8</v>
      </c>
      <c r="P36" s="14">
        <f>[32]Setembro!$C$19</f>
        <v>26.1</v>
      </c>
      <c r="Q36" s="14">
        <f>[32]Setembro!$C$20</f>
        <v>23.3</v>
      </c>
      <c r="R36" s="14">
        <f>[32]Setembro!$C$21</f>
        <v>26.1</v>
      </c>
      <c r="S36" s="14">
        <f>[32]Setembro!$C$22</f>
        <v>29.6</v>
      </c>
      <c r="T36" s="14">
        <f>[32]Setembro!$C$23</f>
        <v>33.700000000000003</v>
      </c>
      <c r="U36" s="14">
        <f>[32]Setembro!$C$24</f>
        <v>27.4</v>
      </c>
      <c r="V36" s="14">
        <f>[32]Setembro!$C$25</f>
        <v>33.5</v>
      </c>
      <c r="W36" s="14">
        <f>[32]Setembro!$C$26</f>
        <v>35.700000000000003</v>
      </c>
      <c r="X36" s="14">
        <f>[32]Setembro!$C$27</f>
        <v>36.299999999999997</v>
      </c>
      <c r="Y36" s="14">
        <f>[32]Setembro!$C$28</f>
        <v>36.299999999999997</v>
      </c>
      <c r="Z36" s="14">
        <f>[32]Setembro!$C$29</f>
        <v>31</v>
      </c>
      <c r="AA36" s="14">
        <f>[32]Setembro!$C$30</f>
        <v>35.1</v>
      </c>
      <c r="AB36" s="14">
        <f>[32]Setembro!$C$31</f>
        <v>28.1</v>
      </c>
      <c r="AC36" s="14">
        <f>[32]Setembro!$C$32</f>
        <v>30.5</v>
      </c>
      <c r="AD36" s="14">
        <f>[32]Setembro!$C$33</f>
        <v>27</v>
      </c>
      <c r="AE36" s="14">
        <f>[32]Setembro!$C$34</f>
        <v>30.7</v>
      </c>
      <c r="AF36" s="24">
        <f>MAX(B36:AE36)</f>
        <v>36.299999999999997</v>
      </c>
      <c r="AG36" s="81">
        <f>AVERAGE(B36:AE36)</f>
        <v>29.613333333333337</v>
      </c>
    </row>
    <row r="37" spans="1:33" ht="17.100000000000001" customHeight="1" x14ac:dyDescent="0.2">
      <c r="A37" s="76" t="s">
        <v>133</v>
      </c>
      <c r="B37" s="14">
        <f>[33]Setembro!$C$5</f>
        <v>38.1</v>
      </c>
      <c r="C37" s="14">
        <f>[33]Setembro!$C$6</f>
        <v>24.8</v>
      </c>
      <c r="D37" s="14">
        <f>[33]Setembro!$C$7</f>
        <v>20.7</v>
      </c>
      <c r="E37" s="14">
        <f>[33]Setembro!$C$8</f>
        <v>25.4</v>
      </c>
      <c r="F37" s="14">
        <f>[33]Setembro!$C$9</f>
        <v>27.4</v>
      </c>
      <c r="G37" s="14">
        <f>[33]Setembro!$C$10</f>
        <v>29.9</v>
      </c>
      <c r="H37" s="14">
        <f>[33]Setembro!$C$11</f>
        <v>33.9</v>
      </c>
      <c r="I37" s="14">
        <f>[33]Setembro!$C$12</f>
        <v>36.200000000000003</v>
      </c>
      <c r="J37" s="14">
        <f>[33]Setembro!$C$13</f>
        <v>36.799999999999997</v>
      </c>
      <c r="K37" s="14">
        <f>[33]Setembro!$C$14</f>
        <v>34</v>
      </c>
      <c r="L37" s="14">
        <f>[33]Setembro!$C$15</f>
        <v>35.9</v>
      </c>
      <c r="M37" s="14">
        <f>[33]Setembro!$C$16</f>
        <v>33.700000000000003</v>
      </c>
      <c r="N37" s="14">
        <f>[33]Setembro!$C$17</f>
        <v>35</v>
      </c>
      <c r="O37" s="14">
        <f>[33]Setembro!$C$18</f>
        <v>26.7</v>
      </c>
      <c r="P37" s="14">
        <f>[33]Setembro!$C$19</f>
        <v>25.2</v>
      </c>
      <c r="Q37" s="14">
        <f>[33]Setembro!$C$20</f>
        <v>27.8</v>
      </c>
      <c r="R37" s="14">
        <f>[33]Setembro!$C$21</f>
        <v>25</v>
      </c>
      <c r="S37" s="14">
        <f>[33]Setembro!$C$22</f>
        <v>31.1</v>
      </c>
      <c r="T37" s="14">
        <f>[33]Setembro!$C$23</f>
        <v>34.6</v>
      </c>
      <c r="U37" s="14">
        <f>[33]Setembro!$C$24</f>
        <v>27.7</v>
      </c>
      <c r="V37" s="14">
        <f>[33]Setembro!$C$25</f>
        <v>31.2</v>
      </c>
      <c r="W37" s="14">
        <f>[33]Setembro!$C$26</f>
        <v>35.700000000000003</v>
      </c>
      <c r="X37" s="14">
        <f>[33]Setembro!$C$27</f>
        <v>37.299999999999997</v>
      </c>
      <c r="Y37" s="14">
        <f>[33]Setembro!$C$28</f>
        <v>38.200000000000003</v>
      </c>
      <c r="Z37" s="14">
        <f>[33]Setembro!$C$29</f>
        <v>34.6</v>
      </c>
      <c r="AA37" s="14">
        <f>[33]Setembro!$C$30</f>
        <v>34</v>
      </c>
      <c r="AB37" s="14">
        <f>[33]Setembro!$C$31</f>
        <v>30.2</v>
      </c>
      <c r="AC37" s="14">
        <f>[33]Setembro!$C$32</f>
        <v>32.799999999999997</v>
      </c>
      <c r="AD37" s="14">
        <f>[33]Setembro!$C$33</f>
        <v>33.700000000000003</v>
      </c>
      <c r="AE37" s="14">
        <f>[33]Setembro!$C$34</f>
        <v>27.4</v>
      </c>
      <c r="AF37" s="24">
        <f t="shared" si="7"/>
        <v>38.200000000000003</v>
      </c>
      <c r="AG37" s="81">
        <f t="shared" si="8"/>
        <v>31.500000000000007</v>
      </c>
    </row>
    <row r="38" spans="1:33" ht="17.100000000000001" customHeight="1" x14ac:dyDescent="0.2">
      <c r="A38" s="76" t="s">
        <v>136</v>
      </c>
      <c r="B38" s="14">
        <f>[34]Setembro!$C$5</f>
        <v>27.6</v>
      </c>
      <c r="C38" s="14">
        <f>[34]Setembro!$C$6</f>
        <v>15.1</v>
      </c>
      <c r="D38" s="14">
        <f>[34]Setembro!$C$7</f>
        <v>17.100000000000001</v>
      </c>
      <c r="E38" s="14">
        <f>[34]Setembro!$C$8</f>
        <v>23.3</v>
      </c>
      <c r="F38" s="14">
        <f>[34]Setembro!$C$9</f>
        <v>25.5</v>
      </c>
      <c r="G38" s="14">
        <f>[34]Setembro!$C$10</f>
        <v>26.7</v>
      </c>
      <c r="H38" s="14">
        <f>[34]Setembro!$C$11</f>
        <v>31.3</v>
      </c>
      <c r="I38" s="14">
        <f>[34]Setembro!$C$12</f>
        <v>32</v>
      </c>
      <c r="J38" s="14">
        <f>[34]Setembro!$C$13</f>
        <v>33.200000000000003</v>
      </c>
      <c r="K38" s="14">
        <f>[34]Setembro!$C$14</f>
        <v>34.6</v>
      </c>
      <c r="L38" s="14">
        <f>[34]Setembro!$C$15</f>
        <v>32.5</v>
      </c>
      <c r="M38" s="14">
        <f>[34]Setembro!$C$16</f>
        <v>30</v>
      </c>
      <c r="N38" s="14">
        <f>[34]Setembro!$C$17</f>
        <v>24.5</v>
      </c>
      <c r="O38" s="14">
        <f>[34]Setembro!$C$18</f>
        <v>19.5</v>
      </c>
      <c r="P38" s="14">
        <f>[34]Setembro!$C$19</f>
        <v>27.3</v>
      </c>
      <c r="Q38" s="14">
        <f>[34]Setembro!$C$20</f>
        <v>21.3</v>
      </c>
      <c r="R38" s="14">
        <f>[34]Setembro!$C$21</f>
        <v>27.6</v>
      </c>
      <c r="S38" s="14">
        <f>[34]Setembro!$C$22</f>
        <v>29.1</v>
      </c>
      <c r="T38" s="14">
        <f>[34]Setembro!$C$23</f>
        <v>35.1</v>
      </c>
      <c r="U38" s="14">
        <f>[34]Setembro!$C$24</f>
        <v>28</v>
      </c>
      <c r="V38" s="14">
        <f>[34]Setembro!$C$25</f>
        <v>30.7</v>
      </c>
      <c r="W38" s="14">
        <f>[34]Setembro!$C$26</f>
        <v>35.6</v>
      </c>
      <c r="X38" s="14">
        <f>[34]Setembro!$C$27</f>
        <v>37</v>
      </c>
      <c r="Y38" s="14">
        <f>[34]Setembro!$C$28</f>
        <v>36.6</v>
      </c>
      <c r="Z38" s="14">
        <f>[34]Setembro!$C$29</f>
        <v>25.7</v>
      </c>
      <c r="AA38" s="14">
        <f>[34]Setembro!$C$30</f>
        <v>30.9</v>
      </c>
      <c r="AB38" s="14">
        <f>[34]Setembro!$C$31</f>
        <v>21.7</v>
      </c>
      <c r="AC38" s="14">
        <f>[34]Setembro!$C$32</f>
        <v>27.3</v>
      </c>
      <c r="AD38" s="14">
        <f>[34]Setembro!$C$33</f>
        <v>29.7</v>
      </c>
      <c r="AE38" s="14">
        <f>[34]Setembro!$C$34</f>
        <v>25.8</v>
      </c>
      <c r="AF38" s="24">
        <f t="shared" si="7"/>
        <v>37</v>
      </c>
      <c r="AG38" s="81">
        <f t="shared" si="8"/>
        <v>28.076666666666672</v>
      </c>
    </row>
    <row r="39" spans="1:33" ht="17.100000000000001" customHeight="1" x14ac:dyDescent="0.2">
      <c r="A39" s="76" t="s">
        <v>200</v>
      </c>
      <c r="B39" s="14">
        <f>[35]Setembro!$C$5</f>
        <v>36.6</v>
      </c>
      <c r="C39" s="14">
        <f>[35]Setembro!$C$6</f>
        <v>28.5</v>
      </c>
      <c r="D39" s="14">
        <f>[35]Setembro!$C$7</f>
        <v>22.1</v>
      </c>
      <c r="E39" s="14">
        <f>[35]Setembro!$C$8</f>
        <v>26.8</v>
      </c>
      <c r="F39" s="14">
        <f>[35]Setembro!$C$9</f>
        <v>29</v>
      </c>
      <c r="G39" s="14">
        <f>[35]Setembro!$C$10</f>
        <v>31.1</v>
      </c>
      <c r="H39" s="14">
        <f>[35]Setembro!$C$11</f>
        <v>35.700000000000003</v>
      </c>
      <c r="I39" s="14">
        <f>[35]Setembro!$C$12</f>
        <v>36.1</v>
      </c>
      <c r="J39" s="14">
        <f>[35]Setembro!$C$13</f>
        <v>36.9</v>
      </c>
      <c r="K39" s="14">
        <f>[35]Setembro!$C$14</f>
        <v>37.1</v>
      </c>
      <c r="L39" s="14">
        <f>[35]Setembro!$C$15</f>
        <v>37.1</v>
      </c>
      <c r="M39" s="14">
        <f>[35]Setembro!$C$16</f>
        <v>37.4</v>
      </c>
      <c r="N39" s="14">
        <f>[35]Setembro!$C$17</f>
        <v>38.200000000000003</v>
      </c>
      <c r="O39" s="14">
        <f>[35]Setembro!$C$18</f>
        <v>30.8</v>
      </c>
      <c r="P39" s="14">
        <f>[35]Setembro!$C$19</f>
        <v>29.4</v>
      </c>
      <c r="Q39" s="14">
        <f>[35]Setembro!$C$20</f>
        <v>26.4</v>
      </c>
      <c r="R39" s="14">
        <f>[35]Setembro!$C$21</f>
        <v>21.4</v>
      </c>
      <c r="S39" s="14">
        <f>[35]Setembro!$C$22</f>
        <v>29.8</v>
      </c>
      <c r="T39" s="14">
        <f>[35]Setembro!$C$23</f>
        <v>32</v>
      </c>
      <c r="U39" s="14">
        <f>[35]Setembro!$C$24</f>
        <v>31.5</v>
      </c>
      <c r="V39" s="14">
        <f>[35]Setembro!$C$25</f>
        <v>32.4</v>
      </c>
      <c r="W39" s="14">
        <f>[35]Setembro!$C$26</f>
        <v>36.799999999999997</v>
      </c>
      <c r="X39" s="14">
        <f>[35]Setembro!$C$27</f>
        <v>36.5</v>
      </c>
      <c r="Y39" s="14">
        <f>[35]Setembro!$C$28</f>
        <v>37.5</v>
      </c>
      <c r="Z39" s="14">
        <f>[35]Setembro!$C$29</f>
        <v>30.5</v>
      </c>
      <c r="AA39" s="14">
        <f>[35]Setembro!$C$30</f>
        <v>35.299999999999997</v>
      </c>
      <c r="AB39" s="14">
        <f>[35]Setembro!$C$31</f>
        <v>32.200000000000003</v>
      </c>
      <c r="AC39" s="14">
        <f>[35]Setembro!$C$32</f>
        <v>30.7</v>
      </c>
      <c r="AD39" s="14">
        <f>[35]Setembro!$C$33</f>
        <v>31.2</v>
      </c>
      <c r="AE39" s="14">
        <f>[35]Setembro!$C$34</f>
        <v>25.3</v>
      </c>
      <c r="AF39" s="24">
        <f t="shared" si="7"/>
        <v>38.200000000000003</v>
      </c>
      <c r="AG39" s="81">
        <f t="shared" si="8"/>
        <v>32.076666666666668</v>
      </c>
    </row>
    <row r="40" spans="1:33" ht="17.100000000000001" customHeight="1" x14ac:dyDescent="0.2">
      <c r="A40" s="76" t="s">
        <v>201</v>
      </c>
      <c r="B40" s="14">
        <f>[36]Setembro!$C$5</f>
        <v>26.1</v>
      </c>
      <c r="C40" s="14">
        <f>[36]Setembro!$C$6</f>
        <v>19.899999999999999</v>
      </c>
      <c r="D40" s="14">
        <f>[36]Setembro!$C$7</f>
        <v>17.600000000000001</v>
      </c>
      <c r="E40" s="14">
        <f>[36]Setembro!$C$8</f>
        <v>23.7</v>
      </c>
      <c r="F40" s="14">
        <f>[36]Setembro!$C$9</f>
        <v>25.6</v>
      </c>
      <c r="G40" s="14">
        <f>[36]Setembro!$C$10</f>
        <v>27.4</v>
      </c>
      <c r="H40" s="14">
        <f>[36]Setembro!$C$11</f>
        <v>30.8</v>
      </c>
      <c r="I40" s="14">
        <f>[36]Setembro!$C$12</f>
        <v>32.299999999999997</v>
      </c>
      <c r="J40" s="14">
        <f>[36]Setembro!$C$13</f>
        <v>33.200000000000003</v>
      </c>
      <c r="K40" s="14">
        <f>[36]Setembro!$C$14</f>
        <v>34.1</v>
      </c>
      <c r="L40" s="14">
        <f>[36]Setembro!$C$15</f>
        <v>32.1</v>
      </c>
      <c r="M40" s="14">
        <f>[36]Setembro!$C$16</f>
        <v>30.6</v>
      </c>
      <c r="N40" s="14">
        <f>[36]Setembro!$C$17</f>
        <v>28.3</v>
      </c>
      <c r="O40" s="14">
        <f>[36]Setembro!$C$18</f>
        <v>21.5</v>
      </c>
      <c r="P40" s="14">
        <f>[36]Setembro!$C$19</f>
        <v>27.2</v>
      </c>
      <c r="Q40" s="14">
        <f>[36]Setembro!$C$20</f>
        <v>21.8</v>
      </c>
      <c r="R40" s="14">
        <f>[36]Setembro!$C$21</f>
        <v>27.1</v>
      </c>
      <c r="S40" s="14">
        <f>[36]Setembro!$C$22</f>
        <v>28.3</v>
      </c>
      <c r="T40" s="14">
        <f>[36]Setembro!$C$23</f>
        <v>34.4</v>
      </c>
      <c r="U40" s="14">
        <f>[36]Setembro!$C$24</f>
        <v>28.1</v>
      </c>
      <c r="V40" s="14">
        <f>[36]Setembro!$C$25</f>
        <v>29.5</v>
      </c>
      <c r="W40" s="14">
        <f>[36]Setembro!$C$26</f>
        <v>34.700000000000003</v>
      </c>
      <c r="X40" s="14">
        <f>[36]Setembro!$C$27</f>
        <v>36.700000000000003</v>
      </c>
      <c r="Y40" s="14">
        <f>[36]Setembro!$C$28</f>
        <v>37.299999999999997</v>
      </c>
      <c r="Z40" s="14">
        <f>[36]Setembro!$C$29</f>
        <v>27.8</v>
      </c>
      <c r="AA40" s="14">
        <f>[36]Setembro!$C$30</f>
        <v>33</v>
      </c>
      <c r="AB40" s="14">
        <f>[36]Setembro!$C$31</f>
        <v>24.9</v>
      </c>
      <c r="AC40" s="14">
        <f>[36]Setembro!$C$32</f>
        <v>28.7</v>
      </c>
      <c r="AD40" s="14">
        <f>[36]Setembro!$C$33</f>
        <v>30.3</v>
      </c>
      <c r="AE40" s="14">
        <f>[36]Setembro!$C$34</f>
        <v>23.8</v>
      </c>
      <c r="AF40" s="24">
        <f t="shared" si="7"/>
        <v>37.299999999999997</v>
      </c>
      <c r="AG40" s="81">
        <f t="shared" si="8"/>
        <v>28.560000000000002</v>
      </c>
    </row>
    <row r="41" spans="1:33" ht="17.100000000000001" customHeight="1" x14ac:dyDescent="0.2">
      <c r="A41" s="76" t="s">
        <v>202</v>
      </c>
      <c r="B41" s="14">
        <f>[37]Setembro!$C$5</f>
        <v>24.6</v>
      </c>
      <c r="C41" s="14">
        <f>[37]Setembro!$C$6</f>
        <v>15.1</v>
      </c>
      <c r="D41" s="14">
        <f>[37]Setembro!$C$7</f>
        <v>16.100000000000001</v>
      </c>
      <c r="E41" s="14">
        <f>[37]Setembro!$C$8</f>
        <v>22.9</v>
      </c>
      <c r="F41" s="14">
        <f>[37]Setembro!$C$9</f>
        <v>25.2</v>
      </c>
      <c r="G41" s="14">
        <f>[37]Setembro!$C$10</f>
        <v>27.2</v>
      </c>
      <c r="H41" s="14">
        <f>[37]Setembro!$C$11</f>
        <v>30.5</v>
      </c>
      <c r="I41" s="14">
        <f>[37]Setembro!$C$12</f>
        <v>32.5</v>
      </c>
      <c r="J41" s="14">
        <f>[37]Setembro!$C$13</f>
        <v>33.4</v>
      </c>
      <c r="K41" s="14">
        <f>[37]Setembro!$C$14</f>
        <v>34.299999999999997</v>
      </c>
      <c r="L41" s="14">
        <f>[37]Setembro!$C$15</f>
        <v>31.4</v>
      </c>
      <c r="M41" s="14">
        <f>[37]Setembro!$C$16</f>
        <v>29.2</v>
      </c>
      <c r="N41" s="14">
        <f>[37]Setembro!$C$17</f>
        <v>23.7</v>
      </c>
      <c r="O41" s="14">
        <f>[37]Setembro!$C$18</f>
        <v>24.8</v>
      </c>
      <c r="P41" s="14">
        <f>[37]Setembro!$C$19</f>
        <v>28.4</v>
      </c>
      <c r="Q41" s="14">
        <f>[37]Setembro!$C$20</f>
        <v>23.2</v>
      </c>
      <c r="R41" s="14">
        <f>[37]Setembro!$C$21</f>
        <v>26.2</v>
      </c>
      <c r="S41" s="14">
        <f>[37]Setembro!$C$22</f>
        <v>30</v>
      </c>
      <c r="T41" s="14">
        <f>[37]Setembro!$C$23</f>
        <v>35.200000000000003</v>
      </c>
      <c r="U41" s="14">
        <f>[37]Setembro!$C$24</f>
        <v>20.5</v>
      </c>
      <c r="V41" s="14">
        <f>[37]Setembro!$C$25</f>
        <v>30.6</v>
      </c>
      <c r="W41" s="14">
        <f>[37]Setembro!$C$26</f>
        <v>35.299999999999997</v>
      </c>
      <c r="X41" s="14">
        <f>[37]Setembro!$C$27</f>
        <v>36.799999999999997</v>
      </c>
      <c r="Y41" s="14">
        <f>[37]Setembro!$C$28</f>
        <v>37.799999999999997</v>
      </c>
      <c r="Z41" s="14">
        <f>[37]Setembro!$C$29</f>
        <v>29.2</v>
      </c>
      <c r="AA41" s="14">
        <f>[37]Setembro!$C$30</f>
        <v>23.9</v>
      </c>
      <c r="AB41" s="14">
        <f>[37]Setembro!$C$31</f>
        <v>21.3</v>
      </c>
      <c r="AC41" s="14">
        <f>[37]Setembro!$C$32</f>
        <v>27.7</v>
      </c>
      <c r="AD41" s="14">
        <f>[37]Setembro!$C$33</f>
        <v>30.6</v>
      </c>
      <c r="AE41" s="14">
        <f>[37]Setembro!$C$34</f>
        <v>25.4</v>
      </c>
      <c r="AF41" s="24">
        <f t="shared" si="7"/>
        <v>37.799999999999997</v>
      </c>
      <c r="AG41" s="81">
        <f t="shared" si="8"/>
        <v>27.766666666666662</v>
      </c>
    </row>
    <row r="42" spans="1:33" ht="17.100000000000001" customHeight="1" x14ac:dyDescent="0.2">
      <c r="A42" s="76" t="s">
        <v>203</v>
      </c>
      <c r="B42" s="14">
        <f>[38]Setembro!$C$5</f>
        <v>27.2</v>
      </c>
      <c r="C42" s="14">
        <f>[38]Setembro!$C$6</f>
        <v>18.600000000000001</v>
      </c>
      <c r="D42" s="14">
        <f>[38]Setembro!$C$7</f>
        <v>18.100000000000001</v>
      </c>
      <c r="E42" s="14">
        <f>[38]Setembro!$C$8</f>
        <v>24</v>
      </c>
      <c r="F42" s="14">
        <f>[38]Setembro!$C$9</f>
        <v>26</v>
      </c>
      <c r="G42" s="14">
        <f>[38]Setembro!$C$10</f>
        <v>27.9</v>
      </c>
      <c r="H42" s="14">
        <f>[38]Setembro!$C$11</f>
        <v>31.8</v>
      </c>
      <c r="I42" s="14">
        <f>[38]Setembro!$C$12</f>
        <v>32.700000000000003</v>
      </c>
      <c r="J42" s="14">
        <f>[38]Setembro!$C$13</f>
        <v>34.1</v>
      </c>
      <c r="K42" s="14">
        <f>[38]Setembro!$C$14</f>
        <v>35.200000000000003</v>
      </c>
      <c r="L42" s="14">
        <f>[38]Setembro!$C$15</f>
        <v>33.6</v>
      </c>
      <c r="M42" s="14">
        <f>[38]Setembro!$C$16</f>
        <v>30.1</v>
      </c>
      <c r="N42" s="14">
        <f>[38]Setembro!$C$17</f>
        <v>28.8</v>
      </c>
      <c r="O42" s="14">
        <f>[38]Setembro!$C$18</f>
        <v>21.2</v>
      </c>
      <c r="P42" s="14">
        <f>[38]Setembro!$C$19</f>
        <v>27</v>
      </c>
      <c r="Q42" s="14">
        <f>[38]Setembro!$C$20</f>
        <v>21.4</v>
      </c>
      <c r="R42" s="14">
        <f>[38]Setembro!$C$21</f>
        <v>26.7</v>
      </c>
      <c r="S42" s="14">
        <f>[38]Setembro!$C$22</f>
        <v>29.8</v>
      </c>
      <c r="T42" s="14">
        <f>[38]Setembro!$C$23</f>
        <v>34.799999999999997</v>
      </c>
      <c r="U42" s="14">
        <f>[38]Setembro!$C$24</f>
        <v>27.8</v>
      </c>
      <c r="V42" s="14">
        <f>[38]Setembro!$C$25</f>
        <v>30.9</v>
      </c>
      <c r="W42" s="14">
        <f>[38]Setembro!$C$26</f>
        <v>36.200000000000003</v>
      </c>
      <c r="X42" s="14">
        <f>[38]Setembro!$C$27</f>
        <v>37</v>
      </c>
      <c r="Y42" s="14">
        <f>[38]Setembro!$C$28</f>
        <v>37.299999999999997</v>
      </c>
      <c r="Z42" s="14">
        <f>[38]Setembro!$C$29</f>
        <v>27.8</v>
      </c>
      <c r="AA42" s="14">
        <f>[38]Setembro!$C$30</f>
        <v>33.6</v>
      </c>
      <c r="AB42" s="14">
        <f>[38]Setembro!$C$31</f>
        <v>24.5</v>
      </c>
      <c r="AC42" s="14">
        <f>[38]Setembro!$C$32</f>
        <v>28</v>
      </c>
      <c r="AD42" s="14">
        <f>[38]Setembro!$C$33</f>
        <v>29.7</v>
      </c>
      <c r="AE42" s="14">
        <f>[38]Setembro!$C$34</f>
        <v>24.8</v>
      </c>
      <c r="AF42" s="24">
        <f>MAX(B42:AE42)</f>
        <v>37.299999999999997</v>
      </c>
      <c r="AG42" s="81">
        <f>AVERAGE(B42:AE42)</f>
        <v>28.886666666666663</v>
      </c>
    </row>
    <row r="43" spans="1:33" ht="17.100000000000001" customHeight="1" x14ac:dyDescent="0.2">
      <c r="A43" s="76" t="s">
        <v>204</v>
      </c>
      <c r="B43" s="14">
        <f>[39]Setembro!$C$5</f>
        <v>26.1</v>
      </c>
      <c r="C43" s="14">
        <f>[39]Setembro!$C$6</f>
        <v>13.5</v>
      </c>
      <c r="D43" s="14">
        <f>[39]Setembro!$C$7</f>
        <v>16.600000000000001</v>
      </c>
      <c r="E43" s="14">
        <f>[39]Setembro!$C$8</f>
        <v>22.6</v>
      </c>
      <c r="F43" s="14">
        <f>[39]Setembro!$C$9</f>
        <v>25.3</v>
      </c>
      <c r="G43" s="14">
        <f>[39]Setembro!$C$10</f>
        <v>27</v>
      </c>
      <c r="H43" s="14">
        <f>[39]Setembro!$C$11</f>
        <v>30.3</v>
      </c>
      <c r="I43" s="14">
        <f>[39]Setembro!$C$12</f>
        <v>31.2</v>
      </c>
      <c r="J43" s="14">
        <f>[39]Setembro!$C$13</f>
        <v>32.6</v>
      </c>
      <c r="K43" s="14">
        <f>[39]Setembro!$C$14</f>
        <v>33.4</v>
      </c>
      <c r="L43" s="14">
        <f>[39]Setembro!$C$15</f>
        <v>31.6</v>
      </c>
      <c r="M43" s="14">
        <f>[39]Setembro!$C$16</f>
        <v>29.1</v>
      </c>
      <c r="N43" s="14">
        <f>[39]Setembro!$C$17</f>
        <v>23.4</v>
      </c>
      <c r="O43" s="14">
        <f>[39]Setembro!$C$18</f>
        <v>19.100000000000001</v>
      </c>
      <c r="P43" s="14">
        <f>[39]Setembro!$C$19</f>
        <v>26.1</v>
      </c>
      <c r="Q43" s="14">
        <f>[39]Setembro!$C$20</f>
        <v>20.100000000000001</v>
      </c>
      <c r="R43" s="14">
        <f>[39]Setembro!$C$21</f>
        <v>26.8</v>
      </c>
      <c r="S43" s="14">
        <f>[39]Setembro!$C$22</f>
        <v>28.3</v>
      </c>
      <c r="T43" s="14">
        <f>[39]Setembro!$C$23</f>
        <v>34.200000000000003</v>
      </c>
      <c r="U43" s="14">
        <f>[39]Setembro!$C$24</f>
        <v>25.8</v>
      </c>
      <c r="V43" s="14">
        <f>[39]Setembro!$C$25</f>
        <v>30.6</v>
      </c>
      <c r="W43" s="14">
        <f>[39]Setembro!$C$26</f>
        <v>35.4</v>
      </c>
      <c r="X43" s="14">
        <f>[39]Setembro!$C$27</f>
        <v>36.700000000000003</v>
      </c>
      <c r="Y43" s="14">
        <f>[39]Setembro!$C$28</f>
        <v>36.799999999999997</v>
      </c>
      <c r="Z43" s="14">
        <f>[39]Setembro!$C$29</f>
        <v>25.8</v>
      </c>
      <c r="AA43" s="14">
        <f>[39]Setembro!$C$30</f>
        <v>30.2</v>
      </c>
      <c r="AB43" s="14">
        <f>[39]Setembro!$C$31</f>
        <v>21.3</v>
      </c>
      <c r="AC43" s="14">
        <f>[39]Setembro!$C$32</f>
        <v>24.9</v>
      </c>
      <c r="AD43" s="14">
        <f>[39]Setembro!$C$33</f>
        <v>28.2</v>
      </c>
      <c r="AE43" s="14">
        <f>[39]Setembro!$C$34</f>
        <v>26.2</v>
      </c>
      <c r="AF43" s="24">
        <f t="shared" ref="AF43:AF49" si="9">MAX(B43:AE43)</f>
        <v>36.799999999999997</v>
      </c>
      <c r="AG43" s="81">
        <f t="shared" ref="AG43:AG49" si="10">AVERAGE(B43:AE43)</f>
        <v>27.306666666666672</v>
      </c>
    </row>
    <row r="44" spans="1:33" ht="17.100000000000001" customHeight="1" x14ac:dyDescent="0.2">
      <c r="A44" s="76" t="s">
        <v>205</v>
      </c>
      <c r="B44" s="14">
        <f>[40]Setembro!$C$5</f>
        <v>30.4</v>
      </c>
      <c r="C44" s="14">
        <f>[40]Setembro!$C$6</f>
        <v>24.9</v>
      </c>
      <c r="D44" s="14">
        <f>[40]Setembro!$C$7</f>
        <v>19.5</v>
      </c>
      <c r="E44" s="14">
        <f>[40]Setembro!$C$8</f>
        <v>24.2</v>
      </c>
      <c r="F44" s="14">
        <f>[40]Setembro!$C$9</f>
        <v>26.6</v>
      </c>
      <c r="G44" s="14">
        <f>[40]Setembro!$C$10</f>
        <v>28</v>
      </c>
      <c r="H44" s="14">
        <f>[40]Setembro!$C$11</f>
        <v>31.8</v>
      </c>
      <c r="I44" s="14">
        <f>[40]Setembro!$C$12</f>
        <v>32.9</v>
      </c>
      <c r="J44" s="14">
        <f>[40]Setembro!$C$13</f>
        <v>32.9</v>
      </c>
      <c r="K44" s="14">
        <f>[40]Setembro!$C$14</f>
        <v>33.5</v>
      </c>
      <c r="L44" s="14">
        <f>[40]Setembro!$C$15</f>
        <v>33.700000000000003</v>
      </c>
      <c r="M44" s="14">
        <f>[40]Setembro!$C$16</f>
        <v>31.3</v>
      </c>
      <c r="N44" s="14">
        <f>[40]Setembro!$C$17</f>
        <v>33</v>
      </c>
      <c r="O44" s="14">
        <f>[40]Setembro!$C$18</f>
        <v>22.8</v>
      </c>
      <c r="P44" s="14">
        <f>[40]Setembro!$C$19</f>
        <v>25.7</v>
      </c>
      <c r="Q44" s="14">
        <f>[40]Setembro!$C$20</f>
        <v>23.6</v>
      </c>
      <c r="R44" s="14">
        <f>[40]Setembro!$C$21</f>
        <v>25.1</v>
      </c>
      <c r="S44" s="14">
        <f>[40]Setembro!$C$22</f>
        <v>29.4</v>
      </c>
      <c r="T44" s="14">
        <f>[40]Setembro!$C$23</f>
        <v>33.299999999999997</v>
      </c>
      <c r="U44" s="14">
        <f>[40]Setembro!$C$24</f>
        <v>27.1</v>
      </c>
      <c r="V44" s="14">
        <f>[40]Setembro!$C$25</f>
        <v>31.5</v>
      </c>
      <c r="W44" s="14">
        <f>[40]Setembro!$C$26</f>
        <v>34.4</v>
      </c>
      <c r="X44" s="14">
        <f>[40]Setembro!$C$27</f>
        <v>34.799999999999997</v>
      </c>
      <c r="Y44" s="14">
        <f>[40]Setembro!$C$28</f>
        <v>34.799999999999997</v>
      </c>
      <c r="Z44" s="14">
        <f>[40]Setembro!$C$29</f>
        <v>27.9</v>
      </c>
      <c r="AA44" s="14">
        <f>[40]Setembro!$C$30</f>
        <v>32.6</v>
      </c>
      <c r="AB44" s="14">
        <f>[40]Setembro!$C$31</f>
        <v>26.6</v>
      </c>
      <c r="AC44" s="14">
        <f>[40]Setembro!$C$32</f>
        <v>29.4</v>
      </c>
      <c r="AD44" s="14">
        <f>[40]Setembro!$C$33</f>
        <v>28.2</v>
      </c>
      <c r="AE44" s="14">
        <f>[40]Setembro!$C$34</f>
        <v>25.1</v>
      </c>
      <c r="AF44" s="24">
        <f t="shared" si="9"/>
        <v>34.799999999999997</v>
      </c>
      <c r="AG44" s="81">
        <f t="shared" si="10"/>
        <v>29.166666666666668</v>
      </c>
    </row>
    <row r="45" spans="1:33" ht="17.100000000000001" customHeight="1" x14ac:dyDescent="0.2">
      <c r="A45" s="76" t="s">
        <v>165</v>
      </c>
      <c r="B45" s="14">
        <v>33.299999999999997</v>
      </c>
      <c r="C45" s="14">
        <v>21.4</v>
      </c>
      <c r="D45" s="14">
        <v>16.5</v>
      </c>
      <c r="E45" s="14">
        <v>24.6</v>
      </c>
      <c r="F45" s="14">
        <v>25.6</v>
      </c>
      <c r="G45" s="14">
        <v>27.4</v>
      </c>
      <c r="H45" s="14">
        <v>31.6</v>
      </c>
      <c r="I45" s="14">
        <v>33.9</v>
      </c>
      <c r="J45" s="14">
        <v>33.5</v>
      </c>
      <c r="K45" s="14">
        <v>33.200000000000003</v>
      </c>
      <c r="L45" s="14">
        <v>33.9</v>
      </c>
      <c r="M45" s="14">
        <v>30.9</v>
      </c>
      <c r="N45" s="14">
        <v>31.4</v>
      </c>
      <c r="O45" s="14">
        <v>21.4</v>
      </c>
      <c r="P45" s="14">
        <v>26.6</v>
      </c>
      <c r="Q45" s="14">
        <v>23.8</v>
      </c>
      <c r="R45" s="14">
        <v>25</v>
      </c>
      <c r="S45" s="14">
        <v>28</v>
      </c>
      <c r="T45" s="14">
        <v>34.299999999999997</v>
      </c>
      <c r="U45" s="14">
        <v>28.3</v>
      </c>
      <c r="V45" s="14">
        <v>30.5</v>
      </c>
      <c r="W45" s="14">
        <v>34.700000000000003</v>
      </c>
      <c r="X45" s="14">
        <v>36.4</v>
      </c>
      <c r="Y45" s="14">
        <v>37.299999999999997</v>
      </c>
      <c r="Z45" s="14">
        <v>29.5</v>
      </c>
      <c r="AA45" s="14">
        <v>33.5</v>
      </c>
      <c r="AB45" s="14">
        <v>26.2</v>
      </c>
      <c r="AC45" s="14">
        <v>30.6</v>
      </c>
      <c r="AD45" s="14">
        <v>31.8</v>
      </c>
      <c r="AE45" s="14">
        <v>25.1</v>
      </c>
      <c r="AF45" s="24">
        <f t="shared" si="9"/>
        <v>37.299999999999997</v>
      </c>
      <c r="AG45" s="81">
        <f t="shared" si="10"/>
        <v>29.339999999999996</v>
      </c>
    </row>
    <row r="46" spans="1:33" ht="17.100000000000001" customHeight="1" x14ac:dyDescent="0.2">
      <c r="A46" s="76" t="s">
        <v>206</v>
      </c>
      <c r="B46" s="14">
        <f>[42]Setembro!$C$5</f>
        <v>36.9</v>
      </c>
      <c r="C46" s="14">
        <f>[42]Setembro!$C$6</f>
        <v>29.9</v>
      </c>
      <c r="D46" s="14">
        <f>[42]Setembro!$C$7</f>
        <v>24.5</v>
      </c>
      <c r="E46" s="14">
        <f>[42]Setembro!$C$8</f>
        <v>29</v>
      </c>
      <c r="F46" s="14">
        <f>[42]Setembro!$C$9</f>
        <v>30.8</v>
      </c>
      <c r="G46" s="14">
        <f>[42]Setembro!$C$10</f>
        <v>34.200000000000003</v>
      </c>
      <c r="H46" s="14">
        <f>[42]Setembro!$C$11</f>
        <v>35.299999999999997</v>
      </c>
      <c r="I46" s="14">
        <f>[42]Setembro!$C$12</f>
        <v>37.4</v>
      </c>
      <c r="J46" s="14">
        <f>[42]Setembro!$C$13</f>
        <v>35.299999999999997</v>
      </c>
      <c r="K46" s="14">
        <f>[42]Setembro!$C$14</f>
        <v>38</v>
      </c>
      <c r="L46" s="14">
        <f>[42]Setembro!$C$15</f>
        <v>35.6</v>
      </c>
      <c r="M46" s="14">
        <f>[42]Setembro!$C$16</f>
        <v>35.9</v>
      </c>
      <c r="N46" s="14">
        <f>[42]Setembro!$C$17</f>
        <v>38</v>
      </c>
      <c r="O46" s="14">
        <f>[42]Setembro!$C$18</f>
        <v>27.8</v>
      </c>
      <c r="P46" s="14">
        <f>[42]Setembro!$C$19</f>
        <v>34.9</v>
      </c>
      <c r="Q46" s="14">
        <f>[42]Setembro!$C$20</f>
        <v>35.799999999999997</v>
      </c>
      <c r="R46" s="14">
        <f>[42]Setembro!$C$21</f>
        <v>29.1</v>
      </c>
      <c r="S46" s="14">
        <f>[42]Setembro!$C$22</f>
        <v>32.799999999999997</v>
      </c>
      <c r="T46" s="14">
        <f>[42]Setembro!$C$23</f>
        <v>38</v>
      </c>
      <c r="U46" s="14">
        <f>[42]Setembro!$C$24</f>
        <v>35.700000000000003</v>
      </c>
      <c r="V46" s="14">
        <f>[42]Setembro!$C$25</f>
        <v>33.700000000000003</v>
      </c>
      <c r="W46" s="14">
        <f>[42]Setembro!$C$26</f>
        <v>37.6</v>
      </c>
      <c r="X46" s="14">
        <f>[42]Setembro!$C$27</f>
        <v>34.4</v>
      </c>
      <c r="Y46" s="14">
        <f>[42]Setembro!$C$28</f>
        <v>36.1</v>
      </c>
      <c r="Z46" s="14">
        <f>[42]Setembro!$C$29</f>
        <v>29.5</v>
      </c>
      <c r="AA46" s="14">
        <f>[42]Setembro!$C$30</f>
        <v>35.6</v>
      </c>
      <c r="AB46" s="14">
        <f>[42]Setembro!$C$31</f>
        <v>37.1</v>
      </c>
      <c r="AC46" s="14">
        <f>[42]Setembro!$C$32</f>
        <v>33.200000000000003</v>
      </c>
      <c r="AD46" s="14">
        <f>[42]Setembro!$C$33</f>
        <v>33.4</v>
      </c>
      <c r="AE46" s="14">
        <f>[42]Setembro!$C$34</f>
        <v>27.8</v>
      </c>
      <c r="AF46" s="24">
        <f t="shared" si="9"/>
        <v>38</v>
      </c>
      <c r="AG46" s="81">
        <f t="shared" si="10"/>
        <v>33.776666666666671</v>
      </c>
    </row>
    <row r="47" spans="1:33" ht="17.100000000000001" customHeight="1" x14ac:dyDescent="0.2">
      <c r="A47" s="76" t="s">
        <v>207</v>
      </c>
      <c r="B47" s="14">
        <f>[43]Setembro!$C$5</f>
        <v>36.1</v>
      </c>
      <c r="C47" s="14">
        <f>[43]Setembro!$C$6</f>
        <v>26</v>
      </c>
      <c r="D47" s="14">
        <f>[43]Setembro!$C$7</f>
        <v>20.7</v>
      </c>
      <c r="E47" s="14">
        <f>[43]Setembro!$C$8</f>
        <v>25.1</v>
      </c>
      <c r="F47" s="14">
        <f>[43]Setembro!$C$9</f>
        <v>27.4</v>
      </c>
      <c r="G47" s="14">
        <f>[43]Setembro!$C$10</f>
        <v>29.3</v>
      </c>
      <c r="H47" s="14">
        <f>[43]Setembro!$C$11</f>
        <v>34.200000000000003</v>
      </c>
      <c r="I47" s="14">
        <f>[43]Setembro!$C$12</f>
        <v>35.1</v>
      </c>
      <c r="J47" s="14">
        <f>[43]Setembro!$C$13</f>
        <v>36.200000000000003</v>
      </c>
      <c r="K47" s="14">
        <f>[43]Setembro!$C$14</f>
        <v>35.5</v>
      </c>
      <c r="L47" s="14">
        <f>[43]Setembro!$C$15</f>
        <v>35.799999999999997</v>
      </c>
      <c r="M47" s="14">
        <f>[43]Setembro!$C$16</f>
        <v>35.9</v>
      </c>
      <c r="N47" s="14">
        <f>[43]Setembro!$C$17</f>
        <v>36.6</v>
      </c>
      <c r="O47" s="14">
        <f>[43]Setembro!$C$18</f>
        <v>26.8</v>
      </c>
      <c r="P47" s="14">
        <f>[43]Setembro!$C$19</f>
        <v>26.3</v>
      </c>
      <c r="Q47" s="14">
        <f>[43]Setembro!$C$20</f>
        <v>24.3</v>
      </c>
      <c r="R47" s="14">
        <f>[43]Setembro!$C$21</f>
        <v>21.7</v>
      </c>
      <c r="S47" s="14">
        <f>[43]Setembro!$C$22</f>
        <v>31.1</v>
      </c>
      <c r="T47" s="14">
        <f>[43]Setembro!$C$23</f>
        <v>34</v>
      </c>
      <c r="U47" s="14">
        <f>[43]Setembro!$C$24</f>
        <v>28.8</v>
      </c>
      <c r="V47" s="14">
        <f>[43]Setembro!$C$25</f>
        <v>32.6</v>
      </c>
      <c r="W47" s="14">
        <f>[43]Setembro!$C$26</f>
        <v>36</v>
      </c>
      <c r="X47" s="14">
        <f>[43]Setembro!$C$27</f>
        <v>37.299999999999997</v>
      </c>
      <c r="Y47" s="14">
        <f>[43]Setembro!$C$28</f>
        <v>37.6</v>
      </c>
      <c r="Z47" s="14">
        <f>[43]Setembro!$C$29</f>
        <v>30.5</v>
      </c>
      <c r="AA47" s="14">
        <f>[43]Setembro!$C$30</f>
        <v>35.4</v>
      </c>
      <c r="AB47" s="14">
        <f>[43]Setembro!$C$31</f>
        <v>30.3</v>
      </c>
      <c r="AC47" s="14">
        <f>[43]Setembro!$C$32</f>
        <v>30</v>
      </c>
      <c r="AD47" s="14">
        <f>[43]Setembro!$C$33</f>
        <v>30.9</v>
      </c>
      <c r="AE47" s="14">
        <f>[43]Setembro!$C$34</f>
        <v>24.1</v>
      </c>
      <c r="AF47" s="24">
        <f t="shared" si="9"/>
        <v>37.6</v>
      </c>
      <c r="AG47" s="81">
        <f t="shared" si="10"/>
        <v>31.053333333333335</v>
      </c>
    </row>
    <row r="48" spans="1:33" ht="17.100000000000001" customHeight="1" x14ac:dyDescent="0.2">
      <c r="A48" s="76" t="s">
        <v>181</v>
      </c>
      <c r="B48" s="14">
        <f>[44]Setembro!$C$5</f>
        <v>36.5</v>
      </c>
      <c r="C48" s="14">
        <f>[44]Setembro!$C$6</f>
        <v>22.1</v>
      </c>
      <c r="D48" s="14">
        <f>[44]Setembro!$C$7</f>
        <v>20.2</v>
      </c>
      <c r="E48" s="14">
        <f>[44]Setembro!$C$8</f>
        <v>24.7</v>
      </c>
      <c r="F48" s="14">
        <f>[44]Setembro!$C$9</f>
        <v>26.8</v>
      </c>
      <c r="G48" s="14">
        <f>[44]Setembro!$C$10</f>
        <v>28.6</v>
      </c>
      <c r="H48" s="14">
        <f>[44]Setembro!$C$11</f>
        <v>33.4</v>
      </c>
      <c r="I48" s="14">
        <f>[44]Setembro!$C$12</f>
        <v>34.9</v>
      </c>
      <c r="J48" s="14">
        <f>[44]Setembro!$C$13</f>
        <v>36.4</v>
      </c>
      <c r="K48" s="14">
        <f>[44]Setembro!$C$14</f>
        <v>32.799999999999997</v>
      </c>
      <c r="L48" s="14">
        <f>[44]Setembro!$C$15</f>
        <v>35.700000000000003</v>
      </c>
      <c r="M48" s="14">
        <f>[44]Setembro!$C$16</f>
        <v>33.4</v>
      </c>
      <c r="N48" s="14">
        <f>[44]Setembro!$C$17</f>
        <v>34</v>
      </c>
      <c r="O48" s="14">
        <f>[44]Setembro!$C$18</f>
        <v>25.5</v>
      </c>
      <c r="P48" s="14">
        <f>[44]Setembro!$C$19</f>
        <v>25.4</v>
      </c>
      <c r="Q48" s="14">
        <f>[44]Setembro!$C$20</f>
        <v>25.7</v>
      </c>
      <c r="R48" s="14">
        <f>[44]Setembro!$C$21</f>
        <v>23.6</v>
      </c>
      <c r="S48" s="14">
        <f>[44]Setembro!$C$22</f>
        <v>30.4</v>
      </c>
      <c r="T48" s="14">
        <f>[44]Setembro!$C$23</f>
        <v>34.4</v>
      </c>
      <c r="U48" s="14">
        <f>[44]Setembro!$C$24</f>
        <v>27.7</v>
      </c>
      <c r="V48" s="14">
        <f>[44]Setembro!$C$25</f>
        <v>30.4</v>
      </c>
      <c r="W48" s="14">
        <f>[44]Setembro!$C$26</f>
        <v>35.200000000000003</v>
      </c>
      <c r="X48" s="14">
        <f>[44]Setembro!$C$27</f>
        <v>36.5</v>
      </c>
      <c r="Y48" s="14">
        <f>[44]Setembro!$C$28</f>
        <v>37.299999999999997</v>
      </c>
      <c r="Z48" s="14">
        <f>[44]Setembro!$C$29</f>
        <v>32</v>
      </c>
      <c r="AA48" s="14">
        <f>[44]Setembro!$C$30</f>
        <v>34.799999999999997</v>
      </c>
      <c r="AB48" s="14">
        <f>[44]Setembro!$C$31</f>
        <v>30.2</v>
      </c>
      <c r="AC48" s="14">
        <f>[44]Setembro!$C$32</f>
        <v>31.3</v>
      </c>
      <c r="AD48" s="14">
        <f>[44]Setembro!$C$33</f>
        <v>30.5</v>
      </c>
      <c r="AE48" s="14">
        <f>[44]Setembro!$C$34</f>
        <v>26</v>
      </c>
      <c r="AF48" s="24">
        <f t="shared" si="9"/>
        <v>37.299999999999997</v>
      </c>
      <c r="AG48" s="81">
        <f t="shared" si="10"/>
        <v>30.546666666666667</v>
      </c>
    </row>
    <row r="49" spans="1:35" ht="17.100000000000001" customHeight="1" x14ac:dyDescent="0.2">
      <c r="A49" s="76" t="s">
        <v>186</v>
      </c>
      <c r="B49" s="14">
        <f>[45]Setembro!$C$5</f>
        <v>37.6</v>
      </c>
      <c r="C49" s="14">
        <f>[45]Setembro!$C$6</f>
        <v>28.2</v>
      </c>
      <c r="D49" s="14">
        <f>[45]Setembro!$C$7</f>
        <v>24</v>
      </c>
      <c r="E49" s="14">
        <f>[45]Setembro!$C$8</f>
        <v>25.2</v>
      </c>
      <c r="F49" s="14">
        <f>[45]Setembro!$C$9</f>
        <v>27</v>
      </c>
      <c r="G49" s="14">
        <f>[45]Setembro!$C$10</f>
        <v>30</v>
      </c>
      <c r="H49" s="14">
        <f>[45]Setembro!$C$11</f>
        <v>35.1</v>
      </c>
      <c r="I49" s="14">
        <f>[45]Setembro!$C$12</f>
        <v>35.799999999999997</v>
      </c>
      <c r="J49" s="14">
        <f>[45]Setembro!$C$13</f>
        <v>35.9</v>
      </c>
      <c r="K49" s="14">
        <f>[45]Setembro!$C$14</f>
        <v>36.4</v>
      </c>
      <c r="L49" s="14">
        <f>[45]Setembro!$C$15</f>
        <v>36.299999999999997</v>
      </c>
      <c r="M49" s="14">
        <f>[45]Setembro!$C$16</f>
        <v>34.5</v>
      </c>
      <c r="N49" s="14">
        <f>[45]Setembro!$C$17</f>
        <v>37.4</v>
      </c>
      <c r="O49" s="14">
        <f>[45]Setembro!$C$18</f>
        <v>30.5</v>
      </c>
      <c r="P49" s="14">
        <f>[45]Setembro!$C$19</f>
        <v>25.6</v>
      </c>
      <c r="Q49" s="14">
        <f>[45]Setembro!$C$20</f>
        <v>28.6</v>
      </c>
      <c r="R49" s="14">
        <f>[45]Setembro!$C$21</f>
        <v>22.1</v>
      </c>
      <c r="S49" s="14">
        <f>[45]Setembro!$C$22</f>
        <v>28.3</v>
      </c>
      <c r="T49" s="14">
        <f>[45]Setembro!$C$23</f>
        <v>33.4</v>
      </c>
      <c r="U49" s="14">
        <f>[45]Setembro!$C$24</f>
        <v>32.1</v>
      </c>
      <c r="V49" s="14">
        <f>[45]Setembro!$C$25</f>
        <v>31.2</v>
      </c>
      <c r="W49" s="14">
        <f>[45]Setembro!$C$26</f>
        <v>34.5</v>
      </c>
      <c r="X49" s="14">
        <f>[45]Setembro!$C$27</f>
        <v>36.799999999999997</v>
      </c>
      <c r="Y49" s="14">
        <f>[45]Setembro!$C$28</f>
        <v>38.299999999999997</v>
      </c>
      <c r="Z49" s="14">
        <f>[45]Setembro!$C$29</f>
        <v>35.4</v>
      </c>
      <c r="AA49" s="14">
        <f>[45]Setembro!$C$30</f>
        <v>36.6</v>
      </c>
      <c r="AB49" s="14">
        <f>[45]Setembro!$C$31</f>
        <v>29</v>
      </c>
      <c r="AC49" s="14">
        <f>[45]Setembro!$C$32</f>
        <v>33</v>
      </c>
      <c r="AD49" s="14">
        <f>[45]Setembro!$C$33</f>
        <v>31.7</v>
      </c>
      <c r="AE49" s="14">
        <f>[45]Setembro!$C$34</f>
        <v>27.2</v>
      </c>
      <c r="AF49" s="24">
        <f t="shared" si="9"/>
        <v>38.299999999999997</v>
      </c>
      <c r="AG49" s="81">
        <f t="shared" si="10"/>
        <v>31.923333333333332</v>
      </c>
    </row>
    <row r="50" spans="1:35" s="5" customFormat="1" ht="17.100000000000001" customHeight="1" x14ac:dyDescent="0.2">
      <c r="A50" s="79" t="s">
        <v>33</v>
      </c>
      <c r="B50" s="20">
        <f>MAX(B5:B49)</f>
        <v>38.6</v>
      </c>
      <c r="C50" s="20">
        <f t="shared" ref="C50:AF50" si="11">MAX(C5:C49)</f>
        <v>33.4</v>
      </c>
      <c r="D50" s="20">
        <f t="shared" si="11"/>
        <v>24.8</v>
      </c>
      <c r="E50" s="20">
        <f t="shared" si="11"/>
        <v>30.3</v>
      </c>
      <c r="F50" s="20">
        <f t="shared" si="11"/>
        <v>33.200000000000003</v>
      </c>
      <c r="G50" s="20">
        <f t="shared" si="11"/>
        <v>35.799999999999997</v>
      </c>
      <c r="H50" s="20">
        <f t="shared" si="11"/>
        <v>38.4</v>
      </c>
      <c r="I50" s="20">
        <f t="shared" si="11"/>
        <v>39</v>
      </c>
      <c r="J50" s="20">
        <f t="shared" si="11"/>
        <v>40.799999999999997</v>
      </c>
      <c r="K50" s="20">
        <f t="shared" si="11"/>
        <v>41.6</v>
      </c>
      <c r="L50" s="20">
        <f t="shared" si="11"/>
        <v>40.5</v>
      </c>
      <c r="M50" s="20">
        <f t="shared" si="11"/>
        <v>40.700000000000003</v>
      </c>
      <c r="N50" s="20">
        <f t="shared" si="11"/>
        <v>41.1</v>
      </c>
      <c r="O50" s="20">
        <f t="shared" si="11"/>
        <v>30.8</v>
      </c>
      <c r="P50" s="20">
        <f t="shared" si="11"/>
        <v>36.5</v>
      </c>
      <c r="Q50" s="20">
        <f t="shared" si="11"/>
        <v>35.799999999999997</v>
      </c>
      <c r="R50" s="20">
        <f t="shared" si="11"/>
        <v>31.6</v>
      </c>
      <c r="S50" s="20">
        <f t="shared" si="11"/>
        <v>34.5</v>
      </c>
      <c r="T50" s="20">
        <f t="shared" si="11"/>
        <v>38</v>
      </c>
      <c r="U50" s="20">
        <f t="shared" si="11"/>
        <v>36.200000000000003</v>
      </c>
      <c r="V50" s="20">
        <f t="shared" si="11"/>
        <v>37.4</v>
      </c>
      <c r="W50" s="20">
        <f t="shared" si="11"/>
        <v>41.2</v>
      </c>
      <c r="X50" s="20">
        <f t="shared" si="11"/>
        <v>41.2</v>
      </c>
      <c r="Y50" s="20">
        <f t="shared" si="11"/>
        <v>41.1</v>
      </c>
      <c r="Z50" s="20">
        <f t="shared" si="11"/>
        <v>36.5</v>
      </c>
      <c r="AA50" s="20">
        <f t="shared" si="11"/>
        <v>38.299999999999997</v>
      </c>
      <c r="AB50" s="20">
        <f t="shared" si="11"/>
        <v>37.9</v>
      </c>
      <c r="AC50" s="20">
        <f t="shared" si="11"/>
        <v>34.5</v>
      </c>
      <c r="AD50" s="20">
        <f t="shared" si="11"/>
        <v>33.700000000000003</v>
      </c>
      <c r="AE50" s="20">
        <f t="shared" si="11"/>
        <v>34</v>
      </c>
      <c r="AF50" s="24">
        <f t="shared" si="11"/>
        <v>41.6</v>
      </c>
      <c r="AG50" s="81">
        <f>AVERAGE(AG5:AG49)</f>
        <v>30.127960550588895</v>
      </c>
    </row>
    <row r="51" spans="1:35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71"/>
      <c r="AG51" s="66"/>
    </row>
    <row r="52" spans="1:35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61"/>
      <c r="AG52" s="67"/>
      <c r="AH52" s="2"/>
    </row>
    <row r="53" spans="1:35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71"/>
      <c r="AG53" s="63"/>
      <c r="AH53" s="2"/>
      <c r="AI53" s="2"/>
    </row>
    <row r="54" spans="1:35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98"/>
      <c r="AF54" s="71"/>
      <c r="AG54" s="99"/>
      <c r="AH54" s="12"/>
    </row>
    <row r="55" spans="1:35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8"/>
      <c r="AF55" s="93"/>
      <c r="AG55" s="67"/>
    </row>
    <row r="56" spans="1:35" x14ac:dyDescent="0.2">
      <c r="A56" s="6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8"/>
      <c r="AF56" s="93"/>
      <c r="AG56" s="67"/>
    </row>
    <row r="57" spans="1:35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 t="s">
        <v>52</v>
      </c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 t="s">
        <v>52</v>
      </c>
      <c r="AB57" s="69"/>
      <c r="AC57" s="69"/>
      <c r="AD57" s="69"/>
      <c r="AE57" s="69"/>
      <c r="AF57" s="69"/>
      <c r="AG57" s="70"/>
    </row>
    <row r="59" spans="1:35" x14ac:dyDescent="0.2">
      <c r="J59" s="2" t="s">
        <v>52</v>
      </c>
    </row>
    <row r="61" spans="1:35" x14ac:dyDescent="0.2">
      <c r="AH61" s="29" t="s">
        <v>52</v>
      </c>
    </row>
    <row r="64" spans="1:35" x14ac:dyDescent="0.2">
      <c r="AB64" s="2" t="s">
        <v>52</v>
      </c>
    </row>
    <row r="65" spans="8:16" x14ac:dyDescent="0.2">
      <c r="P65" s="2" t="s">
        <v>52</v>
      </c>
    </row>
    <row r="66" spans="8:16" x14ac:dyDescent="0.2">
      <c r="M66" s="2" t="s">
        <v>52</v>
      </c>
    </row>
    <row r="68" spans="8:16" x14ac:dyDescent="0.2">
      <c r="H68" s="2" t="s">
        <v>52</v>
      </c>
    </row>
  </sheetData>
  <sheetProtection algorithmName="SHA-512" hashValue="w1riAyBQ/pWXxBnBzjhvuJdZMENHocdIPaHtyNPVzOruXPjI8BnMYa4fmne5SRtRSYu0tNVYyOdvyeR2eQpZvw==" saltValue="83bRWBWy80eOptFrejdfPQ==" spinCount="100000" sheet="1" objects="1" scenarios="1"/>
  <mergeCells count="35">
    <mergeCell ref="B3:B4"/>
    <mergeCell ref="O3:O4"/>
    <mergeCell ref="H3:H4"/>
    <mergeCell ref="K3:K4"/>
    <mergeCell ref="J3:J4"/>
    <mergeCell ref="C3:C4"/>
    <mergeCell ref="D3:D4"/>
    <mergeCell ref="G3:G4"/>
    <mergeCell ref="E3:E4"/>
    <mergeCell ref="F3:F4"/>
    <mergeCell ref="I3:I4"/>
    <mergeCell ref="N3:N4"/>
    <mergeCell ref="L3:L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E3:AE4"/>
    <mergeCell ref="A2:A4"/>
    <mergeCell ref="B2:AG2"/>
    <mergeCell ref="U3:U4"/>
    <mergeCell ref="T53:X53"/>
    <mergeCell ref="V3:V4"/>
    <mergeCell ref="M3:M4"/>
    <mergeCell ref="T3:T4"/>
    <mergeCell ref="T52:X52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="90" zoomScaleNormal="90" workbookViewId="0">
      <selection activeCell="L64" sqref="L64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37" t="s">
        <v>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3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22" t="s">
        <v>42</v>
      </c>
      <c r="AG3" s="80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22" t="s">
        <v>39</v>
      </c>
      <c r="AG4" s="80" t="s">
        <v>39</v>
      </c>
    </row>
    <row r="5" spans="1:33" s="5" customFormat="1" ht="20.100000000000001" customHeight="1" x14ac:dyDescent="0.2">
      <c r="A5" s="133" t="s">
        <v>45</v>
      </c>
      <c r="B5" s="13">
        <f>[1]Setembro!$D$5</f>
        <v>17.3</v>
      </c>
      <c r="C5" s="13">
        <f>[1]Setembro!$D$6</f>
        <v>15.5</v>
      </c>
      <c r="D5" s="13">
        <f>[1]Setembro!$D$7</f>
        <v>11.5</v>
      </c>
      <c r="E5" s="13">
        <f>[1]Setembro!$D$8</f>
        <v>14.1</v>
      </c>
      <c r="F5" s="13">
        <f>[1]Setembro!$D$9</f>
        <v>7.7</v>
      </c>
      <c r="G5" s="13">
        <f>[1]Setembro!$D$10</f>
        <v>9.6</v>
      </c>
      <c r="H5" s="13">
        <f>[1]Setembro!$D$11</f>
        <v>8.6999999999999993</v>
      </c>
      <c r="I5" s="13">
        <f>[1]Setembro!$D$12</f>
        <v>10.8</v>
      </c>
      <c r="J5" s="13">
        <f>[1]Setembro!$D$13</f>
        <v>14.1</v>
      </c>
      <c r="K5" s="13">
        <f>[1]Setembro!$D$14</f>
        <v>13.2</v>
      </c>
      <c r="L5" s="13">
        <f>[1]Setembro!$D$15</f>
        <v>14.2</v>
      </c>
      <c r="M5" s="13">
        <f>[1]Setembro!$D$16</f>
        <v>16</v>
      </c>
      <c r="N5" s="13">
        <f>[1]Setembro!$D$17</f>
        <v>16.8</v>
      </c>
      <c r="O5" s="13">
        <f>[1]Setembro!$D$18</f>
        <v>18.8</v>
      </c>
      <c r="P5" s="13">
        <f>[1]Setembro!$D$19</f>
        <v>18.100000000000001</v>
      </c>
      <c r="Q5" s="13">
        <f>[1]Setembro!$D$20</f>
        <v>18.2</v>
      </c>
      <c r="R5" s="13">
        <f>[1]Setembro!$D$21</f>
        <v>19.2</v>
      </c>
      <c r="S5" s="13">
        <f>[1]Setembro!$D$22</f>
        <v>19.5</v>
      </c>
      <c r="T5" s="13">
        <f>[1]Setembro!$D$23</f>
        <v>19.3</v>
      </c>
      <c r="U5" s="13">
        <f>[1]Setembro!$D$24</f>
        <v>17.399999999999999</v>
      </c>
      <c r="V5" s="13">
        <f>[1]Setembro!$D$25</f>
        <v>16.7</v>
      </c>
      <c r="W5" s="13">
        <f>[1]Setembro!$D$26</f>
        <v>20.100000000000001</v>
      </c>
      <c r="X5" s="13">
        <f>[1]Setembro!$D$27</f>
        <v>19</v>
      </c>
      <c r="Y5" s="13">
        <f>[1]Setembro!$D$28</f>
        <v>19.399999999999999</v>
      </c>
      <c r="Z5" s="13">
        <f>[1]Setembro!$D$29</f>
        <v>24</v>
      </c>
      <c r="AA5" s="13">
        <f>[1]Setembro!$D$30</f>
        <v>20.2</v>
      </c>
      <c r="AB5" s="13">
        <f>[1]Setembro!$D$31</f>
        <v>20.7</v>
      </c>
      <c r="AC5" s="13">
        <f>[1]Setembro!$D$32</f>
        <v>19.100000000000001</v>
      </c>
      <c r="AD5" s="13">
        <f>[1]Setembro!$D$33</f>
        <v>21.2</v>
      </c>
      <c r="AE5" s="13">
        <f>[1]Setembro!$D$34</f>
        <v>21.3</v>
      </c>
      <c r="AF5" s="23">
        <f t="shared" ref="AF5:AF13" si="1">MIN(B5:AE5)</f>
        <v>7.7</v>
      </c>
      <c r="AG5" s="90">
        <f t="shared" ref="AG5:AG13" si="2">AVERAGE(B5:AE5)</f>
        <v>16.723333333333333</v>
      </c>
    </row>
    <row r="6" spans="1:33" ht="17.100000000000001" customHeight="1" x14ac:dyDescent="0.2">
      <c r="A6" s="133" t="s">
        <v>0</v>
      </c>
      <c r="B6" s="14">
        <f>[2]Setembro!$D$5</f>
        <v>13.5</v>
      </c>
      <c r="C6" s="14">
        <f>[2]Setembro!$D$6</f>
        <v>9</v>
      </c>
      <c r="D6" s="14">
        <f>[2]Setembro!$D$7</f>
        <v>11.7</v>
      </c>
      <c r="E6" s="14">
        <f>[2]Setembro!$D$8</f>
        <v>14.3</v>
      </c>
      <c r="F6" s="14">
        <f>[2]Setembro!$D$9</f>
        <v>6.3</v>
      </c>
      <c r="G6" s="14">
        <f>[2]Setembro!$D$10</f>
        <v>8.9</v>
      </c>
      <c r="H6" s="14">
        <f>[2]Setembro!$D$11</f>
        <v>7.4</v>
      </c>
      <c r="I6" s="14">
        <f>[2]Setembro!$D$12</f>
        <v>7.9</v>
      </c>
      <c r="J6" s="14">
        <f>[2]Setembro!$D$13</f>
        <v>10.5</v>
      </c>
      <c r="K6" s="14">
        <f>[2]Setembro!$D$14</f>
        <v>10</v>
      </c>
      <c r="L6" s="14">
        <f>[2]Setembro!$D$15</f>
        <v>13</v>
      </c>
      <c r="M6" s="14">
        <f>[2]Setembro!$D$16</f>
        <v>13.1</v>
      </c>
      <c r="N6" s="14">
        <f>[2]Setembro!$D$17</f>
        <v>14.6</v>
      </c>
      <c r="O6" s="14">
        <f>[2]Setembro!$D$18</f>
        <v>16.3</v>
      </c>
      <c r="P6" s="14">
        <f>[2]Setembro!$D$19</f>
        <v>13.7</v>
      </c>
      <c r="Q6" s="14">
        <f>[2]Setembro!$D$20</f>
        <v>15.6</v>
      </c>
      <c r="R6" s="14">
        <f>[2]Setembro!$D$21</f>
        <v>18</v>
      </c>
      <c r="S6" s="14">
        <f>[2]Setembro!$D$22</f>
        <v>11.1</v>
      </c>
      <c r="T6" s="14">
        <f>[2]Setembro!$D$23</f>
        <v>19.399999999999999</v>
      </c>
      <c r="U6" s="14">
        <f>[2]Setembro!$D$24</f>
        <v>15.1</v>
      </c>
      <c r="V6" s="14">
        <f>[2]Setembro!$D$25</f>
        <v>15.9</v>
      </c>
      <c r="W6" s="14">
        <f>[2]Setembro!$D$26</f>
        <v>18.8</v>
      </c>
      <c r="X6" s="14">
        <f>[2]Setembro!$D$27</f>
        <v>19.5</v>
      </c>
      <c r="Y6" s="14">
        <f>[2]Setembro!$D$28</f>
        <v>18.3</v>
      </c>
      <c r="Z6" s="14">
        <f>[2]Setembro!$D$29</f>
        <v>18.2</v>
      </c>
      <c r="AA6" s="14">
        <f>[2]Setembro!$D$30</f>
        <v>18.899999999999999</v>
      </c>
      <c r="AB6" s="14">
        <f>[2]Setembro!$D$31</f>
        <v>17.8</v>
      </c>
      <c r="AC6" s="14">
        <f>[2]Setembro!$D$32</f>
        <v>15.7</v>
      </c>
      <c r="AD6" s="14">
        <f>[2]Setembro!$D$33</f>
        <v>19.100000000000001</v>
      </c>
      <c r="AE6" s="14">
        <f>[2]Setembro!$D$34</f>
        <v>19.8</v>
      </c>
      <c r="AF6" s="24">
        <f t="shared" si="1"/>
        <v>6.3</v>
      </c>
      <c r="AG6" s="81">
        <f t="shared" si="2"/>
        <v>14.379999999999999</v>
      </c>
    </row>
    <row r="7" spans="1:33" ht="17.100000000000001" customHeight="1" x14ac:dyDescent="0.2">
      <c r="A7" s="133" t="s">
        <v>1</v>
      </c>
      <c r="B7" s="14">
        <f>[3]Setembro!$D$5</f>
        <v>18.100000000000001</v>
      </c>
      <c r="C7" s="14">
        <f>[3]Setembro!$D$6</f>
        <v>11</v>
      </c>
      <c r="D7" s="14">
        <f>[3]Setembro!$D$7</f>
        <v>9.8000000000000007</v>
      </c>
      <c r="E7" s="14">
        <f>[3]Setembro!$D$8</f>
        <v>11.6</v>
      </c>
      <c r="F7" s="14">
        <f>[3]Setembro!$D$9</f>
        <v>13.7</v>
      </c>
      <c r="G7" s="14">
        <f>[3]Setembro!$D$10</f>
        <v>14.1</v>
      </c>
      <c r="H7" s="14">
        <f>[3]Setembro!$D$11</f>
        <v>12.2</v>
      </c>
      <c r="I7" s="14">
        <f>[3]Setembro!$D$12</f>
        <v>11.6</v>
      </c>
      <c r="J7" s="14">
        <f>[3]Setembro!$D$13</f>
        <v>14.1</v>
      </c>
      <c r="K7" s="14">
        <f>[3]Setembro!$D$14</f>
        <v>16</v>
      </c>
      <c r="L7" s="14">
        <f>[3]Setembro!$D$15</f>
        <v>17.899999999999999</v>
      </c>
      <c r="M7" s="14">
        <f>[3]Setembro!$D$16</f>
        <v>18.5</v>
      </c>
      <c r="N7" s="14">
        <f>[3]Setembro!$D$17</f>
        <v>21.4</v>
      </c>
      <c r="O7" s="14">
        <f>[3]Setembro!$D$18</f>
        <v>18.899999999999999</v>
      </c>
      <c r="P7" s="14">
        <f>[3]Setembro!$D$19</f>
        <v>19.8</v>
      </c>
      <c r="Q7" s="14">
        <f>[3]Setembro!$D$20</f>
        <v>20.2</v>
      </c>
      <c r="R7" s="14">
        <f>[3]Setembro!$D$21</f>
        <v>22.1</v>
      </c>
      <c r="S7" s="14">
        <f>[3]Setembro!$D$22</f>
        <v>20.5</v>
      </c>
      <c r="T7" s="14">
        <f>[3]Setembro!$D$23</f>
        <v>21.4</v>
      </c>
      <c r="U7" s="14">
        <f>[3]Setembro!$D$24</f>
        <v>21.9</v>
      </c>
      <c r="V7" s="14">
        <f>[3]Setembro!$D$25</f>
        <v>18.399999999999999</v>
      </c>
      <c r="W7" s="14">
        <f>[3]Setembro!$D$26</f>
        <v>21.3</v>
      </c>
      <c r="X7" s="14">
        <f>[3]Setembro!$D$27</f>
        <v>21.5</v>
      </c>
      <c r="Y7" s="14">
        <f>[3]Setembro!$D$28</f>
        <v>22.5</v>
      </c>
      <c r="Z7" s="14">
        <f>[3]Setembro!$D$29</f>
        <v>21.7</v>
      </c>
      <c r="AA7" s="14">
        <f>[3]Setembro!$D$30</f>
        <v>20.2</v>
      </c>
      <c r="AB7" s="14">
        <f>[3]Setembro!$D$31</f>
        <v>19.8</v>
      </c>
      <c r="AC7" s="14">
        <f>[3]Setembro!$D$32</f>
        <v>19.5</v>
      </c>
      <c r="AD7" s="14">
        <f>[3]Setembro!$D$33</f>
        <v>23.9</v>
      </c>
      <c r="AE7" s="14">
        <f>[3]Setembro!$D$34</f>
        <v>23.1</v>
      </c>
      <c r="AF7" s="24">
        <f t="shared" si="1"/>
        <v>9.8000000000000007</v>
      </c>
      <c r="AG7" s="81">
        <f t="shared" si="2"/>
        <v>18.223333333333333</v>
      </c>
    </row>
    <row r="8" spans="1:33" ht="17.100000000000001" customHeight="1" x14ac:dyDescent="0.2">
      <c r="A8" s="133" t="s">
        <v>53</v>
      </c>
      <c r="B8" s="14">
        <f>[4]Setembro!$D$5</f>
        <v>20.7</v>
      </c>
      <c r="C8" s="14">
        <f>[4]Setembro!$D$6</f>
        <v>13.2</v>
      </c>
      <c r="D8" s="14">
        <f>[4]Setembro!$D$7</f>
        <v>10.7</v>
      </c>
      <c r="E8" s="14">
        <f>[4]Setembro!$D$8</f>
        <v>13.9</v>
      </c>
      <c r="F8" s="14">
        <f>[4]Setembro!$D$9</f>
        <v>12.8</v>
      </c>
      <c r="G8" s="14">
        <f>[4]Setembro!$D$10</f>
        <v>12.5</v>
      </c>
      <c r="H8" s="14">
        <f>[4]Setembro!$D$11</f>
        <v>15.4</v>
      </c>
      <c r="I8" s="14">
        <f>[4]Setembro!$D$12</f>
        <v>18.100000000000001</v>
      </c>
      <c r="J8" s="14">
        <f>[4]Setembro!$D$13</f>
        <v>18.600000000000001</v>
      </c>
      <c r="K8" s="14">
        <f>[4]Setembro!$D$14</f>
        <v>16.5</v>
      </c>
      <c r="L8" s="14">
        <f>[4]Setembro!$D$15</f>
        <v>17.5</v>
      </c>
      <c r="M8" s="14">
        <f>[4]Setembro!$D$16</f>
        <v>16</v>
      </c>
      <c r="N8" s="14">
        <f>[4]Setembro!$D$17</f>
        <v>17.2</v>
      </c>
      <c r="O8" s="14">
        <f>[4]Setembro!$D$18</f>
        <v>18.100000000000001</v>
      </c>
      <c r="P8" s="14">
        <f>[4]Setembro!$D$19</f>
        <v>16.399999999999999</v>
      </c>
      <c r="Q8" s="14">
        <f>[4]Setembro!$D$20</f>
        <v>19</v>
      </c>
      <c r="R8" s="14">
        <f>[4]Setembro!$D$21</f>
        <v>19.3</v>
      </c>
      <c r="S8" s="14">
        <f>[4]Setembro!$D$22</f>
        <v>19.899999999999999</v>
      </c>
      <c r="T8" s="14">
        <f>[4]Setembro!$D$23</f>
        <v>20.6</v>
      </c>
      <c r="U8" s="14">
        <f>[4]Setembro!$D$24</f>
        <v>16.5</v>
      </c>
      <c r="V8" s="14">
        <f>[4]Setembro!$D$25</f>
        <v>16.7</v>
      </c>
      <c r="W8" s="14">
        <f>[4]Setembro!$D$26</f>
        <v>20.5</v>
      </c>
      <c r="X8" s="14">
        <f>[4]Setembro!$D$27</f>
        <v>22.5</v>
      </c>
      <c r="Y8" s="14">
        <f>[4]Setembro!$D$28</f>
        <v>22.7</v>
      </c>
      <c r="Z8" s="14">
        <f>[4]Setembro!$D$29</f>
        <v>21.4</v>
      </c>
      <c r="AA8" s="14">
        <f>[4]Setembro!$D$30</f>
        <v>22.1</v>
      </c>
      <c r="AB8" s="14">
        <f>[4]Setembro!$D$31</f>
        <v>19.399999999999999</v>
      </c>
      <c r="AC8" s="14">
        <f>[4]Setembro!$D$32</f>
        <v>19.899999999999999</v>
      </c>
      <c r="AD8" s="14">
        <f>[4]Setembro!$D$33</f>
        <v>22.3</v>
      </c>
      <c r="AE8" s="14">
        <f>[4]Setembro!$D$34</f>
        <v>21.5</v>
      </c>
      <c r="AF8" s="24">
        <f t="shared" ref="AF8" si="3">MIN(B8:AE8)</f>
        <v>10.7</v>
      </c>
      <c r="AG8" s="81">
        <f t="shared" ref="AG8" si="4">AVERAGE(B8:AE8)</f>
        <v>18.063333333333333</v>
      </c>
    </row>
    <row r="9" spans="1:33" ht="17.100000000000001" customHeight="1" x14ac:dyDescent="0.2">
      <c r="A9" s="133" t="s">
        <v>46</v>
      </c>
      <c r="B9" s="14">
        <f>[5]Setembro!$D$5</f>
        <v>14</v>
      </c>
      <c r="C9" s="14">
        <f>[5]Setembro!$D$6</f>
        <v>9.4</v>
      </c>
      <c r="D9" s="14">
        <f>[5]Setembro!$D$7</f>
        <v>9.3000000000000007</v>
      </c>
      <c r="E9" s="14">
        <f>[5]Setembro!$D$8</f>
        <v>14.9</v>
      </c>
      <c r="F9" s="14">
        <f>[5]Setembro!$D$9</f>
        <v>5.9</v>
      </c>
      <c r="G9" s="14">
        <f>[5]Setembro!$D$10</f>
        <v>7.3</v>
      </c>
      <c r="H9" s="14">
        <f>[5]Setembro!$D$11</f>
        <v>7.7</v>
      </c>
      <c r="I9" s="14">
        <f>[5]Setembro!$D$12</f>
        <v>9</v>
      </c>
      <c r="J9" s="14">
        <f>[5]Setembro!$D$13</f>
        <v>9.6</v>
      </c>
      <c r="K9" s="14">
        <f>[5]Setembro!$D$14</f>
        <v>10.3</v>
      </c>
      <c r="L9" s="14">
        <f>[5]Setembro!$D$15</f>
        <v>12.9</v>
      </c>
      <c r="M9" s="14">
        <f>[5]Setembro!$D$16</f>
        <v>13.2</v>
      </c>
      <c r="N9" s="14">
        <f>[5]Setembro!$D$17</f>
        <v>16.2</v>
      </c>
      <c r="O9" s="14">
        <f>[5]Setembro!$D$18</f>
        <v>17.600000000000001</v>
      </c>
      <c r="P9" s="14">
        <f>[5]Setembro!$D$19</f>
        <v>16.3</v>
      </c>
      <c r="Q9" s="14">
        <f>[5]Setembro!$D$20</f>
        <v>18.8</v>
      </c>
      <c r="R9" s="14">
        <f>[5]Setembro!$D$21</f>
        <v>18.8</v>
      </c>
      <c r="S9" s="14">
        <f>[5]Setembro!$D$22</f>
        <v>14.6</v>
      </c>
      <c r="T9" s="14">
        <f>[5]Setembro!$D$23</f>
        <v>22.4</v>
      </c>
      <c r="U9" s="14">
        <f>[5]Setembro!$D$24</f>
        <v>20.100000000000001</v>
      </c>
      <c r="V9" s="14">
        <f>[5]Setembro!$D$25</f>
        <v>18.7</v>
      </c>
      <c r="W9" s="14">
        <f>[5]Setembro!$D$26</f>
        <v>23.1</v>
      </c>
      <c r="X9" s="14">
        <f>[5]Setembro!$D$27</f>
        <v>22.4</v>
      </c>
      <c r="Y9" s="14">
        <f>[5]Setembro!$D$28</f>
        <v>20.6</v>
      </c>
      <c r="Z9" s="14">
        <f>[5]Setembro!$D$29</f>
        <v>20.7</v>
      </c>
      <c r="AA9" s="14">
        <f>[5]Setembro!$D$30</f>
        <v>20.7</v>
      </c>
      <c r="AB9" s="14">
        <f>[5]Setembro!$D$31</f>
        <v>18.899999999999999</v>
      </c>
      <c r="AC9" s="14">
        <f>[5]Setembro!$D$32</f>
        <v>17.5</v>
      </c>
      <c r="AD9" s="14">
        <f>[5]Setembro!$D$33</f>
        <v>20.399999999999999</v>
      </c>
      <c r="AE9" s="14">
        <f>[5]Setembro!$D$34</f>
        <v>21.7</v>
      </c>
      <c r="AF9" s="24">
        <f t="shared" si="1"/>
        <v>5.9</v>
      </c>
      <c r="AG9" s="81">
        <f t="shared" si="2"/>
        <v>15.766666666666664</v>
      </c>
    </row>
    <row r="10" spans="1:33" ht="17.100000000000001" customHeight="1" x14ac:dyDescent="0.2">
      <c r="A10" s="133" t="s">
        <v>2</v>
      </c>
      <c r="B10" s="14">
        <f>[6]Setembro!$D$5</f>
        <v>22</v>
      </c>
      <c r="C10" s="14">
        <f>[6]Setembro!$D$6</f>
        <v>8.8000000000000007</v>
      </c>
      <c r="D10" s="14">
        <f>[6]Setembro!$D$7</f>
        <v>7.3</v>
      </c>
      <c r="E10" s="14">
        <f>[6]Setembro!$D$8</f>
        <v>12.3</v>
      </c>
      <c r="F10" s="14">
        <f>[6]Setembro!$D$9</f>
        <v>7.6</v>
      </c>
      <c r="G10" s="14">
        <f>[6]Setembro!$D$10</f>
        <v>11.2</v>
      </c>
      <c r="H10" s="14">
        <f>[6]Setembro!$D$11</f>
        <v>15.1</v>
      </c>
      <c r="I10" s="14">
        <f>[6]Setembro!$D$12</f>
        <v>16.3</v>
      </c>
      <c r="J10" s="14">
        <f>[6]Setembro!$D$13</f>
        <v>16.3</v>
      </c>
      <c r="K10" s="14">
        <f>[6]Setembro!$D$14</f>
        <v>17.100000000000001</v>
      </c>
      <c r="L10" s="14">
        <f>[6]Setembro!$D$15</f>
        <v>19.600000000000001</v>
      </c>
      <c r="M10" s="14">
        <f>[6]Setembro!$D$16</f>
        <v>19.8</v>
      </c>
      <c r="N10" s="14">
        <f>[6]Setembro!$D$17</f>
        <v>22.3</v>
      </c>
      <c r="O10" s="14">
        <f>[6]Setembro!$D$18</f>
        <v>16.7</v>
      </c>
      <c r="P10" s="14">
        <f>[6]Setembro!$D$19</f>
        <v>17.3</v>
      </c>
      <c r="Q10" s="14">
        <f>[6]Setembro!$D$20</f>
        <v>19.100000000000001</v>
      </c>
      <c r="R10" s="14">
        <f>[6]Setembro!$D$21</f>
        <v>19.899999999999999</v>
      </c>
      <c r="S10" s="14">
        <f>[6]Setembro!$D$22</f>
        <v>20</v>
      </c>
      <c r="T10" s="14">
        <f>[6]Setembro!$D$23</f>
        <v>21.6</v>
      </c>
      <c r="U10" s="14">
        <f>[6]Setembro!$D$24</f>
        <v>16.3</v>
      </c>
      <c r="V10" s="14">
        <f>[6]Setembro!$D$25</f>
        <v>18.399999999999999</v>
      </c>
      <c r="W10" s="14">
        <f>[6]Setembro!$D$26</f>
        <v>22.4</v>
      </c>
      <c r="X10" s="14">
        <f>[6]Setembro!$D$27</f>
        <v>22.3</v>
      </c>
      <c r="Y10" s="14">
        <f>[6]Setembro!$D$28</f>
        <v>23.2</v>
      </c>
      <c r="Z10" s="14">
        <f>[6]Setembro!$D$29</f>
        <v>20.399999999999999</v>
      </c>
      <c r="AA10" s="14">
        <f>[6]Setembro!$D$30</f>
        <v>19.899999999999999</v>
      </c>
      <c r="AB10" s="14">
        <f>[6]Setembro!$D$31</f>
        <v>18.399999999999999</v>
      </c>
      <c r="AC10" s="14">
        <f>[6]Setembro!$D$32</f>
        <v>18.7</v>
      </c>
      <c r="AD10" s="14">
        <f>[6]Setembro!$D$33</f>
        <v>22.7</v>
      </c>
      <c r="AE10" s="14">
        <f>[6]Setembro!$D$34</f>
        <v>21.1</v>
      </c>
      <c r="AF10" s="24">
        <f t="shared" si="1"/>
        <v>7.3</v>
      </c>
      <c r="AG10" s="81">
        <f t="shared" si="2"/>
        <v>17.803333333333331</v>
      </c>
    </row>
    <row r="11" spans="1:33" ht="17.100000000000001" customHeight="1" x14ac:dyDescent="0.2">
      <c r="A11" s="133" t="s">
        <v>3</v>
      </c>
      <c r="B11" s="14">
        <f>[7]Setembro!$D$5</f>
        <v>21.3</v>
      </c>
      <c r="C11" s="14">
        <f>[7]Setembro!$D$6</f>
        <v>20.399999999999999</v>
      </c>
      <c r="D11" s="14">
        <f>[7]Setembro!$D$7</f>
        <v>15.1</v>
      </c>
      <c r="E11" s="14">
        <f>[7]Setembro!$D$8</f>
        <v>13.1</v>
      </c>
      <c r="F11" s="14">
        <f>[7]Setembro!$D$9</f>
        <v>11.7</v>
      </c>
      <c r="G11" s="14">
        <f>[7]Setembro!$D$10</f>
        <v>12.8</v>
      </c>
      <c r="H11" s="14">
        <f>[7]Setembro!$D$11</f>
        <v>12.8</v>
      </c>
      <c r="I11" s="14">
        <f>[7]Setembro!$D$12</f>
        <v>14.5</v>
      </c>
      <c r="J11" s="14">
        <f>[7]Setembro!$D$13</f>
        <v>16.399999999999999</v>
      </c>
      <c r="K11" s="14">
        <f>[7]Setembro!$D$14</f>
        <v>19.7</v>
      </c>
      <c r="L11" s="14">
        <f>[7]Setembro!$D$15</f>
        <v>18.100000000000001</v>
      </c>
      <c r="M11" s="14">
        <f>[7]Setembro!$D$16</f>
        <v>22</v>
      </c>
      <c r="N11" s="14">
        <f>[7]Setembro!$D$17</f>
        <v>22.7</v>
      </c>
      <c r="O11" s="14">
        <f>[7]Setembro!$D$18</f>
        <v>24.9</v>
      </c>
      <c r="P11" s="14">
        <f>[7]Setembro!$D$19</f>
        <v>23.1</v>
      </c>
      <c r="Q11" s="14">
        <f>[7]Setembro!$D$20</f>
        <v>19.600000000000001</v>
      </c>
      <c r="R11" s="14" t="str">
        <f>[7]Setembro!$D$21</f>
        <v>*</v>
      </c>
      <c r="S11" s="14">
        <f>[7]Setembro!$D$22</f>
        <v>22.2</v>
      </c>
      <c r="T11" s="14">
        <f>[7]Setembro!$D$23</f>
        <v>20.9</v>
      </c>
      <c r="U11" s="14">
        <f>[7]Setembro!$D$24</f>
        <v>18.399999999999999</v>
      </c>
      <c r="V11" s="14">
        <f>[7]Setembro!$D$25</f>
        <v>19.8</v>
      </c>
      <c r="W11" s="14">
        <f>[7]Setembro!$D$26</f>
        <v>24</v>
      </c>
      <c r="X11" s="14">
        <f>[7]Setembro!$D$27</f>
        <v>25.4</v>
      </c>
      <c r="Y11" s="14">
        <f>[7]Setembro!$D$28</f>
        <v>24.8</v>
      </c>
      <c r="Z11" s="14">
        <f>[7]Setembro!$D$29</f>
        <v>23.6</v>
      </c>
      <c r="AA11" s="14">
        <f>[7]Setembro!$D$30</f>
        <v>22.8</v>
      </c>
      <c r="AB11" s="14">
        <f>[7]Setembro!$D$31</f>
        <v>23.3</v>
      </c>
      <c r="AC11" s="14">
        <f>[7]Setembro!$D$32</f>
        <v>22.9</v>
      </c>
      <c r="AD11" s="14" t="str">
        <f>[7]Setembro!$D$33</f>
        <v>*</v>
      </c>
      <c r="AE11" s="14" t="str">
        <f>[7]Setembro!$D$34</f>
        <v>*</v>
      </c>
      <c r="AF11" s="24">
        <f t="shared" si="1"/>
        <v>11.7</v>
      </c>
      <c r="AG11" s="81">
        <f t="shared" si="2"/>
        <v>19.86296296296296</v>
      </c>
    </row>
    <row r="12" spans="1:33" ht="17.100000000000001" customHeight="1" x14ac:dyDescent="0.2">
      <c r="A12" s="133" t="s">
        <v>4</v>
      </c>
      <c r="B12" s="14">
        <f>[8]Setembro!$D$5</f>
        <v>19.8</v>
      </c>
      <c r="C12" s="14">
        <f>[8]Setembro!$D$6</f>
        <v>16.7</v>
      </c>
      <c r="D12" s="14">
        <f>[8]Setembro!$D$7</f>
        <v>9.6999999999999993</v>
      </c>
      <c r="E12" s="14">
        <f>[8]Setembro!$D$8</f>
        <v>9.9</v>
      </c>
      <c r="F12" s="14">
        <f>[8]Setembro!$D$9</f>
        <v>12</v>
      </c>
      <c r="G12" s="14">
        <f>[8]Setembro!$D$10</f>
        <v>12</v>
      </c>
      <c r="H12" s="14">
        <f>[8]Setembro!$D$11</f>
        <v>19.8</v>
      </c>
      <c r="I12" s="14">
        <f>[8]Setembro!$D$12</f>
        <v>16.8</v>
      </c>
      <c r="J12" s="14">
        <f>[8]Setembro!$D$13</f>
        <v>19.8</v>
      </c>
      <c r="K12" s="14">
        <f>[8]Setembro!$D$14</f>
        <v>21.8</v>
      </c>
      <c r="L12" s="14">
        <f>[8]Setembro!$D$15</f>
        <v>20.6</v>
      </c>
      <c r="M12" s="14">
        <f>[8]Setembro!$D$16</f>
        <v>18.600000000000001</v>
      </c>
      <c r="N12" s="14">
        <f>[8]Setembro!$D$17</f>
        <v>19.100000000000001</v>
      </c>
      <c r="O12" s="14">
        <f>[8]Setembro!$D$18</f>
        <v>16.899999999999999</v>
      </c>
      <c r="P12" s="14">
        <f>[8]Setembro!$D$19</f>
        <v>17.8</v>
      </c>
      <c r="Q12" s="14">
        <f>[8]Setembro!$D$20</f>
        <v>17.600000000000001</v>
      </c>
      <c r="R12" s="14">
        <f>[8]Setembro!$D$21</f>
        <v>17.600000000000001</v>
      </c>
      <c r="S12" s="14">
        <f>[8]Setembro!$D$22</f>
        <v>19</v>
      </c>
      <c r="T12" s="14">
        <f>[8]Setembro!$D$23</f>
        <v>19.7</v>
      </c>
      <c r="U12" s="14">
        <f>[8]Setembro!$D$24</f>
        <v>16</v>
      </c>
      <c r="V12" s="14">
        <f>[8]Setembro!$D$25</f>
        <v>16.7</v>
      </c>
      <c r="W12" s="14">
        <f>[8]Setembro!$D$26</f>
        <v>21.5</v>
      </c>
      <c r="X12" s="14">
        <f>[8]Setembro!$D$27</f>
        <v>19.7</v>
      </c>
      <c r="Y12" s="14">
        <f>[8]Setembro!$D$28</f>
        <v>23.6</v>
      </c>
      <c r="Z12" s="14">
        <f>[8]Setembro!$D$29</f>
        <v>21.6</v>
      </c>
      <c r="AA12" s="14">
        <f>[8]Setembro!$D$30</f>
        <v>20.8</v>
      </c>
      <c r="AB12" s="14">
        <f>[8]Setembro!$D$31</f>
        <v>19.600000000000001</v>
      </c>
      <c r="AC12" s="14">
        <f>[8]Setembro!$D$32</f>
        <v>19.399999999999999</v>
      </c>
      <c r="AD12" s="14">
        <f>[8]Setembro!$D$33</f>
        <v>17.100000000000001</v>
      </c>
      <c r="AE12" s="14">
        <f>[8]Setembro!$D$34</f>
        <v>18.899999999999999</v>
      </c>
      <c r="AF12" s="24">
        <f t="shared" si="1"/>
        <v>9.6999999999999993</v>
      </c>
      <c r="AG12" s="81">
        <f t="shared" si="2"/>
        <v>18.003333333333334</v>
      </c>
    </row>
    <row r="13" spans="1:33" ht="17.100000000000001" customHeight="1" x14ac:dyDescent="0.2">
      <c r="A13" s="133" t="s">
        <v>5</v>
      </c>
      <c r="B13" s="14">
        <f>[9]Setembro!$D$5</f>
        <v>20.399999999999999</v>
      </c>
      <c r="C13" s="14">
        <f>[9]Setembro!$D$6</f>
        <v>9.9</v>
      </c>
      <c r="D13" s="14">
        <f>[9]Setembro!$D$7</f>
        <v>10.4</v>
      </c>
      <c r="E13" s="14">
        <f>[9]Setembro!$D$8</f>
        <v>15.3</v>
      </c>
      <c r="F13" s="14">
        <f>[9]Setembro!$D$9</f>
        <v>17.100000000000001</v>
      </c>
      <c r="G13" s="14" t="str">
        <f>[9]Setembro!$D$10</f>
        <v>*</v>
      </c>
      <c r="H13" s="14" t="str">
        <f>[9]Setembro!$D$11</f>
        <v>*</v>
      </c>
      <c r="I13" s="14" t="str">
        <f>[9]Setembro!$D$12</f>
        <v>*</v>
      </c>
      <c r="J13" s="14" t="str">
        <f>[9]Setembro!$D$13</f>
        <v>*</v>
      </c>
      <c r="K13" s="14" t="str">
        <f>[9]Setembro!$D$14</f>
        <v>*</v>
      </c>
      <c r="L13" s="14" t="str">
        <f>[9]Setembro!$D$15</f>
        <v>*</v>
      </c>
      <c r="M13" s="14" t="str">
        <f>[9]Setembro!$D$16</f>
        <v>*</v>
      </c>
      <c r="N13" s="14" t="str">
        <f>[9]Setembro!$D$17</f>
        <v>*</v>
      </c>
      <c r="O13" s="14" t="str">
        <f>[9]Setembro!$D$18</f>
        <v>*</v>
      </c>
      <c r="P13" s="14">
        <f>[9]Setembro!$D$19</f>
        <v>22.1</v>
      </c>
      <c r="Q13" s="14">
        <f>[9]Setembro!$D$20</f>
        <v>22.7</v>
      </c>
      <c r="R13" s="14">
        <f>[9]Setembro!$D$21</f>
        <v>22</v>
      </c>
      <c r="S13" s="14">
        <f>[9]Setembro!$D$22</f>
        <v>21</v>
      </c>
      <c r="T13" s="14">
        <f>[9]Setembro!$D$23</f>
        <v>24.9</v>
      </c>
      <c r="U13" s="14">
        <f>[9]Setembro!$D$24</f>
        <v>23.2</v>
      </c>
      <c r="V13" s="14">
        <f>[9]Setembro!$D$25</f>
        <v>23.2</v>
      </c>
      <c r="W13" s="14" t="str">
        <f>[9]Setembro!$D$26</f>
        <v>*</v>
      </c>
      <c r="X13" s="14" t="str">
        <f>[9]Setembro!$D$27</f>
        <v>*</v>
      </c>
      <c r="Y13" s="14" t="str">
        <f>[9]Setembro!$D$28</f>
        <v>*</v>
      </c>
      <c r="Z13" s="14" t="str">
        <f>[9]Setembro!$D$29</f>
        <v>*</v>
      </c>
      <c r="AA13" s="14" t="str">
        <f>[9]Setembro!$D$30</f>
        <v>*</v>
      </c>
      <c r="AB13" s="14" t="str">
        <f>[9]Setembro!$D$31</f>
        <v>*</v>
      </c>
      <c r="AC13" s="14">
        <f>[9]Setembro!$D$32</f>
        <v>25</v>
      </c>
      <c r="AD13" s="14">
        <f>[9]Setembro!$D$33</f>
        <v>25.3</v>
      </c>
      <c r="AE13" s="14">
        <f>[9]Setembro!$D$34</f>
        <v>23.6</v>
      </c>
      <c r="AF13" s="24">
        <f t="shared" si="1"/>
        <v>9.9</v>
      </c>
      <c r="AG13" s="81">
        <f t="shared" si="2"/>
        <v>20.406666666666663</v>
      </c>
    </row>
    <row r="14" spans="1:33" ht="17.100000000000001" customHeight="1" x14ac:dyDescent="0.2">
      <c r="A14" s="133" t="s">
        <v>48</v>
      </c>
      <c r="B14" s="14">
        <f>[10]Setembro!$D$5</f>
        <v>19.5</v>
      </c>
      <c r="C14" s="14">
        <f>[10]Setembro!$D$6</f>
        <v>13.5</v>
      </c>
      <c r="D14" s="14">
        <f>[10]Setembro!$D$7</f>
        <v>10.1</v>
      </c>
      <c r="E14" s="14">
        <f>[10]Setembro!$D$8</f>
        <v>8.3000000000000007</v>
      </c>
      <c r="F14" s="14">
        <f>[10]Setembro!$D$9</f>
        <v>10.7</v>
      </c>
      <c r="G14" s="14">
        <f>[10]Setembro!$D$10</f>
        <v>11.9</v>
      </c>
      <c r="H14" s="14">
        <f>[10]Setembro!$D$11</f>
        <v>11.7</v>
      </c>
      <c r="I14" s="14">
        <f>[10]Setembro!$D$12</f>
        <v>14.5</v>
      </c>
      <c r="J14" s="14">
        <f>[10]Setembro!$D$13</f>
        <v>14.7</v>
      </c>
      <c r="K14" s="14">
        <f>[10]Setembro!$D$14</f>
        <v>16</v>
      </c>
      <c r="L14" s="14">
        <f>[10]Setembro!$D$15</f>
        <v>13.3</v>
      </c>
      <c r="M14" s="14">
        <f>[10]Setembro!$D$16</f>
        <v>15.5</v>
      </c>
      <c r="N14" s="14">
        <f>[10]Setembro!$D$17</f>
        <v>18.399999999999999</v>
      </c>
      <c r="O14" s="14">
        <f>[10]Setembro!$D$18</f>
        <v>17.399999999999999</v>
      </c>
      <c r="P14" s="14">
        <f>[10]Setembro!$D$19</f>
        <v>17.899999999999999</v>
      </c>
      <c r="Q14" s="14">
        <f>[10]Setembro!$D$20</f>
        <v>19.2</v>
      </c>
      <c r="R14" s="14">
        <f>[10]Setembro!$D$21</f>
        <v>17.7</v>
      </c>
      <c r="S14" s="14">
        <f>[10]Setembro!$D$22</f>
        <v>19.2</v>
      </c>
      <c r="T14" s="14">
        <f>[10]Setembro!$D$23</f>
        <v>19.600000000000001</v>
      </c>
      <c r="U14" s="14">
        <f>[10]Setembro!$D$24</f>
        <v>16.899999999999999</v>
      </c>
      <c r="V14" s="14">
        <f>[10]Setembro!$D$25</f>
        <v>16.8</v>
      </c>
      <c r="W14" s="14">
        <f>[10]Setembro!$D$26</f>
        <v>19.100000000000001</v>
      </c>
      <c r="X14" s="14">
        <f>[10]Setembro!$D$27</f>
        <v>19</v>
      </c>
      <c r="Y14" s="14">
        <f>[10]Setembro!$D$28</f>
        <v>19.5</v>
      </c>
      <c r="Z14" s="14">
        <f>[10]Setembro!$D$29</f>
        <v>20.5</v>
      </c>
      <c r="AA14" s="14">
        <f>[10]Setembro!$D$30</f>
        <v>19.899999999999999</v>
      </c>
      <c r="AB14" s="14">
        <f>[10]Setembro!$D$31</f>
        <v>19.600000000000001</v>
      </c>
      <c r="AC14" s="14">
        <f>[10]Setembro!$D$32</f>
        <v>19.5</v>
      </c>
      <c r="AD14" s="14">
        <f>[10]Setembro!$D$33</f>
        <v>20.5</v>
      </c>
      <c r="AE14" s="14">
        <f>[10]Setembro!$D$34</f>
        <v>19.2</v>
      </c>
      <c r="AF14" s="24">
        <f>MIN(B14:AE14)</f>
        <v>8.3000000000000007</v>
      </c>
      <c r="AG14" s="81">
        <f>AVERAGE(B14:AE14)</f>
        <v>16.653333333333336</v>
      </c>
    </row>
    <row r="15" spans="1:33" ht="17.100000000000001" customHeight="1" x14ac:dyDescent="0.2">
      <c r="A15" s="133" t="s">
        <v>6</v>
      </c>
      <c r="B15" s="14">
        <f>[11]Setembro!$D$5</f>
        <v>18.2</v>
      </c>
      <c r="C15" s="14">
        <f>[11]Setembro!$D$6</f>
        <v>12.9</v>
      </c>
      <c r="D15" s="14">
        <f>[11]Setembro!$D$7</f>
        <v>10.6</v>
      </c>
      <c r="E15" s="14">
        <f>[11]Setembro!$D$8</f>
        <v>8.4</v>
      </c>
      <c r="F15" s="14">
        <f>[11]Setembro!$D$9</f>
        <v>9.5</v>
      </c>
      <c r="G15" s="14">
        <f>[11]Setembro!$D$10</f>
        <v>12.2</v>
      </c>
      <c r="H15" s="14">
        <f>[11]Setembro!$D$11</f>
        <v>10.5</v>
      </c>
      <c r="I15" s="14">
        <f>[11]Setembro!$D$12</f>
        <v>14.3</v>
      </c>
      <c r="J15" s="14">
        <f>[11]Setembro!$D$13</f>
        <v>15.6</v>
      </c>
      <c r="K15" s="14">
        <f>[11]Setembro!$D$14</f>
        <v>15.5</v>
      </c>
      <c r="L15" s="14">
        <f>[11]Setembro!$D$15</f>
        <v>15.9</v>
      </c>
      <c r="M15" s="14">
        <f>[11]Setembro!$D$16</f>
        <v>16.7</v>
      </c>
      <c r="N15" s="14">
        <f>[11]Setembro!$D$17</f>
        <v>18.8</v>
      </c>
      <c r="O15" s="14">
        <f>[11]Setembro!$D$18</f>
        <v>20.399999999999999</v>
      </c>
      <c r="P15" s="14">
        <f>[11]Setembro!$D$19</f>
        <v>18.600000000000001</v>
      </c>
      <c r="Q15" s="14">
        <f>[11]Setembro!$D$20</f>
        <v>20.9</v>
      </c>
      <c r="R15" s="14">
        <f>[11]Setembro!$D$21</f>
        <v>20.2</v>
      </c>
      <c r="S15" s="14">
        <f>[11]Setembro!$D$22</f>
        <v>20.3</v>
      </c>
      <c r="T15" s="14">
        <f>[11]Setembro!$D$23</f>
        <v>20.2</v>
      </c>
      <c r="U15" s="14">
        <f>[11]Setembro!$D$24</f>
        <v>20</v>
      </c>
      <c r="V15" s="14">
        <f>[11]Setembro!$D$25</f>
        <v>18.7</v>
      </c>
      <c r="W15" s="14">
        <f>[11]Setembro!$D$26</f>
        <v>20.9</v>
      </c>
      <c r="X15" s="14">
        <f>[11]Setembro!$D$27</f>
        <v>20.9</v>
      </c>
      <c r="Y15" s="14">
        <f>[11]Setembro!$D$28</f>
        <v>21.7</v>
      </c>
      <c r="Z15" s="14">
        <f>[11]Setembro!$D$29</f>
        <v>21.5</v>
      </c>
      <c r="AA15" s="14">
        <f>[11]Setembro!$D$30</f>
        <v>20.100000000000001</v>
      </c>
      <c r="AB15" s="14">
        <f>[11]Setembro!$D$31</f>
        <v>22.2</v>
      </c>
      <c r="AC15" s="14">
        <f>[11]Setembro!$D$32</f>
        <v>20.7</v>
      </c>
      <c r="AD15" s="14">
        <f>[11]Setembro!$D$33</f>
        <v>22.9</v>
      </c>
      <c r="AE15" s="14">
        <f>[11]Setembro!$D$34</f>
        <v>21.5</v>
      </c>
      <c r="AF15" s="24">
        <f t="shared" ref="AF15:AF30" si="5">MIN(B15:AE15)</f>
        <v>8.4</v>
      </c>
      <c r="AG15" s="81">
        <f t="shared" ref="AG15:AG30" si="6">AVERAGE(B15:AE15)</f>
        <v>17.693333333333332</v>
      </c>
    </row>
    <row r="16" spans="1:33" ht="17.100000000000001" customHeight="1" x14ac:dyDescent="0.2">
      <c r="A16" s="133" t="s">
        <v>7</v>
      </c>
      <c r="B16" s="14">
        <f>[12]Setembro!$D$5</f>
        <v>16</v>
      </c>
      <c r="C16" s="14">
        <f>[12]Setembro!$D$6</f>
        <v>9.6999999999999993</v>
      </c>
      <c r="D16" s="14">
        <f>[12]Setembro!$D$7</f>
        <v>9.4</v>
      </c>
      <c r="E16" s="14">
        <f>[12]Setembro!$D$8</f>
        <v>13.3</v>
      </c>
      <c r="F16" s="14">
        <f>[12]Setembro!$D$9</f>
        <v>10.3</v>
      </c>
      <c r="G16" s="14">
        <f>[12]Setembro!$D$10</f>
        <v>12.3</v>
      </c>
      <c r="H16" s="14">
        <f>[12]Setembro!$D$11</f>
        <v>13.3</v>
      </c>
      <c r="I16" s="14">
        <f>[12]Setembro!$D$12</f>
        <v>12.6</v>
      </c>
      <c r="J16" s="14">
        <f>[12]Setembro!$D$13</f>
        <v>13.4</v>
      </c>
      <c r="K16" s="14">
        <f>[12]Setembro!$D$14</f>
        <v>17.600000000000001</v>
      </c>
      <c r="L16" s="14">
        <f>[12]Setembro!$D$15</f>
        <v>15.9</v>
      </c>
      <c r="M16" s="14">
        <f>[12]Setembro!$D$16</f>
        <v>17.600000000000001</v>
      </c>
      <c r="N16" s="14">
        <f>[12]Setembro!$D$17</f>
        <v>17.2</v>
      </c>
      <c r="O16" s="14">
        <f>[12]Setembro!$D$18</f>
        <v>15.9</v>
      </c>
      <c r="P16" s="14">
        <f>[12]Setembro!$D$19</f>
        <v>14.7</v>
      </c>
      <c r="Q16" s="14">
        <f>[12]Setembro!$D$20</f>
        <v>18.399999999999999</v>
      </c>
      <c r="R16" s="14">
        <f>[12]Setembro!$D$21</f>
        <v>17.8</v>
      </c>
      <c r="S16" s="14">
        <f>[12]Setembro!$D$22</f>
        <v>16.2</v>
      </c>
      <c r="T16" s="14">
        <f>[12]Setembro!$D$23</f>
        <v>20</v>
      </c>
      <c r="U16" s="14">
        <f>[12]Setembro!$D$24</f>
        <v>15.2</v>
      </c>
      <c r="V16" s="14">
        <f>[12]Setembro!$D$25</f>
        <v>15.9</v>
      </c>
      <c r="W16" s="14">
        <f>[12]Setembro!$D$26</f>
        <v>21</v>
      </c>
      <c r="X16" s="14">
        <f>[12]Setembro!$D$27</f>
        <v>23.5</v>
      </c>
      <c r="Y16" s="14">
        <f>[12]Setembro!$D$28</f>
        <v>22.8</v>
      </c>
      <c r="Z16" s="14">
        <f>[12]Setembro!$D$29</f>
        <v>19</v>
      </c>
      <c r="AA16" s="14">
        <f>[12]Setembro!$D$30</f>
        <v>19.399999999999999</v>
      </c>
      <c r="AB16" s="14">
        <f>[12]Setembro!$D$31</f>
        <v>17.399999999999999</v>
      </c>
      <c r="AC16" s="14">
        <f>[12]Setembro!$D$32</f>
        <v>17.3</v>
      </c>
      <c r="AD16" s="14">
        <f>[12]Setembro!$D$33</f>
        <v>20.8</v>
      </c>
      <c r="AE16" s="14">
        <f>[12]Setembro!$D$34</f>
        <v>19.100000000000001</v>
      </c>
      <c r="AF16" s="24">
        <f t="shared" si="5"/>
        <v>9.4</v>
      </c>
      <c r="AG16" s="81">
        <f t="shared" si="6"/>
        <v>16.433333333333334</v>
      </c>
    </row>
    <row r="17" spans="1:33" ht="17.100000000000001" customHeight="1" x14ac:dyDescent="0.2">
      <c r="A17" s="133" t="s">
        <v>8</v>
      </c>
      <c r="B17" s="14">
        <f>[13]Setembro!$D$5</f>
        <v>17.100000000000001</v>
      </c>
      <c r="C17" s="14">
        <f>[13]Setembro!$D$6</f>
        <v>10.6</v>
      </c>
      <c r="D17" s="14">
        <f>[13]Setembro!$D$7</f>
        <v>10.7</v>
      </c>
      <c r="E17" s="14">
        <f>[13]Setembro!$D$8</f>
        <v>14.3</v>
      </c>
      <c r="F17" s="14">
        <f>[13]Setembro!$D$9</f>
        <v>9.1999999999999993</v>
      </c>
      <c r="G17" s="14">
        <f>[13]Setembro!$D$10</f>
        <v>11.6</v>
      </c>
      <c r="H17" s="14">
        <f>[13]Setembro!$D$11</f>
        <v>10.4</v>
      </c>
      <c r="I17" s="14">
        <f>[13]Setembro!$D$12</f>
        <v>12.1</v>
      </c>
      <c r="J17" s="14">
        <f>[13]Setembro!$D$13</f>
        <v>12</v>
      </c>
      <c r="K17" s="14">
        <f>[13]Setembro!$D$14</f>
        <v>14.4</v>
      </c>
      <c r="L17" s="14">
        <f>[13]Setembro!$D$15</f>
        <v>13.4</v>
      </c>
      <c r="M17" s="14">
        <f>[13]Setembro!$D$16</f>
        <v>15.5</v>
      </c>
      <c r="N17" s="14">
        <f>[13]Setembro!$D$17</f>
        <v>16.100000000000001</v>
      </c>
      <c r="O17" s="14">
        <f>[13]Setembro!$D$18</f>
        <v>16.5</v>
      </c>
      <c r="P17" s="14">
        <f>[13]Setembro!$D$19</f>
        <v>16.399999999999999</v>
      </c>
      <c r="Q17" s="14">
        <f>[13]Setembro!$D$20</f>
        <v>16.8</v>
      </c>
      <c r="R17" s="14">
        <f>[13]Setembro!$D$21</f>
        <v>18.600000000000001</v>
      </c>
      <c r="S17" s="14">
        <f>[13]Setembro!$D$22</f>
        <v>15.4</v>
      </c>
      <c r="T17" s="14">
        <f>[13]Setembro!$D$23</f>
        <v>20.399999999999999</v>
      </c>
      <c r="U17" s="14">
        <f>[13]Setembro!$D$24</f>
        <v>15.2</v>
      </c>
      <c r="V17" s="14">
        <f>[13]Setembro!$D$25</f>
        <v>16.5</v>
      </c>
      <c r="W17" s="14">
        <f>[13]Setembro!$D$26</f>
        <v>19.3</v>
      </c>
      <c r="X17" s="14">
        <f>[13]Setembro!$D$27</f>
        <v>21.9</v>
      </c>
      <c r="Y17" s="14">
        <f>[13]Setembro!$D$28</f>
        <v>21.1</v>
      </c>
      <c r="Z17" s="14">
        <f>[13]Setembro!$D$29</f>
        <v>19.899999999999999</v>
      </c>
      <c r="AA17" s="14">
        <f>[13]Setembro!$D$30</f>
        <v>20.5</v>
      </c>
      <c r="AB17" s="14">
        <f>[13]Setembro!$D$31</f>
        <v>18.5</v>
      </c>
      <c r="AC17" s="14">
        <f>[13]Setembro!$D$32</f>
        <v>16.3</v>
      </c>
      <c r="AD17" s="14">
        <f>[13]Setembro!$D$33</f>
        <v>21.1</v>
      </c>
      <c r="AE17" s="14">
        <f>[13]Setembro!$D$34</f>
        <v>19.7</v>
      </c>
      <c r="AF17" s="24">
        <f t="shared" si="5"/>
        <v>9.1999999999999993</v>
      </c>
      <c r="AG17" s="81">
        <f t="shared" si="6"/>
        <v>16.05</v>
      </c>
    </row>
    <row r="18" spans="1:33" ht="17.100000000000001" customHeight="1" x14ac:dyDescent="0.2">
      <c r="A18" s="133" t="s">
        <v>9</v>
      </c>
      <c r="B18" s="14">
        <f>[14]Setembro!$D$5</f>
        <v>20.3</v>
      </c>
      <c r="C18" s="14">
        <f>[14]Setembro!$D$6</f>
        <v>11.2</v>
      </c>
      <c r="D18" s="14">
        <f>[14]Setembro!$D$7</f>
        <v>10.199999999999999</v>
      </c>
      <c r="E18" s="14">
        <f>[14]Setembro!$D$8</f>
        <v>14.2</v>
      </c>
      <c r="F18" s="14">
        <f>[14]Setembro!$D$9</f>
        <v>10.7</v>
      </c>
      <c r="G18" s="14">
        <f>[14]Setembro!$D$10</f>
        <v>12.3</v>
      </c>
      <c r="H18" s="14">
        <f>[14]Setembro!$D$11</f>
        <v>15.4</v>
      </c>
      <c r="I18" s="14">
        <f>[14]Setembro!$D$12</f>
        <v>16.7</v>
      </c>
      <c r="J18" s="14">
        <f>[14]Setembro!$D$13</f>
        <v>18.3</v>
      </c>
      <c r="K18" s="14">
        <f>[14]Setembro!$D$14</f>
        <v>18.899999999999999</v>
      </c>
      <c r="L18" s="14">
        <f>[14]Setembro!$D$15</f>
        <v>17.399999999999999</v>
      </c>
      <c r="M18" s="14">
        <f>[14]Setembro!$D$16</f>
        <v>16.8</v>
      </c>
      <c r="N18" s="14">
        <f>[14]Setembro!$D$17</f>
        <v>17.2</v>
      </c>
      <c r="O18" s="14">
        <f>[14]Setembro!$D$18</f>
        <v>16.899999999999999</v>
      </c>
      <c r="P18" s="14">
        <f>[14]Setembro!$D$19</f>
        <v>16.2</v>
      </c>
      <c r="Q18" s="14">
        <f>[14]Setembro!$D$20</f>
        <v>18.8</v>
      </c>
      <c r="R18" s="14">
        <f>[14]Setembro!$D$21</f>
        <v>18.600000000000001</v>
      </c>
      <c r="S18" s="14">
        <f>[14]Setembro!$D$22</f>
        <v>17.5</v>
      </c>
      <c r="T18" s="14">
        <f>[14]Setembro!$D$23</f>
        <v>20.2</v>
      </c>
      <c r="U18" s="14">
        <f>[14]Setembro!$D$24</f>
        <v>16.3</v>
      </c>
      <c r="V18" s="14">
        <f>[14]Setembro!$D$25</f>
        <v>16.3</v>
      </c>
      <c r="W18" s="14">
        <f>[14]Setembro!$D$26</f>
        <v>20.399999999999999</v>
      </c>
      <c r="X18" s="14">
        <f>[14]Setembro!$D$27</f>
        <v>21.7</v>
      </c>
      <c r="Y18" s="14">
        <f>[14]Setembro!$D$28</f>
        <v>23.4</v>
      </c>
      <c r="Z18" s="14">
        <f>[14]Setembro!$D$29</f>
        <v>22.2</v>
      </c>
      <c r="AA18" s="14">
        <f>[14]Setembro!$D$30</f>
        <v>20.8</v>
      </c>
      <c r="AB18" s="14">
        <f>[14]Setembro!$D$31</f>
        <v>18.7</v>
      </c>
      <c r="AC18" s="14">
        <f>[14]Setembro!$D$32</f>
        <v>17.8</v>
      </c>
      <c r="AD18" s="14">
        <f>[14]Setembro!$D$33</f>
        <v>22.1</v>
      </c>
      <c r="AE18" s="14">
        <f>[14]Setembro!$D$34</f>
        <v>20.3</v>
      </c>
      <c r="AF18" s="24">
        <f t="shared" si="5"/>
        <v>10.199999999999999</v>
      </c>
      <c r="AG18" s="81">
        <f t="shared" si="6"/>
        <v>17.59333333333333</v>
      </c>
    </row>
    <row r="19" spans="1:33" ht="17.100000000000001" customHeight="1" x14ac:dyDescent="0.2">
      <c r="A19" s="133" t="s">
        <v>47</v>
      </c>
      <c r="B19" s="14">
        <f>[15]Setembro!$D$5</f>
        <v>14.9</v>
      </c>
      <c r="C19" s="14">
        <f>[15]Setembro!$D$6</f>
        <v>9.8000000000000007</v>
      </c>
      <c r="D19" s="14">
        <f>[15]Setembro!$D$7</f>
        <v>10.4</v>
      </c>
      <c r="E19" s="14">
        <f>[15]Setembro!$D$8</f>
        <v>14.2</v>
      </c>
      <c r="F19" s="14">
        <f>[15]Setembro!$D$9</f>
        <v>8.1999999999999993</v>
      </c>
      <c r="G19" s="14">
        <f>[15]Setembro!$D$10</f>
        <v>13.6</v>
      </c>
      <c r="H19" s="14">
        <f>[15]Setembro!$D$11</f>
        <v>11.2</v>
      </c>
      <c r="I19" s="14">
        <f>[15]Setembro!$D$12</f>
        <v>11.6</v>
      </c>
      <c r="J19" s="14">
        <f>[15]Setembro!$D$13</f>
        <v>12.3</v>
      </c>
      <c r="K19" s="14">
        <f>[15]Setembro!$D$14</f>
        <v>14.4</v>
      </c>
      <c r="L19" s="14">
        <f>[15]Setembro!$D$15</f>
        <v>13.8</v>
      </c>
      <c r="M19" s="14">
        <f>[15]Setembro!$D$16</f>
        <v>17.2</v>
      </c>
      <c r="N19" s="14">
        <f>[15]Setembro!$D$17</f>
        <v>18.899999999999999</v>
      </c>
      <c r="O19" s="14">
        <f>[15]Setembro!$D$18</f>
        <v>17.600000000000001</v>
      </c>
      <c r="P19" s="14">
        <f>[15]Setembro!$D$19</f>
        <v>16.899999999999999</v>
      </c>
      <c r="Q19" s="14">
        <f>[15]Setembro!$D$20</f>
        <v>18.5</v>
      </c>
      <c r="R19" s="14">
        <f>[15]Setembro!$D$21</f>
        <v>19.899999999999999</v>
      </c>
      <c r="S19" s="14">
        <f>[15]Setembro!$D$22</f>
        <v>17.8</v>
      </c>
      <c r="T19" s="14">
        <f>[15]Setembro!$D$23</f>
        <v>21.7</v>
      </c>
      <c r="U19" s="14">
        <f>[15]Setembro!$D$24</f>
        <v>19.899999999999999</v>
      </c>
      <c r="V19" s="14">
        <f>[15]Setembro!$D$25</f>
        <v>17</v>
      </c>
      <c r="W19" s="14">
        <f>[15]Setembro!$D$26</f>
        <v>22.2</v>
      </c>
      <c r="X19" s="14">
        <f>[15]Setembro!$D$27</f>
        <v>21.1</v>
      </c>
      <c r="Y19" s="14">
        <f>[15]Setembro!$D$28</f>
        <v>22.2</v>
      </c>
      <c r="Z19" s="14">
        <f>[15]Setembro!$D$29</f>
        <v>20.7</v>
      </c>
      <c r="AA19" s="14">
        <f>[15]Setembro!$D$30</f>
        <v>20.7</v>
      </c>
      <c r="AB19" s="14">
        <f>[15]Setembro!$D$31</f>
        <v>19.100000000000001</v>
      </c>
      <c r="AC19" s="14">
        <f>[15]Setembro!$D$32</f>
        <v>17.899999999999999</v>
      </c>
      <c r="AD19" s="14">
        <f>[15]Setembro!$D$33</f>
        <v>21.8</v>
      </c>
      <c r="AE19" s="14">
        <f>[15]Setembro!$D$34</f>
        <v>21.8</v>
      </c>
      <c r="AF19" s="24">
        <f t="shared" si="5"/>
        <v>8.1999999999999993</v>
      </c>
      <c r="AG19" s="81">
        <f t="shared" si="6"/>
        <v>16.91</v>
      </c>
    </row>
    <row r="20" spans="1:33" ht="17.100000000000001" customHeight="1" x14ac:dyDescent="0.2">
      <c r="A20" s="133" t="s">
        <v>10</v>
      </c>
      <c r="B20" s="14">
        <f>[16]Setembro!$D$5</f>
        <v>15.9</v>
      </c>
      <c r="C20" s="14">
        <f>[16]Setembro!$D$6</f>
        <v>10.3</v>
      </c>
      <c r="D20" s="14">
        <f>[16]Setembro!$D$7</f>
        <v>10.3</v>
      </c>
      <c r="E20" s="14">
        <f>[16]Setembro!$D$8</f>
        <v>14.2</v>
      </c>
      <c r="F20" s="14">
        <f>[16]Setembro!$D$9</f>
        <v>8.1999999999999993</v>
      </c>
      <c r="G20" s="14">
        <f>[16]Setembro!$D$10</f>
        <v>12.6</v>
      </c>
      <c r="H20" s="14">
        <f>[16]Setembro!$D$11</f>
        <v>11.9</v>
      </c>
      <c r="I20" s="14">
        <f>[16]Setembro!$D$12</f>
        <v>12.6</v>
      </c>
      <c r="J20" s="14">
        <f>[16]Setembro!$D$13</f>
        <v>13.5</v>
      </c>
      <c r="K20" s="14">
        <f>[16]Setembro!$D$14</f>
        <v>15.1</v>
      </c>
      <c r="L20" s="14">
        <f>[16]Setembro!$D$15</f>
        <v>15</v>
      </c>
      <c r="M20" s="14">
        <f>[16]Setembro!$D$16</f>
        <v>17.100000000000001</v>
      </c>
      <c r="N20" s="14">
        <f>[16]Setembro!$D$17</f>
        <v>17.600000000000001</v>
      </c>
      <c r="O20" s="14">
        <f>[16]Setembro!$D$18</f>
        <v>16.600000000000001</v>
      </c>
      <c r="P20" s="14">
        <f>[16]Setembro!$D$19</f>
        <v>16.3</v>
      </c>
      <c r="Q20" s="14">
        <f>[16]Setembro!$D$20</f>
        <v>17.399999999999999</v>
      </c>
      <c r="R20" s="14">
        <f>[16]Setembro!$D$21</f>
        <v>18.399999999999999</v>
      </c>
      <c r="S20" s="14">
        <f>[16]Setembro!$D$22</f>
        <v>16.100000000000001</v>
      </c>
      <c r="T20" s="14">
        <f>[16]Setembro!$D$23</f>
        <v>20.5</v>
      </c>
      <c r="U20" s="14">
        <f>[16]Setembro!$D$24</f>
        <v>15.4</v>
      </c>
      <c r="V20" s="14">
        <f>[16]Setembro!$D$25</f>
        <v>16.2</v>
      </c>
      <c r="W20" s="14">
        <f>[16]Setembro!$D$26</f>
        <v>19.8</v>
      </c>
      <c r="X20" s="14">
        <f>[16]Setembro!$D$27</f>
        <v>22.8</v>
      </c>
      <c r="Y20" s="14">
        <f>[16]Setembro!$D$28</f>
        <v>22.2</v>
      </c>
      <c r="Z20" s="14">
        <f>[16]Setembro!$D$29</f>
        <v>19.8</v>
      </c>
      <c r="AA20" s="14">
        <f>[16]Setembro!$D$30</f>
        <v>19.899999999999999</v>
      </c>
      <c r="AB20" s="14">
        <f>[16]Setembro!$D$31</f>
        <v>18.100000000000001</v>
      </c>
      <c r="AC20" s="14">
        <f>[16]Setembro!$D$32</f>
        <v>16.399999999999999</v>
      </c>
      <c r="AD20" s="14">
        <f>[16]Setembro!$D$33</f>
        <v>21.1</v>
      </c>
      <c r="AE20" s="14">
        <f>[16]Setembro!$D$34</f>
        <v>20.8</v>
      </c>
      <c r="AF20" s="24">
        <f t="shared" si="5"/>
        <v>8.1999999999999993</v>
      </c>
      <c r="AG20" s="81">
        <f t="shared" si="6"/>
        <v>16.403333333333332</v>
      </c>
    </row>
    <row r="21" spans="1:33" ht="17.100000000000001" customHeight="1" x14ac:dyDescent="0.2">
      <c r="A21" s="133" t="s">
        <v>11</v>
      </c>
      <c r="B21" s="14">
        <f>[17]Setembro!$D$5</f>
        <v>18.2</v>
      </c>
      <c r="C21" s="14">
        <f>[17]Setembro!$D$6</f>
        <v>10.1</v>
      </c>
      <c r="D21" s="14">
        <f>[17]Setembro!$D$7</f>
        <v>8.1</v>
      </c>
      <c r="E21" s="14">
        <f>[17]Setembro!$D$8</f>
        <v>11.9</v>
      </c>
      <c r="F21" s="14">
        <f>[17]Setembro!$D$9</f>
        <v>6.7</v>
      </c>
      <c r="G21" s="14">
        <f>[17]Setembro!$D$10</f>
        <v>6.8</v>
      </c>
      <c r="H21" s="14">
        <f>[17]Setembro!$D$11</f>
        <v>8.3000000000000007</v>
      </c>
      <c r="I21" s="14">
        <f>[17]Setembro!$D$12</f>
        <v>10.1</v>
      </c>
      <c r="J21" s="14">
        <f>[17]Setembro!$D$13</f>
        <v>12.7</v>
      </c>
      <c r="K21" s="14">
        <f>[17]Setembro!$D$14</f>
        <v>13.9</v>
      </c>
      <c r="L21" s="14">
        <f>[17]Setembro!$D$15</f>
        <v>14.5</v>
      </c>
      <c r="M21" s="14">
        <f>[17]Setembro!$D$16</f>
        <v>15.9</v>
      </c>
      <c r="N21" s="14">
        <f>[17]Setembro!$D$17</f>
        <v>16.7</v>
      </c>
      <c r="O21" s="14">
        <f>[17]Setembro!$D$18</f>
        <v>16.8</v>
      </c>
      <c r="P21" s="14">
        <f>[17]Setembro!$D$19</f>
        <v>14.7</v>
      </c>
      <c r="Q21" s="14">
        <f>[17]Setembro!$D$20</f>
        <v>16</v>
      </c>
      <c r="R21" s="14">
        <f>[17]Setembro!$D$21</f>
        <v>18</v>
      </c>
      <c r="S21" s="14">
        <f>[17]Setembro!$D$22</f>
        <v>17.3</v>
      </c>
      <c r="T21" s="14">
        <f>[17]Setembro!$D$23</f>
        <v>18.2</v>
      </c>
      <c r="U21" s="14">
        <f>[17]Setembro!$D$24</f>
        <v>16.100000000000001</v>
      </c>
      <c r="V21" s="14">
        <f>[17]Setembro!$D$25</f>
        <v>16.399999999999999</v>
      </c>
      <c r="W21" s="14">
        <f>[17]Setembro!$D$26</f>
        <v>18.600000000000001</v>
      </c>
      <c r="X21" s="14">
        <f>[17]Setembro!$D$27</f>
        <v>18.5</v>
      </c>
      <c r="Y21" s="14">
        <f>[17]Setembro!$D$28</f>
        <v>18.899999999999999</v>
      </c>
      <c r="Z21" s="14">
        <f>[17]Setembro!$D$29</f>
        <v>20.7</v>
      </c>
      <c r="AA21" s="14">
        <f>[17]Setembro!$D$30</f>
        <v>16.600000000000001</v>
      </c>
      <c r="AB21" s="14">
        <f>[17]Setembro!$D$31</f>
        <v>17.8</v>
      </c>
      <c r="AC21" s="14">
        <f>[17]Setembro!$D$32</f>
        <v>17.600000000000001</v>
      </c>
      <c r="AD21" s="14">
        <f>[17]Setembro!$D$33</f>
        <v>19.8</v>
      </c>
      <c r="AE21" s="14">
        <f>[17]Setembro!$D$34</f>
        <v>20.7</v>
      </c>
      <c r="AF21" s="24">
        <f t="shared" si="5"/>
        <v>6.7</v>
      </c>
      <c r="AG21" s="81">
        <f t="shared" si="6"/>
        <v>15.22</v>
      </c>
    </row>
    <row r="22" spans="1:33" ht="17.100000000000001" customHeight="1" x14ac:dyDescent="0.2">
      <c r="A22" s="133" t="s">
        <v>12</v>
      </c>
      <c r="B22" s="14">
        <f>[18]Setembro!$D$5</f>
        <v>19.8</v>
      </c>
      <c r="C22" s="14">
        <f>[18]Setembro!$D$6</f>
        <v>10.8</v>
      </c>
      <c r="D22" s="14">
        <f>[18]Setembro!$D$7</f>
        <v>11.5</v>
      </c>
      <c r="E22" s="14">
        <f>[18]Setembro!$D$8</f>
        <v>14.5</v>
      </c>
      <c r="F22" s="14">
        <f>[18]Setembro!$D$9</f>
        <v>13.8</v>
      </c>
      <c r="G22" s="14">
        <f>[18]Setembro!$D$10</f>
        <v>16.100000000000001</v>
      </c>
      <c r="H22" s="14">
        <f>[18]Setembro!$D$11</f>
        <v>19</v>
      </c>
      <c r="I22" s="14">
        <f>[18]Setembro!$D$12</f>
        <v>16.399999999999999</v>
      </c>
      <c r="J22" s="14">
        <f>[18]Setembro!$D$13</f>
        <v>18.399999999999999</v>
      </c>
      <c r="K22" s="14">
        <f>[18]Setembro!$D$14</f>
        <v>19.5</v>
      </c>
      <c r="L22" s="14">
        <f>[18]Setembro!$D$15</f>
        <v>20.100000000000001</v>
      </c>
      <c r="M22" s="14">
        <f>[18]Setembro!$D$16</f>
        <v>25.7</v>
      </c>
      <c r="N22" s="14">
        <f>[18]Setembro!$D$17</f>
        <v>24.8</v>
      </c>
      <c r="O22" s="14">
        <f>[18]Setembro!$D$18</f>
        <v>19.8</v>
      </c>
      <c r="P22" s="14">
        <f>[18]Setembro!$D$19</f>
        <v>20.100000000000001</v>
      </c>
      <c r="Q22" s="14">
        <f>[18]Setembro!$D$20</f>
        <v>21.1</v>
      </c>
      <c r="R22" s="14">
        <f>[18]Setembro!$D$21</f>
        <v>22.8</v>
      </c>
      <c r="S22" s="14">
        <f>[18]Setembro!$D$22</f>
        <v>21.6</v>
      </c>
      <c r="T22" s="14">
        <f>[18]Setembro!$D$23</f>
        <v>23.3</v>
      </c>
      <c r="U22" s="14">
        <f>[18]Setembro!$D$24</f>
        <v>20.5</v>
      </c>
      <c r="V22" s="14">
        <f>[18]Setembro!$D$25</f>
        <v>19.3</v>
      </c>
      <c r="W22" s="14">
        <f>[18]Setembro!$D$26</f>
        <v>24.3</v>
      </c>
      <c r="X22" s="14">
        <f>[18]Setembro!$D$27</f>
        <v>24.5</v>
      </c>
      <c r="Y22" s="14">
        <f>[18]Setembro!$D$28</f>
        <v>25.1</v>
      </c>
      <c r="Z22" s="14">
        <f>[18]Setembro!$D$29</f>
        <v>21.6</v>
      </c>
      <c r="AA22" s="14">
        <f>[18]Setembro!$D$30</f>
        <v>22</v>
      </c>
      <c r="AB22" s="14">
        <f>[18]Setembro!$D$31</f>
        <v>20.2</v>
      </c>
      <c r="AC22" s="14">
        <f>[18]Setembro!$D$32</f>
        <v>21.2</v>
      </c>
      <c r="AD22" s="14">
        <f>[18]Setembro!$D$33</f>
        <v>24.1</v>
      </c>
      <c r="AE22" s="14">
        <f>[18]Setembro!$D$34</f>
        <v>22.8</v>
      </c>
      <c r="AF22" s="24">
        <f t="shared" si="5"/>
        <v>10.8</v>
      </c>
      <c r="AG22" s="81">
        <f t="shared" si="6"/>
        <v>20.156666666666673</v>
      </c>
    </row>
    <row r="23" spans="1:33" ht="17.100000000000001" customHeight="1" x14ac:dyDescent="0.2">
      <c r="A23" s="133" t="s">
        <v>13</v>
      </c>
      <c r="B23" s="14">
        <f>[19]Setembro!$D$5</f>
        <v>19.3</v>
      </c>
      <c r="C23" s="14">
        <f>[19]Setembro!$D$6</f>
        <v>10.8</v>
      </c>
      <c r="D23" s="14">
        <f>[19]Setembro!$D$7</f>
        <v>7.3</v>
      </c>
      <c r="E23" s="14">
        <f>[19]Setembro!$D$8</f>
        <v>9.9</v>
      </c>
      <c r="F23" s="14">
        <f>[19]Setembro!$D$9</f>
        <v>10</v>
      </c>
      <c r="G23" s="14">
        <f>[19]Setembro!$D$10</f>
        <v>10</v>
      </c>
      <c r="H23" s="14">
        <f>[19]Setembro!$D$11</f>
        <v>11.5</v>
      </c>
      <c r="I23" s="14">
        <f>[19]Setembro!$D$12</f>
        <v>14.2</v>
      </c>
      <c r="J23" s="14">
        <f>[19]Setembro!$D$13</f>
        <v>16.399999999999999</v>
      </c>
      <c r="K23" s="14">
        <f>[19]Setembro!$D$14</f>
        <v>16.600000000000001</v>
      </c>
      <c r="L23" s="14">
        <f>[19]Setembro!$D$15</f>
        <v>16.8</v>
      </c>
      <c r="M23" s="14">
        <f>[19]Setembro!$D$16</f>
        <v>16.100000000000001</v>
      </c>
      <c r="N23" s="14">
        <f>[19]Setembro!$D$17</f>
        <v>17</v>
      </c>
      <c r="O23" s="14">
        <f>[19]Setembro!$D$18</f>
        <v>19.899999999999999</v>
      </c>
      <c r="P23" s="14">
        <f>[19]Setembro!$D$19</f>
        <v>20.5</v>
      </c>
      <c r="Q23" s="14">
        <f>[19]Setembro!$D$20</f>
        <v>20.399999999999999</v>
      </c>
      <c r="R23" s="14">
        <f>[19]Setembro!$D$21</f>
        <v>21.7</v>
      </c>
      <c r="S23" s="14">
        <f>[19]Setembro!$D$22</f>
        <v>21.2</v>
      </c>
      <c r="T23" s="14">
        <f>[19]Setembro!$D$23</f>
        <v>23.2</v>
      </c>
      <c r="U23" s="14">
        <f>[19]Setembro!$D$24</f>
        <v>23.5</v>
      </c>
      <c r="V23" s="14">
        <f>[19]Setembro!$D$25</f>
        <v>20.5</v>
      </c>
      <c r="W23" s="14">
        <f>[19]Setembro!$D$26</f>
        <v>22.1</v>
      </c>
      <c r="X23" s="14">
        <f>[19]Setembro!$D$27</f>
        <v>22.7</v>
      </c>
      <c r="Y23" s="14">
        <f>[19]Setembro!$D$28</f>
        <v>23.1</v>
      </c>
      <c r="Z23" s="14">
        <f>[19]Setembro!$D$29</f>
        <v>23.2</v>
      </c>
      <c r="AA23" s="14">
        <f>[19]Setembro!$D$30</f>
        <v>20.7</v>
      </c>
      <c r="AB23" s="14">
        <f>[19]Setembro!$D$31</f>
        <v>22.5</v>
      </c>
      <c r="AC23" s="14">
        <f>[19]Setembro!$D$32</f>
        <v>22.6</v>
      </c>
      <c r="AD23" s="14">
        <f>[19]Setembro!$D$33</f>
        <v>24.6</v>
      </c>
      <c r="AE23" s="14">
        <f>[19]Setembro!$D$34</f>
        <v>22.2</v>
      </c>
      <c r="AF23" s="24">
        <f t="shared" si="5"/>
        <v>7.3</v>
      </c>
      <c r="AG23" s="81">
        <f t="shared" si="6"/>
        <v>18.350000000000005</v>
      </c>
    </row>
    <row r="24" spans="1:33" ht="17.100000000000001" customHeight="1" x14ac:dyDescent="0.2">
      <c r="A24" s="133" t="s">
        <v>14</v>
      </c>
      <c r="B24" s="14">
        <f>[20]Setembro!$D$5</f>
        <v>22.1</v>
      </c>
      <c r="C24" s="14">
        <f>[20]Setembro!$D$6</f>
        <v>20.100000000000001</v>
      </c>
      <c r="D24" s="14">
        <f>[20]Setembro!$D$7</f>
        <v>13.3</v>
      </c>
      <c r="E24" s="14">
        <f>[20]Setembro!$D$8</f>
        <v>10.5</v>
      </c>
      <c r="F24" s="14">
        <f>[20]Setembro!$D$9</f>
        <v>10.8</v>
      </c>
      <c r="G24" s="14">
        <f>[20]Setembro!$D$10</f>
        <v>13.8</v>
      </c>
      <c r="H24" s="14">
        <f>[20]Setembro!$D$11</f>
        <v>12.2</v>
      </c>
      <c r="I24" s="14">
        <f>[20]Setembro!$D$12</f>
        <v>14.8</v>
      </c>
      <c r="J24" s="14">
        <f>[20]Setembro!$D$13</f>
        <v>16.3</v>
      </c>
      <c r="K24" s="14">
        <f>[20]Setembro!$D$14</f>
        <v>15.2</v>
      </c>
      <c r="L24" s="14">
        <f>[20]Setembro!$D$15</f>
        <v>16.3</v>
      </c>
      <c r="M24" s="14">
        <f>[20]Setembro!$D$16</f>
        <v>17.8</v>
      </c>
      <c r="N24" s="14">
        <f>[20]Setembro!$D$17</f>
        <v>18.2</v>
      </c>
      <c r="O24" s="14">
        <f>[20]Setembro!$D$18</f>
        <v>19</v>
      </c>
      <c r="P24" s="14">
        <f>[20]Setembro!$D$19</f>
        <v>19.2</v>
      </c>
      <c r="Q24" s="14">
        <f>[20]Setembro!$D$20</f>
        <v>19.8</v>
      </c>
      <c r="R24" s="14">
        <f>[20]Setembro!$D$21</f>
        <v>19.8</v>
      </c>
      <c r="S24" s="14">
        <f>[20]Setembro!$D$22</f>
        <v>20</v>
      </c>
      <c r="T24" s="14">
        <f>[20]Setembro!$D$23</f>
        <v>20.399999999999999</v>
      </c>
      <c r="U24" s="14">
        <f>[20]Setembro!$D$24</f>
        <v>18.399999999999999</v>
      </c>
      <c r="V24" s="14">
        <f>[20]Setembro!$D$25</f>
        <v>18.399999999999999</v>
      </c>
      <c r="W24" s="14">
        <f>[20]Setembro!$D$26</f>
        <v>20.6</v>
      </c>
      <c r="X24" s="14">
        <f>[20]Setembro!$D$27</f>
        <v>19.7</v>
      </c>
      <c r="Y24" s="14">
        <f>[20]Setembro!$D$28</f>
        <v>19.399999999999999</v>
      </c>
      <c r="Z24" s="14">
        <f>[20]Setembro!$D$29</f>
        <v>24.4</v>
      </c>
      <c r="AA24" s="14">
        <f>[20]Setembro!$D$30</f>
        <v>21.1</v>
      </c>
      <c r="AB24" s="14">
        <f>[20]Setembro!$D$31</f>
        <v>21.7</v>
      </c>
      <c r="AC24" s="14">
        <f>[20]Setembro!$D$32</f>
        <v>20.2</v>
      </c>
      <c r="AD24" s="14">
        <f>[20]Setembro!$D$33</f>
        <v>22.6</v>
      </c>
      <c r="AE24" s="14">
        <f>[20]Setembro!$D$34</f>
        <v>22.2</v>
      </c>
      <c r="AF24" s="24">
        <f t="shared" si="5"/>
        <v>10.5</v>
      </c>
      <c r="AG24" s="81">
        <f t="shared" si="6"/>
        <v>18.276666666666664</v>
      </c>
    </row>
    <row r="25" spans="1:33" ht="17.100000000000001" customHeight="1" x14ac:dyDescent="0.2">
      <c r="A25" s="133" t="s">
        <v>15</v>
      </c>
      <c r="B25" s="14">
        <f>[21]Setembro!$D$5</f>
        <v>11.9</v>
      </c>
      <c r="C25" s="14">
        <f>[21]Setembro!$D$6</f>
        <v>7.5</v>
      </c>
      <c r="D25" s="14">
        <f>[21]Setembro!$D$7</f>
        <v>7.9</v>
      </c>
      <c r="E25" s="14">
        <f>[21]Setembro!$D$8</f>
        <v>12.2</v>
      </c>
      <c r="F25" s="14">
        <f>[21]Setembro!$D$9</f>
        <v>10.199999999999999</v>
      </c>
      <c r="G25" s="14">
        <f>[21]Setembro!$D$10</f>
        <v>10.5</v>
      </c>
      <c r="H25" s="14">
        <f>[21]Setembro!$D$11</f>
        <v>11.8</v>
      </c>
      <c r="I25" s="14">
        <f>[21]Setembro!$D$12</f>
        <v>16.100000000000001</v>
      </c>
      <c r="J25" s="14">
        <f>[21]Setembro!$D$13</f>
        <v>19.899999999999999</v>
      </c>
      <c r="K25" s="14">
        <f>[21]Setembro!$D$14</f>
        <v>18.3</v>
      </c>
      <c r="L25" s="14">
        <f>[21]Setembro!$D$15</f>
        <v>17.7</v>
      </c>
      <c r="M25" s="14">
        <f>[21]Setembro!$D$16</f>
        <v>15.6</v>
      </c>
      <c r="N25" s="14">
        <f>[21]Setembro!$D$17</f>
        <v>16.3</v>
      </c>
      <c r="O25" s="14">
        <f>[21]Setembro!$D$18</f>
        <v>15.4</v>
      </c>
      <c r="P25" s="14">
        <f>[21]Setembro!$D$19</f>
        <v>15.3</v>
      </c>
      <c r="Q25" s="14">
        <f>[21]Setembro!$D$20</f>
        <v>16.8</v>
      </c>
      <c r="R25" s="14">
        <f>[21]Setembro!$D$21</f>
        <v>17.3</v>
      </c>
      <c r="S25" s="14">
        <f>[21]Setembro!$D$22</f>
        <v>14.5</v>
      </c>
      <c r="T25" s="14">
        <f>[21]Setembro!$D$23</f>
        <v>19.7</v>
      </c>
      <c r="U25" s="14">
        <f>[21]Setembro!$D$24</f>
        <v>14.9</v>
      </c>
      <c r="V25" s="14">
        <f>[21]Setembro!$D$25</f>
        <v>15.3</v>
      </c>
      <c r="W25" s="14">
        <f>[21]Setembro!$D$26</f>
        <v>19.7</v>
      </c>
      <c r="X25" s="14">
        <f>[21]Setembro!$D$27</f>
        <v>20.6</v>
      </c>
      <c r="Y25" s="14">
        <f>[21]Setembro!$D$28</f>
        <v>21.5</v>
      </c>
      <c r="Z25" s="14">
        <f>[21]Setembro!$D$29</f>
        <v>18.600000000000001</v>
      </c>
      <c r="AA25" s="14">
        <f>[21]Setembro!$D$30</f>
        <v>18.3</v>
      </c>
      <c r="AB25" s="14">
        <f>[21]Setembro!$D$31</f>
        <v>15.9</v>
      </c>
      <c r="AC25" s="14">
        <f>[21]Setembro!$D$32</f>
        <v>15.2</v>
      </c>
      <c r="AD25" s="14">
        <f>[21]Setembro!$D$33</f>
        <v>18.600000000000001</v>
      </c>
      <c r="AE25" s="14">
        <f>[21]Setembro!$D$34</f>
        <v>19.5</v>
      </c>
      <c r="AF25" s="24">
        <f t="shared" si="5"/>
        <v>7.5</v>
      </c>
      <c r="AG25" s="81">
        <f t="shared" si="6"/>
        <v>15.766666666666669</v>
      </c>
    </row>
    <row r="26" spans="1:33" ht="17.100000000000001" customHeight="1" x14ac:dyDescent="0.2">
      <c r="A26" s="133" t="s">
        <v>16</v>
      </c>
      <c r="B26" s="14">
        <f>[22]Setembro!$D$5</f>
        <v>14.1</v>
      </c>
      <c r="C26" s="14">
        <f>[22]Setembro!$D$6</f>
        <v>9.3000000000000007</v>
      </c>
      <c r="D26" s="14">
        <f>[22]Setembro!$D$7</f>
        <v>8.1</v>
      </c>
      <c r="E26" s="14">
        <f>[22]Setembro!$D$8</f>
        <v>11.3</v>
      </c>
      <c r="F26" s="14">
        <f>[22]Setembro!$D$9</f>
        <v>8.5</v>
      </c>
      <c r="G26" s="14">
        <f>[22]Setembro!$D$10</f>
        <v>8.5</v>
      </c>
      <c r="H26" s="14">
        <f>[22]Setembro!$D$11</f>
        <v>10.4</v>
      </c>
      <c r="I26" s="14">
        <f>[22]Setembro!$D$12</f>
        <v>12.7</v>
      </c>
      <c r="J26" s="14">
        <f>[22]Setembro!$D$13</f>
        <v>15.7</v>
      </c>
      <c r="K26" s="14">
        <f>[22]Setembro!$D$14</f>
        <v>15.6</v>
      </c>
      <c r="L26" s="14">
        <f>[22]Setembro!$D$15</f>
        <v>17.7</v>
      </c>
      <c r="M26" s="14">
        <f>[22]Setembro!$D$16</f>
        <v>17.3</v>
      </c>
      <c r="N26" s="14">
        <f>[22]Setembro!$D$17</f>
        <v>21.7</v>
      </c>
      <c r="O26" s="14">
        <f>[22]Setembro!$D$18</f>
        <v>18</v>
      </c>
      <c r="P26" s="14">
        <f>[22]Setembro!$D$19</f>
        <v>17.5</v>
      </c>
      <c r="Q26" s="14">
        <f>[22]Setembro!$D$20</f>
        <v>20.3</v>
      </c>
      <c r="R26" s="14">
        <f>[22]Setembro!$D$21</f>
        <v>18.5</v>
      </c>
      <c r="S26" s="14">
        <f>[22]Setembro!$D$22</f>
        <v>16.600000000000001</v>
      </c>
      <c r="T26" s="14">
        <f>[22]Setembro!$D$23</f>
        <v>23.6</v>
      </c>
      <c r="U26" s="14">
        <f>[22]Setembro!$D$24</f>
        <v>23.1</v>
      </c>
      <c r="V26" s="14">
        <f>[22]Setembro!$D$25</f>
        <v>19.5</v>
      </c>
      <c r="W26" s="14">
        <f>[22]Setembro!$D$26</f>
        <v>24.9</v>
      </c>
      <c r="X26" s="14">
        <f>[22]Setembro!$D$27</f>
        <v>25.5</v>
      </c>
      <c r="Y26" s="14">
        <f>[22]Setembro!$D$28</f>
        <v>26</v>
      </c>
      <c r="Z26" s="14">
        <f>[22]Setembro!$D$29</f>
        <v>22.3</v>
      </c>
      <c r="AA26" s="14">
        <f>[22]Setembro!$D$30</f>
        <v>22.9</v>
      </c>
      <c r="AB26" s="14">
        <f>[22]Setembro!$D$31</f>
        <v>20.7</v>
      </c>
      <c r="AC26" s="14">
        <f>[22]Setembro!$D$32</f>
        <v>19.5</v>
      </c>
      <c r="AD26" s="14">
        <f>[22]Setembro!$D$33</f>
        <v>24.2</v>
      </c>
      <c r="AE26" s="14">
        <f>[22]Setembro!$D$34</f>
        <v>24.4</v>
      </c>
      <c r="AF26" s="24">
        <f t="shared" si="5"/>
        <v>8.1</v>
      </c>
      <c r="AG26" s="81">
        <f t="shared" si="6"/>
        <v>17.946666666666665</v>
      </c>
    </row>
    <row r="27" spans="1:33" ht="17.100000000000001" customHeight="1" x14ac:dyDescent="0.2">
      <c r="A27" s="133" t="s">
        <v>17</v>
      </c>
      <c r="B27" s="14">
        <f>[23]Setembro!$D$5</f>
        <v>18.600000000000001</v>
      </c>
      <c r="C27" s="14">
        <f>[23]Setembro!$D$6</f>
        <v>10.9</v>
      </c>
      <c r="D27" s="14">
        <f>[23]Setembro!$D$7</f>
        <v>9.1</v>
      </c>
      <c r="E27" s="14">
        <f>[23]Setembro!$D$8</f>
        <v>13.8</v>
      </c>
      <c r="F27" s="14">
        <f>[23]Setembro!$D$9</f>
        <v>5.3</v>
      </c>
      <c r="G27" s="14">
        <f>[23]Setembro!$D$10</f>
        <v>12.1</v>
      </c>
      <c r="H27" s="14">
        <f>[23]Setembro!$D$11</f>
        <v>7.3</v>
      </c>
      <c r="I27" s="14">
        <f>[23]Setembro!$D$12</f>
        <v>8.4</v>
      </c>
      <c r="J27" s="14">
        <f>[23]Setembro!$D$13</f>
        <v>10.3</v>
      </c>
      <c r="K27" s="14">
        <f>[23]Setembro!$D$14</f>
        <v>13</v>
      </c>
      <c r="L27" s="14">
        <f>[23]Setembro!$D$15</f>
        <v>13.8</v>
      </c>
      <c r="M27" s="14">
        <f>[23]Setembro!$D$16</f>
        <v>14.8</v>
      </c>
      <c r="N27" s="14">
        <f>[23]Setembro!$D$17</f>
        <v>15.7</v>
      </c>
      <c r="O27" s="14">
        <f>[23]Setembro!$D$18</f>
        <v>17.100000000000001</v>
      </c>
      <c r="P27" s="14">
        <f>[23]Setembro!$D$19</f>
        <v>15.1</v>
      </c>
      <c r="Q27" s="14">
        <f>[23]Setembro!$D$20</f>
        <v>16.5</v>
      </c>
      <c r="R27" s="14">
        <f>[23]Setembro!$D$21</f>
        <v>18.5</v>
      </c>
      <c r="S27" s="14">
        <f>[23]Setembro!$D$22</f>
        <v>16.2</v>
      </c>
      <c r="T27" s="14">
        <f>[23]Setembro!$D$23</f>
        <v>20.2</v>
      </c>
      <c r="U27" s="14">
        <f>[23]Setembro!$D$24</f>
        <v>16.399999999999999</v>
      </c>
      <c r="V27" s="14">
        <f>[23]Setembro!$D$25</f>
        <v>15.9</v>
      </c>
      <c r="W27" s="14">
        <f>[23]Setembro!$D$26</f>
        <v>19.600000000000001</v>
      </c>
      <c r="X27" s="14">
        <f>[23]Setembro!$D$27</f>
        <v>21.5</v>
      </c>
      <c r="Y27" s="14">
        <f>[23]Setembro!$D$28</f>
        <v>19.100000000000001</v>
      </c>
      <c r="Z27" s="14">
        <f>[23]Setembro!$D$29</f>
        <v>19.399999999999999</v>
      </c>
      <c r="AA27" s="14">
        <f>[23]Setembro!$D$30</f>
        <v>18.2</v>
      </c>
      <c r="AB27" s="14">
        <f>[23]Setembro!$D$31</f>
        <v>18.5</v>
      </c>
      <c r="AC27" s="14">
        <f>[23]Setembro!$D$32</f>
        <v>16.2</v>
      </c>
      <c r="AD27" s="14">
        <f>[23]Setembro!$D$33</f>
        <v>20.8</v>
      </c>
      <c r="AE27" s="14">
        <f>[23]Setembro!$D$34</f>
        <v>19.600000000000001</v>
      </c>
      <c r="AF27" s="24">
        <f>MIN(B27:AE27)</f>
        <v>5.3</v>
      </c>
      <c r="AG27" s="81">
        <f>AVERAGE(B27:AE27)</f>
        <v>15.396666666666667</v>
      </c>
    </row>
    <row r="28" spans="1:33" ht="17.100000000000001" customHeight="1" x14ac:dyDescent="0.2">
      <c r="A28" s="133" t="s">
        <v>18</v>
      </c>
      <c r="B28" s="14">
        <f>[24]Setembro!$D$5</f>
        <v>18.5</v>
      </c>
      <c r="C28" s="14">
        <f>[24]Setembro!$D$6</f>
        <v>10</v>
      </c>
      <c r="D28" s="14">
        <f>[24]Setembro!$D$7</f>
        <v>7.7</v>
      </c>
      <c r="E28" s="14">
        <f>[24]Setembro!$D$8</f>
        <v>9.4</v>
      </c>
      <c r="F28" s="14">
        <f>[24]Setembro!$D$9</f>
        <v>10.3</v>
      </c>
      <c r="G28" s="14">
        <f>[24]Setembro!$D$10</f>
        <v>11.6</v>
      </c>
      <c r="H28" s="14">
        <f>[24]Setembro!$D$11</f>
        <v>15.1</v>
      </c>
      <c r="I28" s="14">
        <f>[24]Setembro!$D$12</f>
        <v>16.899999999999999</v>
      </c>
      <c r="J28" s="14">
        <f>[24]Setembro!$D$13</f>
        <v>17.2</v>
      </c>
      <c r="K28" s="14">
        <f>[24]Setembro!$D$14</f>
        <v>17.899999999999999</v>
      </c>
      <c r="L28" s="14">
        <f>[24]Setembro!$D$15</f>
        <v>18.100000000000001</v>
      </c>
      <c r="M28" s="14">
        <f>[24]Setembro!$D$16</f>
        <v>16.100000000000001</v>
      </c>
      <c r="N28" s="14">
        <f>[24]Setembro!$D$17</f>
        <v>19.3</v>
      </c>
      <c r="O28" s="14">
        <f>[24]Setembro!$D$18</f>
        <v>16.8</v>
      </c>
      <c r="P28" s="14">
        <f>[24]Setembro!$D$19</f>
        <v>16.899999999999999</v>
      </c>
      <c r="Q28" s="14">
        <f>[24]Setembro!$D$20</f>
        <v>18.600000000000001</v>
      </c>
      <c r="R28" s="14">
        <f>[24]Setembro!$D$21</f>
        <v>18.2</v>
      </c>
      <c r="S28" s="14">
        <f>[24]Setembro!$D$22</f>
        <v>18.600000000000001</v>
      </c>
      <c r="T28" s="14">
        <f>[24]Setembro!$D$23</f>
        <v>20.5</v>
      </c>
      <c r="U28" s="14">
        <f>[24]Setembro!$D$24</f>
        <v>17.8</v>
      </c>
      <c r="V28" s="14">
        <f>[24]Setembro!$D$25</f>
        <v>17.100000000000001</v>
      </c>
      <c r="W28" s="14">
        <f>[24]Setembro!$D$26</f>
        <v>19.399999999999999</v>
      </c>
      <c r="X28" s="14">
        <f>[24]Setembro!$D$27</f>
        <v>20.399999999999999</v>
      </c>
      <c r="Y28" s="14">
        <f>[24]Setembro!$D$28</f>
        <v>26.6</v>
      </c>
      <c r="Z28" s="14" t="str">
        <f>[24]Setembro!$D$29</f>
        <v>*</v>
      </c>
      <c r="AA28" s="14">
        <f>[24]Setembro!$D$30</f>
        <v>21.9</v>
      </c>
      <c r="AB28" s="14">
        <f>[24]Setembro!$D$31</f>
        <v>18.600000000000001</v>
      </c>
      <c r="AC28" s="14">
        <f>[24]Setembro!$D$32</f>
        <v>18.3</v>
      </c>
      <c r="AD28" s="14">
        <f>[24]Setembro!$D$33</f>
        <v>21.2</v>
      </c>
      <c r="AE28" s="14">
        <f>[24]Setembro!$D$34</f>
        <v>19.3</v>
      </c>
      <c r="AF28" s="24">
        <f t="shared" si="5"/>
        <v>7.7</v>
      </c>
      <c r="AG28" s="81">
        <f t="shared" si="6"/>
        <v>17.182758620689658</v>
      </c>
    </row>
    <row r="29" spans="1:33" ht="17.100000000000001" customHeight="1" x14ac:dyDescent="0.2">
      <c r="A29" s="133" t="s">
        <v>19</v>
      </c>
      <c r="B29" s="14">
        <f>[25]Setembro!$D$5</f>
        <v>13.2</v>
      </c>
      <c r="C29" s="14">
        <f>[25]Setembro!$D$6</f>
        <v>9.5</v>
      </c>
      <c r="D29" s="14">
        <f>[25]Setembro!$D$7</f>
        <v>9.8000000000000007</v>
      </c>
      <c r="E29" s="14">
        <f>[25]Setembro!$D$8</f>
        <v>13.5</v>
      </c>
      <c r="F29" s="14">
        <f>[25]Setembro!$D$9</f>
        <v>10</v>
      </c>
      <c r="G29" s="14">
        <f>[25]Setembro!$D$10</f>
        <v>11.7</v>
      </c>
      <c r="H29" s="14">
        <f>[25]Setembro!$D$11</f>
        <v>12.3</v>
      </c>
      <c r="I29" s="14">
        <f>[25]Setembro!$D$12</f>
        <v>13.9</v>
      </c>
      <c r="J29" s="14">
        <f>[25]Setembro!$D$13</f>
        <v>15.7</v>
      </c>
      <c r="K29" s="14">
        <f>[25]Setembro!$D$14</f>
        <v>13</v>
      </c>
      <c r="L29" s="14">
        <f>[25]Setembro!$D$15</f>
        <v>16.3</v>
      </c>
      <c r="M29" s="14">
        <f>[25]Setembro!$D$16</f>
        <v>16.600000000000001</v>
      </c>
      <c r="N29" s="14">
        <f>[25]Setembro!$D$17</f>
        <v>16.600000000000001</v>
      </c>
      <c r="O29" s="14">
        <f>[25]Setembro!$D$18</f>
        <v>15.7</v>
      </c>
      <c r="P29" s="14">
        <f>[25]Setembro!$D$19</f>
        <v>14.2</v>
      </c>
      <c r="Q29" s="14">
        <f>[25]Setembro!$D$20</f>
        <v>16.899999999999999</v>
      </c>
      <c r="R29" s="14">
        <f>[25]Setembro!$D$21</f>
        <v>18</v>
      </c>
      <c r="S29" s="14">
        <f>[25]Setembro!$D$22</f>
        <v>13.1</v>
      </c>
      <c r="T29" s="14">
        <f>[25]Setembro!$D$23</f>
        <v>19.5</v>
      </c>
      <c r="U29" s="14">
        <f>[25]Setembro!$D$24</f>
        <v>15.2</v>
      </c>
      <c r="V29" s="14">
        <f>[25]Setembro!$D$25</f>
        <v>16.2</v>
      </c>
      <c r="W29" s="14">
        <f>[25]Setembro!$D$26</f>
        <v>19.8</v>
      </c>
      <c r="X29" s="14">
        <f>[25]Setembro!$D$27</f>
        <v>21.1</v>
      </c>
      <c r="Y29" s="14">
        <f>[25]Setembro!$D$28</f>
        <v>19.399999999999999</v>
      </c>
      <c r="Z29" s="14">
        <f>[25]Setembro!$D$29</f>
        <v>18.3</v>
      </c>
      <c r="AA29" s="14">
        <f>[25]Setembro!$D$30</f>
        <v>19.7</v>
      </c>
      <c r="AB29" s="14">
        <f>[25]Setembro!$D$31</f>
        <v>18.100000000000001</v>
      </c>
      <c r="AC29" s="14">
        <f>[25]Setembro!$D$32</f>
        <v>15.7</v>
      </c>
      <c r="AD29" s="14">
        <f>[25]Setembro!$D$33</f>
        <v>20</v>
      </c>
      <c r="AE29" s="14">
        <f>[25]Setembro!$D$34</f>
        <v>21</v>
      </c>
      <c r="AF29" s="24">
        <f t="shared" si="5"/>
        <v>9.5</v>
      </c>
      <c r="AG29" s="81">
        <f t="shared" si="6"/>
        <v>15.8</v>
      </c>
    </row>
    <row r="30" spans="1:33" ht="17.100000000000001" customHeight="1" x14ac:dyDescent="0.2">
      <c r="A30" s="133" t="s">
        <v>31</v>
      </c>
      <c r="B30" s="14">
        <f>[26]Setembro!$D$5</f>
        <v>21.2</v>
      </c>
      <c r="C30" s="14">
        <f>[26]Setembro!$D$6</f>
        <v>9.6</v>
      </c>
      <c r="D30" s="14">
        <f>[26]Setembro!$D$7</f>
        <v>8.4</v>
      </c>
      <c r="E30" s="14">
        <f>[26]Setembro!$D$8</f>
        <v>13.3</v>
      </c>
      <c r="F30" s="14">
        <f>[26]Setembro!$D$9</f>
        <v>7.9</v>
      </c>
      <c r="G30" s="14">
        <f>[26]Setembro!$D$10</f>
        <v>11.5</v>
      </c>
      <c r="H30" s="14">
        <f>[26]Setembro!$D$11</f>
        <v>13.8</v>
      </c>
      <c r="I30" s="14">
        <f>[26]Setembro!$D$12</f>
        <v>15</v>
      </c>
      <c r="J30" s="14">
        <f>[26]Setembro!$D$13</f>
        <v>15.3</v>
      </c>
      <c r="K30" s="14">
        <f>[26]Setembro!$D$14</f>
        <v>14.9</v>
      </c>
      <c r="L30" s="14">
        <f>[26]Setembro!$D$15</f>
        <v>15.7</v>
      </c>
      <c r="M30" s="14">
        <f>[26]Setembro!$D$16</f>
        <v>16.100000000000001</v>
      </c>
      <c r="N30" s="14">
        <f>[26]Setembro!$D$17</f>
        <v>16.100000000000001</v>
      </c>
      <c r="O30" s="14">
        <f>[26]Setembro!$D$18</f>
        <v>16.5</v>
      </c>
      <c r="P30" s="14">
        <f>[26]Setembro!$D$19</f>
        <v>17.100000000000001</v>
      </c>
      <c r="Q30" s="14">
        <f>[26]Setembro!$D$20</f>
        <v>18.600000000000001</v>
      </c>
      <c r="R30" s="14">
        <f>[26]Setembro!$D$21</f>
        <v>18.8</v>
      </c>
      <c r="S30" s="14">
        <f>[26]Setembro!$D$22</f>
        <v>19.899999999999999</v>
      </c>
      <c r="T30" s="14">
        <f>[26]Setembro!$D$23</f>
        <v>22.2</v>
      </c>
      <c r="U30" s="14">
        <f>[26]Setembro!$D$24</f>
        <v>16.2</v>
      </c>
      <c r="V30" s="14">
        <f>[26]Setembro!$D$25</f>
        <v>15.7</v>
      </c>
      <c r="W30" s="14">
        <f>[26]Setembro!$D$26</f>
        <v>22.2</v>
      </c>
      <c r="X30" s="14">
        <f>[26]Setembro!$D$27</f>
        <v>23</v>
      </c>
      <c r="Y30" s="14">
        <f>[26]Setembro!$D$28</f>
        <v>22.4</v>
      </c>
      <c r="Z30" s="14">
        <f>[26]Setembro!$D$29</f>
        <v>20.8</v>
      </c>
      <c r="AA30" s="14">
        <f>[26]Setembro!$D$30</f>
        <v>19.2</v>
      </c>
      <c r="AB30" s="14">
        <f>[26]Setembro!$D$31</f>
        <v>17.899999999999999</v>
      </c>
      <c r="AC30" s="14">
        <f>[26]Setembro!$D$32</f>
        <v>17.100000000000001</v>
      </c>
      <c r="AD30" s="14">
        <f>[26]Setembro!$D$33</f>
        <v>22.2</v>
      </c>
      <c r="AE30" s="14">
        <f>[26]Setembro!$D$34</f>
        <v>20.7</v>
      </c>
      <c r="AF30" s="24">
        <f t="shared" si="5"/>
        <v>7.9</v>
      </c>
      <c r="AG30" s="81">
        <f t="shared" si="6"/>
        <v>16.976666666666663</v>
      </c>
    </row>
    <row r="31" spans="1:33" ht="17.100000000000001" customHeight="1" x14ac:dyDescent="0.2">
      <c r="A31" s="133" t="s">
        <v>49</v>
      </c>
      <c r="B31" s="14">
        <f>[27]Setembro!$D$5</f>
        <v>20.7</v>
      </c>
      <c r="C31" s="14">
        <f>[27]Setembro!$D$6</f>
        <v>12</v>
      </c>
      <c r="D31" s="14">
        <f>[27]Setembro!$D$7</f>
        <v>8.4</v>
      </c>
      <c r="E31" s="14">
        <f>[27]Setembro!$D$8</f>
        <v>8.4</v>
      </c>
      <c r="F31" s="14">
        <f>[27]Setembro!$D$9</f>
        <v>13.1</v>
      </c>
      <c r="G31" s="14">
        <f>[27]Setembro!$D$10</f>
        <v>11.9</v>
      </c>
      <c r="H31" s="14">
        <f>[27]Setembro!$D$11</f>
        <v>17.399999999999999</v>
      </c>
      <c r="I31" s="14">
        <f>[27]Setembro!$D$12</f>
        <v>19.8</v>
      </c>
      <c r="J31" s="14">
        <f>[27]Setembro!$D$13</f>
        <v>19.2</v>
      </c>
      <c r="K31" s="14">
        <f>[27]Setembro!$D$14</f>
        <v>17.3</v>
      </c>
      <c r="L31" s="14">
        <f>[27]Setembro!$D$15</f>
        <v>19.100000000000001</v>
      </c>
      <c r="M31" s="14">
        <f>[27]Setembro!$D$16</f>
        <v>19</v>
      </c>
      <c r="N31" s="14">
        <f>[27]Setembro!$D$17</f>
        <v>20.399999999999999</v>
      </c>
      <c r="O31" s="14">
        <f>[27]Setembro!$D$18</f>
        <v>20.399999999999999</v>
      </c>
      <c r="P31" s="14">
        <f>[27]Setembro!$D$19</f>
        <v>18.899999999999999</v>
      </c>
      <c r="Q31" s="14">
        <f>[27]Setembro!$D$20</f>
        <v>21.2</v>
      </c>
      <c r="R31" s="14">
        <f>[27]Setembro!$D$21</f>
        <v>21.6</v>
      </c>
      <c r="S31" s="14">
        <f>[27]Setembro!$D$22</f>
        <v>20.100000000000001</v>
      </c>
      <c r="T31" s="14">
        <f>[27]Setembro!$D$23</f>
        <v>22.1</v>
      </c>
      <c r="U31" s="14">
        <f>[27]Setembro!$D$24</f>
        <v>19.7</v>
      </c>
      <c r="V31" s="14">
        <f>[27]Setembro!$D$25</f>
        <v>20</v>
      </c>
      <c r="W31" s="14">
        <f>[27]Setembro!$D$26</f>
        <v>21.6</v>
      </c>
      <c r="X31" s="14">
        <f>[27]Setembro!$D$27</f>
        <v>20.6</v>
      </c>
      <c r="Y31" s="14">
        <f>[27]Setembro!$D$28</f>
        <v>20.7</v>
      </c>
      <c r="Z31" s="14">
        <f>[27]Setembro!$D$29</f>
        <v>19.8</v>
      </c>
      <c r="AA31" s="14">
        <f>[27]Setembro!$D$30</f>
        <v>20.6</v>
      </c>
      <c r="AB31" s="14">
        <f>[27]Setembro!$D$31</f>
        <v>23.4</v>
      </c>
      <c r="AC31" s="14">
        <f>[27]Setembro!$D$32</f>
        <v>20.3</v>
      </c>
      <c r="AD31" s="14">
        <f>[27]Setembro!$D$33</f>
        <v>21.1</v>
      </c>
      <c r="AE31" s="14">
        <f>[27]Setembro!$D$34</f>
        <v>20.5</v>
      </c>
      <c r="AF31" s="24">
        <f>MIN(B31:AE31)</f>
        <v>8.4</v>
      </c>
      <c r="AG31" s="81">
        <f>AVERAGE(B31:AE31)</f>
        <v>18.643333333333338</v>
      </c>
    </row>
    <row r="32" spans="1:33" ht="17.100000000000001" customHeight="1" x14ac:dyDescent="0.2">
      <c r="A32" s="133" t="s">
        <v>20</v>
      </c>
      <c r="B32" s="14">
        <f>[28]Setembro!$D$5</f>
        <v>21.6</v>
      </c>
      <c r="C32" s="14">
        <f>[28]Setembro!$D$6</f>
        <v>18.2</v>
      </c>
      <c r="D32" s="14">
        <f>[28]Setembro!$D$7</f>
        <v>12.3</v>
      </c>
      <c r="E32" s="14">
        <f>[28]Setembro!$D$8</f>
        <v>13.3</v>
      </c>
      <c r="F32" s="14">
        <f>[28]Setembro!$D$9</f>
        <v>10.8</v>
      </c>
      <c r="G32" s="14">
        <f>[28]Setembro!$D$10</f>
        <v>12.5</v>
      </c>
      <c r="H32" s="14">
        <f>[28]Setembro!$D$11</f>
        <v>13.6</v>
      </c>
      <c r="I32" s="14">
        <f>[28]Setembro!$D$12</f>
        <v>15.9</v>
      </c>
      <c r="J32" s="14">
        <f>[28]Setembro!$D$13</f>
        <v>17.5</v>
      </c>
      <c r="K32" s="14">
        <f>[28]Setembro!$D$14</f>
        <v>17.399999999999999</v>
      </c>
      <c r="L32" s="14">
        <f>[28]Setembro!$D$15</f>
        <v>17.899999999999999</v>
      </c>
      <c r="M32" s="14">
        <f>[28]Setembro!$D$16</f>
        <v>17.5</v>
      </c>
      <c r="N32" s="14">
        <f>[28]Setembro!$D$17</f>
        <v>17.899999999999999</v>
      </c>
      <c r="O32" s="14">
        <f>[28]Setembro!$D$18</f>
        <v>18.600000000000001</v>
      </c>
      <c r="P32" s="14">
        <f>[28]Setembro!$D$19</f>
        <v>18.5</v>
      </c>
      <c r="Q32" s="14">
        <f>[28]Setembro!$D$20</f>
        <v>18.899999999999999</v>
      </c>
      <c r="R32" s="14">
        <f>[28]Setembro!$D$21</f>
        <v>19.100000000000001</v>
      </c>
      <c r="S32" s="14">
        <f>[28]Setembro!$D$22</f>
        <v>20</v>
      </c>
      <c r="T32" s="14">
        <f>[28]Setembro!$D$23</f>
        <v>20.3</v>
      </c>
      <c r="U32" s="14">
        <f>[28]Setembro!$D$24</f>
        <v>17.899999999999999</v>
      </c>
      <c r="V32" s="14">
        <f>[28]Setembro!$D$25</f>
        <v>16.7</v>
      </c>
      <c r="W32" s="14">
        <f>[28]Setembro!$D$26</f>
        <v>20.2</v>
      </c>
      <c r="X32" s="14">
        <f>[28]Setembro!$D$27</f>
        <v>21</v>
      </c>
      <c r="Y32" s="14">
        <f>[28]Setembro!$D$28</f>
        <v>20.9</v>
      </c>
      <c r="Z32" s="14">
        <f>[28]Setembro!$D$29</f>
        <v>23</v>
      </c>
      <c r="AA32" s="14">
        <f>[28]Setembro!$D$30</f>
        <v>22.2</v>
      </c>
      <c r="AB32" s="14">
        <f>[28]Setembro!$D$31</f>
        <v>21.8</v>
      </c>
      <c r="AC32" s="14">
        <f>[28]Setembro!$D$32</f>
        <v>19.5</v>
      </c>
      <c r="AD32" s="14">
        <f>[28]Setembro!$D$33</f>
        <v>22.5</v>
      </c>
      <c r="AE32" s="14">
        <f>[28]Setembro!$D$34</f>
        <v>22</v>
      </c>
      <c r="AF32" s="24">
        <f>MIN(B32:AE32)</f>
        <v>10.8</v>
      </c>
      <c r="AG32" s="81">
        <f>AVERAGE(B32:AE32)</f>
        <v>18.316666666666666</v>
      </c>
    </row>
    <row r="33" spans="1:33" ht="17.100000000000001" customHeight="1" x14ac:dyDescent="0.2">
      <c r="A33" s="76" t="s">
        <v>118</v>
      </c>
      <c r="B33" s="13">
        <f>[29]Setembro!$D$5</f>
        <v>18.399999999999999</v>
      </c>
      <c r="C33" s="13">
        <f>[29]Setembro!$D$6</f>
        <v>11.4</v>
      </c>
      <c r="D33" s="13">
        <f>[29]Setembro!$D$7</f>
        <v>10.3</v>
      </c>
      <c r="E33" s="13">
        <f>[29]Setembro!$D$8</f>
        <v>14.2</v>
      </c>
      <c r="F33" s="13">
        <f>[29]Setembro!$D$9</f>
        <v>9.9</v>
      </c>
      <c r="G33" s="13">
        <f>[29]Setembro!$D$10</f>
        <v>11.7</v>
      </c>
      <c r="H33" s="13">
        <f>[29]Setembro!$D$11</f>
        <v>14.6</v>
      </c>
      <c r="I33" s="13">
        <f>[29]Setembro!$D$12</f>
        <v>15.4</v>
      </c>
      <c r="J33" s="13">
        <f>[29]Setembro!$D$13</f>
        <v>14.9</v>
      </c>
      <c r="K33" s="13">
        <f>[29]Setembro!$D$14</f>
        <v>18</v>
      </c>
      <c r="L33" s="13">
        <f>[29]Setembro!$D$15</f>
        <v>15.4</v>
      </c>
      <c r="M33" s="13">
        <f>[29]Setembro!$D$16</f>
        <v>16.5</v>
      </c>
      <c r="N33" s="13">
        <f>[29]Setembro!$D$17</f>
        <v>17</v>
      </c>
      <c r="O33" s="13">
        <f>[29]Setembro!$D$18</f>
        <v>17.3</v>
      </c>
      <c r="P33" s="13">
        <f>[29]Setembro!$D$19</f>
        <v>15.5</v>
      </c>
      <c r="Q33" s="13">
        <f>[29]Setembro!$D$20</f>
        <v>18.100000000000001</v>
      </c>
      <c r="R33" s="13">
        <f>[29]Setembro!$D$21</f>
        <v>18.899999999999999</v>
      </c>
      <c r="S33" s="13">
        <f>[29]Setembro!$D$22</f>
        <v>17.8</v>
      </c>
      <c r="T33" s="13">
        <f>[29]Setembro!$D$23</f>
        <v>20.2</v>
      </c>
      <c r="U33" s="13">
        <f>[29]Setembro!$D$24</f>
        <v>16.3</v>
      </c>
      <c r="V33" s="13">
        <f>[29]Setembro!$D$25</f>
        <v>16.100000000000001</v>
      </c>
      <c r="W33" s="13">
        <f>[29]Setembro!$D$26</f>
        <v>19.5</v>
      </c>
      <c r="X33" s="13">
        <f>[29]Setembro!$D$27</f>
        <v>21.2</v>
      </c>
      <c r="Y33" s="13">
        <f>[29]Setembro!$D$28</f>
        <v>21.7</v>
      </c>
      <c r="Z33" s="13">
        <f>[29]Setembro!$D$29</f>
        <v>22.1</v>
      </c>
      <c r="AA33" s="13">
        <f>[29]Setembro!$D$30</f>
        <v>20.399999999999999</v>
      </c>
      <c r="AB33" s="13">
        <f>[29]Setembro!$D$31</f>
        <v>18.899999999999999</v>
      </c>
      <c r="AC33" s="13">
        <f>[29]Setembro!$D$32</f>
        <v>18</v>
      </c>
      <c r="AD33" s="13">
        <f>[29]Setembro!$D$33</f>
        <v>21.8</v>
      </c>
      <c r="AE33" s="13">
        <f>[29]Setembro!$D$34</f>
        <v>20.5</v>
      </c>
      <c r="AF33" s="23">
        <f t="shared" ref="AF33:AF41" si="7">MIN(B33:AE33)</f>
        <v>9.9</v>
      </c>
      <c r="AG33" s="90">
        <f t="shared" ref="AG33:AG41" si="8">AVERAGE(B33:AE33)</f>
        <v>17.066666666666666</v>
      </c>
    </row>
    <row r="34" spans="1:33" ht="17.100000000000001" customHeight="1" x14ac:dyDescent="0.2">
      <c r="A34" s="76" t="s">
        <v>199</v>
      </c>
      <c r="B34" s="14">
        <f>[30]Setembro!$D$5</f>
        <v>11.5</v>
      </c>
      <c r="C34" s="14">
        <f>[30]Setembro!$D$6</f>
        <v>7.5</v>
      </c>
      <c r="D34" s="14">
        <f>[30]Setembro!$D$7</f>
        <v>8.1999999999999993</v>
      </c>
      <c r="E34" s="14">
        <f>[30]Setembro!$D$8</f>
        <v>13.1</v>
      </c>
      <c r="F34" s="14">
        <f>[30]Setembro!$D$9</f>
        <v>9</v>
      </c>
      <c r="G34" s="14">
        <f>[30]Setembro!$D$10</f>
        <v>12</v>
      </c>
      <c r="H34" s="14">
        <f>[30]Setembro!$D$11</f>
        <v>14.3</v>
      </c>
      <c r="I34" s="14">
        <f>[30]Setembro!$D$12</f>
        <v>17.5</v>
      </c>
      <c r="J34" s="14">
        <f>[30]Setembro!$D$13</f>
        <v>18.7</v>
      </c>
      <c r="K34" s="14">
        <f>[30]Setembro!$D$14</f>
        <v>19.2</v>
      </c>
      <c r="L34" s="14">
        <f>[30]Setembro!$D$15</f>
        <v>17.100000000000001</v>
      </c>
      <c r="M34" s="14">
        <f>[30]Setembro!$D$16</f>
        <v>16.5</v>
      </c>
      <c r="N34" s="14">
        <f>[30]Setembro!$D$17</f>
        <v>16.8</v>
      </c>
      <c r="O34" s="14">
        <f>[30]Setembro!$D$18</f>
        <v>15.6</v>
      </c>
      <c r="P34" s="14">
        <f>[30]Setembro!$D$19</f>
        <v>15.9</v>
      </c>
      <c r="Q34" s="14">
        <f>[30]Setembro!$D$20</f>
        <v>17.2</v>
      </c>
      <c r="R34" s="14">
        <f>[30]Setembro!$D$21</f>
        <v>17.8</v>
      </c>
      <c r="S34" s="14">
        <f>[30]Setembro!$D$22</f>
        <v>14.3</v>
      </c>
      <c r="T34" s="14">
        <f>[30]Setembro!$D$23</f>
        <v>21.2</v>
      </c>
      <c r="U34" s="14">
        <f>[30]Setembro!$D$24</f>
        <v>14.6</v>
      </c>
      <c r="V34" s="14">
        <f>[30]Setembro!$D$25</f>
        <v>15.1</v>
      </c>
      <c r="W34" s="14">
        <f>[30]Setembro!$D$26</f>
        <v>20.399999999999999</v>
      </c>
      <c r="X34" s="14">
        <f>[30]Setembro!$D$27</f>
        <v>22.1</v>
      </c>
      <c r="Y34" s="14">
        <f>[30]Setembro!$D$28</f>
        <v>20</v>
      </c>
      <c r="Z34" s="14">
        <f>[30]Setembro!$D$29</f>
        <v>19</v>
      </c>
      <c r="AA34" s="14">
        <f>[30]Setembro!$D$30</f>
        <v>18.7</v>
      </c>
      <c r="AB34" s="14">
        <f>[30]Setembro!$D$31</f>
        <v>17</v>
      </c>
      <c r="AC34" s="14">
        <f>[30]Setembro!$D$32</f>
        <v>15.8</v>
      </c>
      <c r="AD34" s="14">
        <f>[30]Setembro!$D$33</f>
        <v>19.8</v>
      </c>
      <c r="AE34" s="14">
        <f>[30]Setembro!$D$34</f>
        <v>21.2</v>
      </c>
      <c r="AF34" s="24">
        <f t="shared" si="7"/>
        <v>7.5</v>
      </c>
      <c r="AG34" s="81">
        <f t="shared" si="8"/>
        <v>16.236666666666668</v>
      </c>
    </row>
    <row r="35" spans="1:33" ht="17.100000000000001" customHeight="1" x14ac:dyDescent="0.2">
      <c r="A35" s="76" t="s">
        <v>126</v>
      </c>
      <c r="B35" s="14">
        <f>[31]Setembro!$D$5</f>
        <v>20.9</v>
      </c>
      <c r="C35" s="14">
        <f>[31]Setembro!$D$6</f>
        <v>9.4</v>
      </c>
      <c r="D35" s="14">
        <f>[31]Setembro!$D$7</f>
        <v>8</v>
      </c>
      <c r="E35" s="14">
        <f>[31]Setembro!$D$8</f>
        <v>9.1</v>
      </c>
      <c r="F35" s="14">
        <f>[31]Setembro!$D$9</f>
        <v>5.6</v>
      </c>
      <c r="G35" s="14">
        <f>[31]Setembro!$D$10</f>
        <v>7.4</v>
      </c>
      <c r="H35" s="14">
        <f>[31]Setembro!$D$11</f>
        <v>9</v>
      </c>
      <c r="I35" s="14">
        <f>[31]Setembro!$D$12</f>
        <v>11.6</v>
      </c>
      <c r="J35" s="14">
        <f>[31]Setembro!$D$13</f>
        <v>14.4</v>
      </c>
      <c r="K35" s="14">
        <f>[31]Setembro!$D$14</f>
        <v>14.5</v>
      </c>
      <c r="L35" s="14">
        <f>[31]Setembro!$D$15</f>
        <v>15.2</v>
      </c>
      <c r="M35" s="14">
        <f>[31]Setembro!$D$16</f>
        <v>15.2</v>
      </c>
      <c r="N35" s="14">
        <f>[31]Setembro!$D$17</f>
        <v>16.5</v>
      </c>
      <c r="O35" s="14">
        <f>[31]Setembro!$D$18</f>
        <v>16.2</v>
      </c>
      <c r="P35" s="14">
        <f>[31]Setembro!$D$19</f>
        <v>16.600000000000001</v>
      </c>
      <c r="Q35" s="14">
        <f>[31]Setembro!$D$20</f>
        <v>18.3</v>
      </c>
      <c r="R35" s="14">
        <f>[31]Setembro!$D$21</f>
        <v>18.399999999999999</v>
      </c>
      <c r="S35" s="14">
        <f>[31]Setembro!$D$22</f>
        <v>17.7</v>
      </c>
      <c r="T35" s="14">
        <f>[31]Setembro!$D$23</f>
        <v>21</v>
      </c>
      <c r="U35" s="14">
        <f>[31]Setembro!$D$24</f>
        <v>16</v>
      </c>
      <c r="V35" s="14">
        <f>[31]Setembro!$D$25</f>
        <v>17.100000000000001</v>
      </c>
      <c r="W35" s="14">
        <f>[31]Setembro!$D$26</f>
        <v>18.5</v>
      </c>
      <c r="X35" s="14">
        <f>[31]Setembro!$D$27</f>
        <v>19.600000000000001</v>
      </c>
      <c r="Y35" s="14">
        <f>[31]Setembro!$D$28</f>
        <v>18.7</v>
      </c>
      <c r="Z35" s="14">
        <f>[31]Setembro!$D$29</f>
        <v>20.100000000000001</v>
      </c>
      <c r="AA35" s="14">
        <f>[31]Setembro!$D$30</f>
        <v>18.600000000000001</v>
      </c>
      <c r="AB35" s="14">
        <f>[31]Setembro!$D$31</f>
        <v>17.399999999999999</v>
      </c>
      <c r="AC35" s="14">
        <f>[31]Setembro!$D$32</f>
        <v>18.3</v>
      </c>
      <c r="AD35" s="14">
        <f>[31]Setembro!$D$33</f>
        <v>21.2</v>
      </c>
      <c r="AE35" s="14">
        <f>[31]Setembro!$D$34</f>
        <v>19.3</v>
      </c>
      <c r="AF35" s="24">
        <f t="shared" si="7"/>
        <v>5.6</v>
      </c>
      <c r="AG35" s="81">
        <f t="shared" si="8"/>
        <v>15.660000000000002</v>
      </c>
    </row>
    <row r="36" spans="1:33" ht="17.100000000000001" customHeight="1" x14ac:dyDescent="0.2">
      <c r="A36" s="76" t="s">
        <v>129</v>
      </c>
      <c r="B36" s="14">
        <f>[32]Setembro!$D$5</f>
        <v>14.5</v>
      </c>
      <c r="C36" s="14">
        <f>[32]Setembro!$D$6</f>
        <v>8.9</v>
      </c>
      <c r="D36" s="14">
        <f>[32]Setembro!$D$7</f>
        <v>8.1</v>
      </c>
      <c r="E36" s="14">
        <f>[32]Setembro!$D$8</f>
        <v>12.3</v>
      </c>
      <c r="F36" s="14">
        <f>[32]Setembro!$D$9</f>
        <v>8.5</v>
      </c>
      <c r="G36" s="14">
        <f>[32]Setembro!$D$10</f>
        <v>8.3000000000000007</v>
      </c>
      <c r="H36" s="14">
        <f>[32]Setembro!$D$11</f>
        <v>10.8</v>
      </c>
      <c r="I36" s="14">
        <f>[32]Setembro!$D$12</f>
        <v>11.2</v>
      </c>
      <c r="J36" s="14">
        <f>[32]Setembro!$D$13</f>
        <v>13.9</v>
      </c>
      <c r="K36" s="14">
        <f>[32]Setembro!$D$14</f>
        <v>13.8</v>
      </c>
      <c r="L36" s="14">
        <f>[32]Setembro!$D$15</f>
        <v>15.1</v>
      </c>
      <c r="M36" s="14">
        <f>[32]Setembro!$D$16</f>
        <v>15.8</v>
      </c>
      <c r="N36" s="14">
        <f>[32]Setembro!$D$17</f>
        <v>17.2</v>
      </c>
      <c r="O36" s="14">
        <f>[32]Setembro!$D$18</f>
        <v>17</v>
      </c>
      <c r="P36" s="14">
        <f>[32]Setembro!$D$19</f>
        <v>16.399999999999999</v>
      </c>
      <c r="Q36" s="14">
        <f>[32]Setembro!$D$20</f>
        <v>17.5</v>
      </c>
      <c r="R36" s="14">
        <f>[32]Setembro!$D$21</f>
        <v>19.8</v>
      </c>
      <c r="S36" s="14">
        <f>[32]Setembro!$D$22</f>
        <v>18.8</v>
      </c>
      <c r="T36" s="14">
        <f>[32]Setembro!$D$23</f>
        <v>22.1</v>
      </c>
      <c r="U36" s="14">
        <f>[32]Setembro!$D$24</f>
        <v>18.5</v>
      </c>
      <c r="V36" s="14">
        <f>[32]Setembro!$D$25</f>
        <v>16.899999999999999</v>
      </c>
      <c r="W36" s="14">
        <f>[32]Setembro!$D$26</f>
        <v>20.7</v>
      </c>
      <c r="X36" s="14">
        <f>[32]Setembro!$D$27</f>
        <v>21.3</v>
      </c>
      <c r="Y36" s="14">
        <f>[32]Setembro!$D$28</f>
        <v>21.2</v>
      </c>
      <c r="Z36" s="14">
        <f>[32]Setembro!$D$29</f>
        <v>20.5</v>
      </c>
      <c r="AA36" s="14">
        <f>[32]Setembro!$D$30</f>
        <v>19.3</v>
      </c>
      <c r="AB36" s="14">
        <f>[32]Setembro!$D$31</f>
        <v>18.3</v>
      </c>
      <c r="AC36" s="14">
        <f>[32]Setembro!$D$32</f>
        <v>17.7</v>
      </c>
      <c r="AD36" s="14">
        <f>[32]Setembro!$D$33</f>
        <v>21.5</v>
      </c>
      <c r="AE36" s="14">
        <f>[32]Setembro!$D$34</f>
        <v>22.3</v>
      </c>
      <c r="AF36" s="24">
        <f>MIN(B36:AE36)</f>
        <v>8.1</v>
      </c>
      <c r="AG36" s="81">
        <f>AVERAGE(B36:AE36)</f>
        <v>16.273333333333333</v>
      </c>
    </row>
    <row r="37" spans="1:33" ht="17.100000000000001" customHeight="1" x14ac:dyDescent="0.2">
      <c r="A37" s="76" t="s">
        <v>133</v>
      </c>
      <c r="B37" s="14">
        <f>[33]Setembro!$D$5</f>
        <v>18.600000000000001</v>
      </c>
      <c r="C37" s="14">
        <f>[33]Setembro!$D$6</f>
        <v>14.6</v>
      </c>
      <c r="D37" s="14">
        <f>[33]Setembro!$D$7</f>
        <v>11.3</v>
      </c>
      <c r="E37" s="14">
        <f>[33]Setembro!$D$8</f>
        <v>13.3</v>
      </c>
      <c r="F37" s="14">
        <f>[33]Setembro!$D$9</f>
        <v>9</v>
      </c>
      <c r="G37" s="14">
        <f>[33]Setembro!$D$10</f>
        <v>11.6</v>
      </c>
      <c r="H37" s="14">
        <f>[33]Setembro!$D$11</f>
        <v>12.3</v>
      </c>
      <c r="I37" s="14">
        <f>[33]Setembro!$D$12</f>
        <v>13.7</v>
      </c>
      <c r="J37" s="14">
        <f>[33]Setembro!$D$13</f>
        <v>16.3</v>
      </c>
      <c r="K37" s="14">
        <f>[33]Setembro!$D$14</f>
        <v>16.899999999999999</v>
      </c>
      <c r="L37" s="14">
        <f>[33]Setembro!$D$15</f>
        <v>16.2</v>
      </c>
      <c r="M37" s="14">
        <f>[33]Setembro!$D$16</f>
        <v>16.399999999999999</v>
      </c>
      <c r="N37" s="14">
        <f>[33]Setembro!$D$17</f>
        <v>16.399999999999999</v>
      </c>
      <c r="O37" s="14">
        <f>[33]Setembro!$D$18</f>
        <v>18.399999999999999</v>
      </c>
      <c r="P37" s="14">
        <f>[33]Setembro!$D$19</f>
        <v>16.3</v>
      </c>
      <c r="Q37" s="14">
        <f>[33]Setembro!$D$20</f>
        <v>17.3</v>
      </c>
      <c r="R37" s="14">
        <f>[33]Setembro!$D$21</f>
        <v>18.7</v>
      </c>
      <c r="S37" s="14">
        <f>[33]Setembro!$D$22</f>
        <v>19.399999999999999</v>
      </c>
      <c r="T37" s="14">
        <f>[33]Setembro!$D$23</f>
        <v>18.899999999999999</v>
      </c>
      <c r="U37" s="14">
        <f>[33]Setembro!$D$24</f>
        <v>17.3</v>
      </c>
      <c r="V37" s="14">
        <f>[33]Setembro!$D$25</f>
        <v>15</v>
      </c>
      <c r="W37" s="14">
        <f>[33]Setembro!$D$26</f>
        <v>18.8</v>
      </c>
      <c r="X37" s="14">
        <f>[33]Setembro!$D$27</f>
        <v>20.6</v>
      </c>
      <c r="Y37" s="14">
        <f>[33]Setembro!$D$28</f>
        <v>19.3</v>
      </c>
      <c r="Z37" s="14">
        <f>[33]Setembro!$D$29</f>
        <v>19.600000000000001</v>
      </c>
      <c r="AA37" s="14">
        <f>[33]Setembro!$D$30</f>
        <v>20</v>
      </c>
      <c r="AB37" s="14">
        <f>[33]Setembro!$D$31</f>
        <v>19.8</v>
      </c>
      <c r="AC37" s="14">
        <f>[33]Setembro!$D$32</f>
        <v>18.2</v>
      </c>
      <c r="AD37" s="14">
        <f>[33]Setembro!$D$33</f>
        <v>21.9</v>
      </c>
      <c r="AE37" s="14">
        <f>[33]Setembro!$D$34</f>
        <v>21.5</v>
      </c>
      <c r="AF37" s="24">
        <f t="shared" si="7"/>
        <v>9</v>
      </c>
      <c r="AG37" s="81">
        <f t="shared" si="8"/>
        <v>16.920000000000002</v>
      </c>
    </row>
    <row r="38" spans="1:33" ht="17.100000000000001" customHeight="1" x14ac:dyDescent="0.2">
      <c r="A38" s="76" t="s">
        <v>136</v>
      </c>
      <c r="B38" s="14">
        <f>[34]Setembro!$D$5</f>
        <v>15</v>
      </c>
      <c r="C38" s="14">
        <f>[34]Setembro!$D$6</f>
        <v>9.9</v>
      </c>
      <c r="D38" s="14">
        <f>[34]Setembro!$D$7</f>
        <v>9.9</v>
      </c>
      <c r="E38" s="14">
        <f>[34]Setembro!$D$8</f>
        <v>14.2</v>
      </c>
      <c r="F38" s="14">
        <f>[34]Setembro!$D$9</f>
        <v>8.6</v>
      </c>
      <c r="G38" s="14">
        <f>[34]Setembro!$D$10</f>
        <v>12.7</v>
      </c>
      <c r="H38" s="14">
        <f>[34]Setembro!$D$11</f>
        <v>13.7</v>
      </c>
      <c r="I38" s="14">
        <f>[34]Setembro!$D$12</f>
        <v>11.8</v>
      </c>
      <c r="J38" s="14">
        <f>[34]Setembro!$D$13</f>
        <v>14.6</v>
      </c>
      <c r="K38" s="14">
        <f>[34]Setembro!$D$14</f>
        <v>17.3</v>
      </c>
      <c r="L38" s="14">
        <f>[34]Setembro!$D$15</f>
        <v>16.2</v>
      </c>
      <c r="M38" s="14">
        <f>[34]Setembro!$D$16</f>
        <v>16.600000000000001</v>
      </c>
      <c r="N38" s="14">
        <f>[34]Setembro!$D$17</f>
        <v>17.399999999999999</v>
      </c>
      <c r="O38" s="14">
        <f>[34]Setembro!$D$18</f>
        <v>16.3</v>
      </c>
      <c r="P38" s="14">
        <f>[34]Setembro!$D$19</f>
        <v>15.6</v>
      </c>
      <c r="Q38" s="14">
        <f>[34]Setembro!$D$20</f>
        <v>18.2</v>
      </c>
      <c r="R38" s="14">
        <f>[34]Setembro!$D$21</f>
        <v>18.100000000000001</v>
      </c>
      <c r="S38" s="14">
        <f>[34]Setembro!$D$22</f>
        <v>16.2</v>
      </c>
      <c r="T38" s="14">
        <f>[34]Setembro!$D$23</f>
        <v>20.6</v>
      </c>
      <c r="U38" s="14">
        <f>[34]Setembro!$D$24</f>
        <v>15.6</v>
      </c>
      <c r="V38" s="14">
        <f>[34]Setembro!$D$25</f>
        <v>15.8</v>
      </c>
      <c r="W38" s="14">
        <f>[34]Setembro!$D$26</f>
        <v>21</v>
      </c>
      <c r="X38" s="14">
        <f>[34]Setembro!$D$27</f>
        <v>23</v>
      </c>
      <c r="Y38" s="14">
        <f>[34]Setembro!$D$28</f>
        <v>21.6</v>
      </c>
      <c r="Z38" s="14">
        <f>[34]Setembro!$D$29</f>
        <v>20.2</v>
      </c>
      <c r="AA38" s="14">
        <f>[34]Setembro!$D$30</f>
        <v>19.7</v>
      </c>
      <c r="AB38" s="14">
        <f>[34]Setembro!$D$31</f>
        <v>18</v>
      </c>
      <c r="AC38" s="14">
        <f>[34]Setembro!$D$32</f>
        <v>16.3</v>
      </c>
      <c r="AD38" s="14">
        <f>[34]Setembro!$D$33</f>
        <v>21</v>
      </c>
      <c r="AE38" s="14">
        <f>[34]Setembro!$D$34</f>
        <v>20.9</v>
      </c>
      <c r="AF38" s="24">
        <f t="shared" si="7"/>
        <v>8.6</v>
      </c>
      <c r="AG38" s="81">
        <f t="shared" si="8"/>
        <v>16.533333333333335</v>
      </c>
    </row>
    <row r="39" spans="1:33" ht="17.100000000000001" customHeight="1" x14ac:dyDescent="0.2">
      <c r="A39" s="76" t="s">
        <v>200</v>
      </c>
      <c r="B39" s="14">
        <f>[35]Setembro!$D$5</f>
        <v>16.899999999999999</v>
      </c>
      <c r="C39" s="14">
        <f>[35]Setembro!$D$6</f>
        <v>12.5</v>
      </c>
      <c r="D39" s="14">
        <f>[35]Setembro!$D$7</f>
        <v>6.9</v>
      </c>
      <c r="E39" s="14">
        <f>[35]Setembro!$D$8</f>
        <v>8.6999999999999993</v>
      </c>
      <c r="F39" s="14">
        <f>[35]Setembro!$D$9</f>
        <v>6.2</v>
      </c>
      <c r="G39" s="14">
        <f>[35]Setembro!$D$10</f>
        <v>14.3</v>
      </c>
      <c r="H39" s="14">
        <f>[35]Setembro!$D$11</f>
        <v>12.3</v>
      </c>
      <c r="I39" s="14">
        <f>[35]Setembro!$D$12</f>
        <v>13.9</v>
      </c>
      <c r="J39" s="14">
        <f>[35]Setembro!$D$13</f>
        <v>14.6</v>
      </c>
      <c r="K39" s="14">
        <f>[35]Setembro!$D$14</f>
        <v>13.6</v>
      </c>
      <c r="L39" s="14">
        <f>[35]Setembro!$D$15</f>
        <v>16.100000000000001</v>
      </c>
      <c r="M39" s="14">
        <f>[35]Setembro!$D$16</f>
        <v>16.100000000000001</v>
      </c>
      <c r="N39" s="14">
        <f>[35]Setembro!$D$17</f>
        <v>19.600000000000001</v>
      </c>
      <c r="O39" s="14">
        <f>[35]Setembro!$D$18</f>
        <v>16.899999999999999</v>
      </c>
      <c r="P39" s="14">
        <f>[35]Setembro!$D$19</f>
        <v>17.399999999999999</v>
      </c>
      <c r="Q39" s="14">
        <f>[35]Setembro!$D$20</f>
        <v>20.100000000000001</v>
      </c>
      <c r="R39" s="14">
        <f>[35]Setembro!$D$21</f>
        <v>18.100000000000001</v>
      </c>
      <c r="S39" s="14">
        <f>[35]Setembro!$D$22</f>
        <v>18.899999999999999</v>
      </c>
      <c r="T39" s="14">
        <f>[35]Setembro!$D$23</f>
        <v>19.8</v>
      </c>
      <c r="U39" s="14">
        <f>[35]Setembro!$D$24</f>
        <v>16.2</v>
      </c>
      <c r="V39" s="14">
        <f>[35]Setembro!$D$25</f>
        <v>16</v>
      </c>
      <c r="W39" s="14">
        <f>[35]Setembro!$D$26</f>
        <v>18.8</v>
      </c>
      <c r="X39" s="14">
        <f>[35]Setembro!$D$27</f>
        <v>19.600000000000001</v>
      </c>
      <c r="Y39" s="14">
        <f>[35]Setembro!$D$28</f>
        <v>19.5</v>
      </c>
      <c r="Z39" s="14">
        <f>[35]Setembro!$D$29</f>
        <v>21</v>
      </c>
      <c r="AA39" s="14">
        <f>[35]Setembro!$D$30</f>
        <v>18.7</v>
      </c>
      <c r="AB39" s="14">
        <f>[35]Setembro!$D$31</f>
        <v>19.3</v>
      </c>
      <c r="AC39" s="14">
        <f>[35]Setembro!$D$32</f>
        <v>18.8</v>
      </c>
      <c r="AD39" s="14">
        <f>[35]Setembro!$D$33</f>
        <v>21.1</v>
      </c>
      <c r="AE39" s="14">
        <f>[35]Setembro!$D$34</f>
        <v>19.8</v>
      </c>
      <c r="AF39" s="24">
        <f t="shared" si="7"/>
        <v>6.2</v>
      </c>
      <c r="AG39" s="81">
        <f t="shared" si="8"/>
        <v>16.39</v>
      </c>
    </row>
    <row r="40" spans="1:33" ht="17.100000000000001" customHeight="1" x14ac:dyDescent="0.2">
      <c r="A40" s="76" t="s">
        <v>201</v>
      </c>
      <c r="B40" s="14">
        <f>[36]Setembro!$D$5</f>
        <v>18.899999999999999</v>
      </c>
      <c r="C40" s="14">
        <f>[36]Setembro!$D$6</f>
        <v>11.1</v>
      </c>
      <c r="D40" s="14">
        <f>[36]Setembro!$D$7</f>
        <v>9.8000000000000007</v>
      </c>
      <c r="E40" s="14">
        <f>[36]Setembro!$D$8</f>
        <v>14.4</v>
      </c>
      <c r="F40" s="14">
        <f>[36]Setembro!$D$9</f>
        <v>8</v>
      </c>
      <c r="G40" s="14">
        <f>[36]Setembro!$D$10</f>
        <v>13.6</v>
      </c>
      <c r="H40" s="14">
        <f>[36]Setembro!$D$11</f>
        <v>13.5</v>
      </c>
      <c r="I40" s="14">
        <f>[36]Setembro!$D$12</f>
        <v>12.4</v>
      </c>
      <c r="J40" s="14">
        <f>[36]Setembro!$D$13</f>
        <v>12.9</v>
      </c>
      <c r="K40" s="14">
        <f>[36]Setembro!$D$14</f>
        <v>15.5</v>
      </c>
      <c r="L40" s="14">
        <f>[36]Setembro!$D$15</f>
        <v>14.2</v>
      </c>
      <c r="M40" s="14">
        <f>[36]Setembro!$D$16</f>
        <v>17.2</v>
      </c>
      <c r="N40" s="14">
        <f>[36]Setembro!$D$17</f>
        <v>17.2</v>
      </c>
      <c r="O40" s="14">
        <f>[36]Setembro!$D$18</f>
        <v>16.7</v>
      </c>
      <c r="P40" s="14">
        <f>[36]Setembro!$D$19</f>
        <v>15.9</v>
      </c>
      <c r="Q40" s="14">
        <f>[36]Setembro!$D$20</f>
        <v>18</v>
      </c>
      <c r="R40" s="14">
        <f>[36]Setembro!$D$21</f>
        <v>18.7</v>
      </c>
      <c r="S40" s="14">
        <f>[36]Setembro!$D$22</f>
        <v>16.7</v>
      </c>
      <c r="T40" s="14">
        <f>[36]Setembro!$D$23</f>
        <v>20.100000000000001</v>
      </c>
      <c r="U40" s="14">
        <f>[36]Setembro!$D$24</f>
        <v>16</v>
      </c>
      <c r="V40" s="14">
        <f>[36]Setembro!$D$25</f>
        <v>16.399999999999999</v>
      </c>
      <c r="W40" s="14">
        <f>[36]Setembro!$D$26</f>
        <v>19.2</v>
      </c>
      <c r="X40" s="14">
        <f>[36]Setembro!$D$27</f>
        <v>20.8</v>
      </c>
      <c r="Y40" s="14">
        <f>[36]Setembro!$D$28</f>
        <v>22.5</v>
      </c>
      <c r="Z40" s="14">
        <f>[36]Setembro!$D$29</f>
        <v>21.4</v>
      </c>
      <c r="AA40" s="14">
        <f>[36]Setembro!$D$30</f>
        <v>19</v>
      </c>
      <c r="AB40" s="14">
        <f>[36]Setembro!$D$31</f>
        <v>18.7</v>
      </c>
      <c r="AC40" s="14">
        <f>[36]Setembro!$D$32</f>
        <v>16.8</v>
      </c>
      <c r="AD40" s="14">
        <f>[36]Setembro!$D$33</f>
        <v>21.5</v>
      </c>
      <c r="AE40" s="14">
        <f>[36]Setembro!$D$34</f>
        <v>19.7</v>
      </c>
      <c r="AF40" s="24">
        <f t="shared" si="7"/>
        <v>8</v>
      </c>
      <c r="AG40" s="81">
        <f t="shared" si="8"/>
        <v>16.559999999999999</v>
      </c>
    </row>
    <row r="41" spans="1:33" ht="17.100000000000001" customHeight="1" x14ac:dyDescent="0.2">
      <c r="A41" s="76" t="s">
        <v>202</v>
      </c>
      <c r="B41" s="14">
        <f>[37]Setembro!$D$5</f>
        <v>15.1</v>
      </c>
      <c r="C41" s="14">
        <f>[37]Setembro!$D$6</f>
        <v>10.3</v>
      </c>
      <c r="D41" s="14">
        <f>[37]Setembro!$D$7</f>
        <v>10.7</v>
      </c>
      <c r="E41" s="14">
        <f>[37]Setembro!$D$8</f>
        <v>14.4</v>
      </c>
      <c r="F41" s="14">
        <f>[37]Setembro!$D$9</f>
        <v>5.9</v>
      </c>
      <c r="G41" s="14">
        <f>[37]Setembro!$D$10</f>
        <v>11.9</v>
      </c>
      <c r="H41" s="14">
        <f>[37]Setembro!$D$11</f>
        <v>9.1</v>
      </c>
      <c r="I41" s="14">
        <f>[37]Setembro!$D$12</f>
        <v>9.6</v>
      </c>
      <c r="J41" s="14">
        <f>[37]Setembro!$D$13</f>
        <v>10</v>
      </c>
      <c r="K41" s="14">
        <f>[37]Setembro!$D$14</f>
        <v>12.2</v>
      </c>
      <c r="L41" s="14">
        <f>[37]Setembro!$D$15</f>
        <v>11.5</v>
      </c>
      <c r="M41" s="14">
        <f>[37]Setembro!$D$16</f>
        <v>14.9</v>
      </c>
      <c r="N41" s="14">
        <f>[37]Setembro!$D$17</f>
        <v>16.899999999999999</v>
      </c>
      <c r="O41" s="14">
        <f>[37]Setembro!$D$18</f>
        <v>16.8</v>
      </c>
      <c r="P41" s="14">
        <f>[37]Setembro!$D$19</f>
        <v>14</v>
      </c>
      <c r="Q41" s="14">
        <f>[37]Setembro!$D$20</f>
        <v>15.2</v>
      </c>
      <c r="R41" s="14">
        <f>[37]Setembro!$D$21</f>
        <v>18.8</v>
      </c>
      <c r="S41" s="14">
        <f>[37]Setembro!$D$22</f>
        <v>13.2</v>
      </c>
      <c r="T41" s="14">
        <f>[37]Setembro!$D$23</f>
        <v>19.8</v>
      </c>
      <c r="U41" s="14">
        <f>[37]Setembro!$D$24</f>
        <v>15.2</v>
      </c>
      <c r="V41" s="14">
        <f>[37]Setembro!$D$25</f>
        <v>16.399999999999999</v>
      </c>
      <c r="W41" s="14">
        <f>[37]Setembro!$D$26</f>
        <v>19.600000000000001</v>
      </c>
      <c r="X41" s="14">
        <f>[37]Setembro!$D$27</f>
        <v>20.100000000000001</v>
      </c>
      <c r="Y41" s="14">
        <f>[37]Setembro!$D$28</f>
        <v>20.3</v>
      </c>
      <c r="Z41" s="14">
        <f>[37]Setembro!$D$29</f>
        <v>18.600000000000001</v>
      </c>
      <c r="AA41" s="14">
        <f>[37]Setembro!$D$30</f>
        <v>19.7</v>
      </c>
      <c r="AB41" s="14">
        <f>[37]Setembro!$D$31</f>
        <v>18.899999999999999</v>
      </c>
      <c r="AC41" s="14">
        <f>[37]Setembro!$D$32</f>
        <v>14.7</v>
      </c>
      <c r="AD41" s="14">
        <f>[37]Setembro!$D$33</f>
        <v>19.899999999999999</v>
      </c>
      <c r="AE41" s="14">
        <f>[37]Setembro!$D$34</f>
        <v>20.100000000000001</v>
      </c>
      <c r="AF41" s="24">
        <f t="shared" si="7"/>
        <v>5.9</v>
      </c>
      <c r="AG41" s="81">
        <f t="shared" si="8"/>
        <v>15.126666666666667</v>
      </c>
    </row>
    <row r="42" spans="1:33" ht="17.100000000000001" customHeight="1" x14ac:dyDescent="0.2">
      <c r="A42" s="76" t="s">
        <v>203</v>
      </c>
      <c r="B42" s="14">
        <f>[38]Setembro!$D$5</f>
        <v>18.600000000000001</v>
      </c>
      <c r="C42" s="14">
        <f>[38]Setembro!$D$6</f>
        <v>10.8</v>
      </c>
      <c r="D42" s="14">
        <f>[38]Setembro!$D$7</f>
        <v>9.3000000000000007</v>
      </c>
      <c r="E42" s="14">
        <f>[38]Setembro!$D$8</f>
        <v>13.2</v>
      </c>
      <c r="F42" s="14">
        <f>[38]Setembro!$D$9</f>
        <v>10.3</v>
      </c>
      <c r="G42" s="14">
        <f>[38]Setembro!$D$10</f>
        <v>11.9</v>
      </c>
      <c r="H42" s="14">
        <f>[38]Setembro!$D$11</f>
        <v>11.6</v>
      </c>
      <c r="I42" s="14">
        <f>[38]Setembro!$D$12</f>
        <v>12.7</v>
      </c>
      <c r="J42" s="14">
        <f>[38]Setembro!$D$13</f>
        <v>15.2</v>
      </c>
      <c r="K42" s="14">
        <f>[38]Setembro!$D$14</f>
        <v>16.7</v>
      </c>
      <c r="L42" s="14">
        <f>[38]Setembro!$D$15</f>
        <v>16.899999999999999</v>
      </c>
      <c r="M42" s="14">
        <f>[38]Setembro!$D$16</f>
        <v>17.100000000000001</v>
      </c>
      <c r="N42" s="14">
        <f>[38]Setembro!$D$17</f>
        <v>17.2</v>
      </c>
      <c r="O42" s="14">
        <f>[38]Setembro!$D$18</f>
        <v>17.3</v>
      </c>
      <c r="P42" s="14">
        <f>[38]Setembro!$D$19</f>
        <v>15.8</v>
      </c>
      <c r="Q42" s="14">
        <f>[38]Setembro!$D$20</f>
        <v>18</v>
      </c>
      <c r="R42" s="14">
        <f>[38]Setembro!$D$21</f>
        <v>17.899999999999999</v>
      </c>
      <c r="S42" s="14">
        <f>[38]Setembro!$D$22</f>
        <v>15.2</v>
      </c>
      <c r="T42" s="14">
        <f>[38]Setembro!$D$23</f>
        <v>20.2</v>
      </c>
      <c r="U42" s="14">
        <f>[38]Setembro!$D$24</f>
        <v>16</v>
      </c>
      <c r="V42" s="14">
        <f>[38]Setembro!$D$25</f>
        <v>16.399999999999999</v>
      </c>
      <c r="W42" s="14">
        <f>[38]Setembro!$D$26</f>
        <v>20.7</v>
      </c>
      <c r="X42" s="14">
        <f>[38]Setembro!$D$27</f>
        <v>22.5</v>
      </c>
      <c r="Y42" s="14">
        <f>[38]Setembro!$D$28</f>
        <v>21.3</v>
      </c>
      <c r="Z42" s="14">
        <f>[38]Setembro!$D$29</f>
        <v>19.5</v>
      </c>
      <c r="AA42" s="14">
        <f>[38]Setembro!$D$30</f>
        <v>19.7</v>
      </c>
      <c r="AB42" s="14">
        <f>[38]Setembro!$D$31</f>
        <v>18.2</v>
      </c>
      <c r="AC42" s="14">
        <f>[38]Setembro!$D$32</f>
        <v>17.3</v>
      </c>
      <c r="AD42" s="14">
        <f>[38]Setembro!$D$33</f>
        <v>21.2</v>
      </c>
      <c r="AE42" s="14">
        <f>[38]Setembro!$D$34</f>
        <v>19.7</v>
      </c>
      <c r="AF42" s="24">
        <f>MIN(B42:AE42)</f>
        <v>9.3000000000000007</v>
      </c>
      <c r="AG42" s="81">
        <f>AVERAGE(B42:AE42)</f>
        <v>16.613333333333333</v>
      </c>
    </row>
    <row r="43" spans="1:33" ht="17.100000000000001" customHeight="1" x14ac:dyDescent="0.2">
      <c r="A43" s="76" t="s">
        <v>204</v>
      </c>
      <c r="B43" s="14">
        <f>[39]Setembro!$D$5</f>
        <v>13.3</v>
      </c>
      <c r="C43" s="14">
        <f>[39]Setembro!$D$6</f>
        <v>9.1999999999999993</v>
      </c>
      <c r="D43" s="14">
        <f>[39]Setembro!$D$7</f>
        <v>9.4</v>
      </c>
      <c r="E43" s="14">
        <f>[39]Setembro!$D$8</f>
        <v>13.9</v>
      </c>
      <c r="F43" s="14">
        <f>[39]Setembro!$D$9</f>
        <v>9.4</v>
      </c>
      <c r="G43" s="14">
        <f>[39]Setembro!$D$10</f>
        <v>10</v>
      </c>
      <c r="H43" s="14">
        <f>[39]Setembro!$D$11</f>
        <v>12.6</v>
      </c>
      <c r="I43" s="14">
        <f>[39]Setembro!$D$12</f>
        <v>10.9</v>
      </c>
      <c r="J43" s="14">
        <f>[39]Setembro!$D$13</f>
        <v>14.7</v>
      </c>
      <c r="K43" s="14">
        <f>[39]Setembro!$D$14</f>
        <v>14.9</v>
      </c>
      <c r="L43" s="14">
        <f>[39]Setembro!$D$15</f>
        <v>13.5</v>
      </c>
      <c r="M43" s="14">
        <f>[39]Setembro!$D$16</f>
        <v>16.5</v>
      </c>
      <c r="N43" s="14">
        <f>[39]Setembro!$D$17</f>
        <v>16.2</v>
      </c>
      <c r="O43" s="14">
        <f>[39]Setembro!$D$18</f>
        <v>16</v>
      </c>
      <c r="P43" s="14">
        <f>[39]Setembro!$D$19</f>
        <v>14.8</v>
      </c>
      <c r="Q43" s="14">
        <f>[39]Setembro!$D$20</f>
        <v>17.3</v>
      </c>
      <c r="R43" s="14">
        <f>[39]Setembro!$D$21</f>
        <v>16.399999999999999</v>
      </c>
      <c r="S43" s="14">
        <f>[39]Setembro!$D$22</f>
        <v>15.1</v>
      </c>
      <c r="T43" s="14">
        <f>[39]Setembro!$D$23</f>
        <v>18.7</v>
      </c>
      <c r="U43" s="14">
        <f>[39]Setembro!$D$24</f>
        <v>15.1</v>
      </c>
      <c r="V43" s="14">
        <f>[39]Setembro!$D$25</f>
        <v>15.1</v>
      </c>
      <c r="W43" s="14">
        <f>[39]Setembro!$D$26</f>
        <v>19.5</v>
      </c>
      <c r="X43" s="14">
        <f>[39]Setembro!$D$27</f>
        <v>20.9</v>
      </c>
      <c r="Y43" s="14">
        <f>[39]Setembro!$D$28</f>
        <v>20.3</v>
      </c>
      <c r="Z43" s="14">
        <f>[39]Setembro!$D$29</f>
        <v>18.399999999999999</v>
      </c>
      <c r="AA43" s="14">
        <f>[39]Setembro!$D$30</f>
        <v>18.600000000000001</v>
      </c>
      <c r="AB43" s="14">
        <f>[39]Setembro!$D$31</f>
        <v>17.399999999999999</v>
      </c>
      <c r="AC43" s="14">
        <f>[39]Setembro!$D$32</f>
        <v>16.100000000000001</v>
      </c>
      <c r="AD43" s="14">
        <f>[39]Setembro!$D$33</f>
        <v>19.399999999999999</v>
      </c>
      <c r="AE43" s="14">
        <f>[39]Setembro!$D$34</f>
        <v>20</v>
      </c>
      <c r="AF43" s="24">
        <f t="shared" ref="AF43:AF49" si="9">MIN(B43:AE43)</f>
        <v>9.1999999999999993</v>
      </c>
      <c r="AG43" s="81">
        <f t="shared" ref="AG43:AG49" si="10">AVERAGE(B43:AE43)</f>
        <v>15.453333333333335</v>
      </c>
    </row>
    <row r="44" spans="1:33" ht="17.100000000000001" customHeight="1" x14ac:dyDescent="0.2">
      <c r="A44" s="76" t="s">
        <v>205</v>
      </c>
      <c r="B44" s="14">
        <f>[40]Setembro!$D$5</f>
        <v>20.9</v>
      </c>
      <c r="C44" s="14">
        <f>[40]Setembro!$D$6</f>
        <v>13.6</v>
      </c>
      <c r="D44" s="14">
        <f>[40]Setembro!$D$7</f>
        <v>12.3</v>
      </c>
      <c r="E44" s="14">
        <f>[40]Setembro!$D$8</f>
        <v>15.3</v>
      </c>
      <c r="F44" s="14">
        <f>[40]Setembro!$D$9</f>
        <v>10.199999999999999</v>
      </c>
      <c r="G44" s="14">
        <f>[40]Setembro!$D$10</f>
        <v>12.3</v>
      </c>
      <c r="H44" s="14">
        <f>[40]Setembro!$D$11</f>
        <v>13.5</v>
      </c>
      <c r="I44" s="14">
        <f>[40]Setembro!$D$12</f>
        <v>15.4</v>
      </c>
      <c r="J44" s="14">
        <f>[40]Setembro!$D$13</f>
        <v>15.5</v>
      </c>
      <c r="K44" s="14">
        <f>[40]Setembro!$D$14</f>
        <v>16.2</v>
      </c>
      <c r="L44" s="14">
        <f>[40]Setembro!$D$15</f>
        <v>16.3</v>
      </c>
      <c r="M44" s="14">
        <f>[40]Setembro!$D$16</f>
        <v>16.600000000000001</v>
      </c>
      <c r="N44" s="14">
        <f>[40]Setembro!$D$17</f>
        <v>18.7</v>
      </c>
      <c r="O44" s="14">
        <f>[40]Setembro!$D$18</f>
        <v>18.7</v>
      </c>
      <c r="P44" s="14">
        <f>[40]Setembro!$D$19</f>
        <v>18.2</v>
      </c>
      <c r="Q44" s="14">
        <f>[40]Setembro!$D$20</f>
        <v>20</v>
      </c>
      <c r="R44" s="14">
        <f>[40]Setembro!$D$21</f>
        <v>20.3</v>
      </c>
      <c r="S44" s="14">
        <f>[40]Setembro!$D$22</f>
        <v>21.9</v>
      </c>
      <c r="T44" s="14">
        <f>[40]Setembro!$D$23</f>
        <v>22.4</v>
      </c>
      <c r="U44" s="14">
        <f>[40]Setembro!$D$24</f>
        <v>18.100000000000001</v>
      </c>
      <c r="V44" s="14">
        <f>[40]Setembro!$D$25</f>
        <v>18.5</v>
      </c>
      <c r="W44" s="14">
        <f>[40]Setembro!$D$26</f>
        <v>22.7</v>
      </c>
      <c r="X44" s="14">
        <f>[40]Setembro!$D$27</f>
        <v>24.1</v>
      </c>
      <c r="Y44" s="14">
        <f>[40]Setembro!$D$28</f>
        <v>23.7</v>
      </c>
      <c r="Z44" s="14">
        <f>[40]Setembro!$D$29</f>
        <v>22.1</v>
      </c>
      <c r="AA44" s="14">
        <f>[40]Setembro!$D$30</f>
        <v>21.4</v>
      </c>
      <c r="AB44" s="14">
        <f>[40]Setembro!$D$31</f>
        <v>20.6</v>
      </c>
      <c r="AC44" s="14">
        <f>[40]Setembro!$D$32</f>
        <v>19.7</v>
      </c>
      <c r="AD44" s="14">
        <f>[40]Setembro!$D$33</f>
        <v>22.8</v>
      </c>
      <c r="AE44" s="14">
        <f>[40]Setembro!$D$34</f>
        <v>22.5</v>
      </c>
      <c r="AF44" s="24">
        <f t="shared" si="9"/>
        <v>10.199999999999999</v>
      </c>
      <c r="AG44" s="81">
        <f t="shared" si="10"/>
        <v>18.483333333333331</v>
      </c>
    </row>
    <row r="45" spans="1:33" ht="17.100000000000001" customHeight="1" x14ac:dyDescent="0.2">
      <c r="A45" s="76" t="s">
        <v>165</v>
      </c>
      <c r="B45" s="14">
        <v>18.7</v>
      </c>
      <c r="C45" s="14">
        <v>11</v>
      </c>
      <c r="D45" s="14">
        <v>10.4</v>
      </c>
      <c r="E45" s="14">
        <v>13.5</v>
      </c>
      <c r="F45" s="14">
        <v>9</v>
      </c>
      <c r="G45" s="14">
        <v>11.8</v>
      </c>
      <c r="H45" s="14">
        <v>15.5</v>
      </c>
      <c r="I45" s="14">
        <v>15.9</v>
      </c>
      <c r="J45" s="14">
        <v>15.7</v>
      </c>
      <c r="K45" s="14">
        <v>18.2</v>
      </c>
      <c r="L45" s="14">
        <v>16</v>
      </c>
      <c r="M45" s="14">
        <v>16.5</v>
      </c>
      <c r="N45" s="14">
        <v>17.5</v>
      </c>
      <c r="O45" s="14">
        <v>16.3</v>
      </c>
      <c r="P45" s="14">
        <v>15.3</v>
      </c>
      <c r="Q45" s="14">
        <v>18.600000000000001</v>
      </c>
      <c r="R45" s="14">
        <v>18.600000000000001</v>
      </c>
      <c r="S45" s="14">
        <v>18.600000000000001</v>
      </c>
      <c r="T45" s="14">
        <v>21</v>
      </c>
      <c r="U45" s="14">
        <v>16.100000000000001</v>
      </c>
      <c r="V45" s="14">
        <v>15.9</v>
      </c>
      <c r="W45" s="14">
        <v>22</v>
      </c>
      <c r="X45" s="14">
        <v>23.4</v>
      </c>
      <c r="Y45" s="14">
        <v>24.4</v>
      </c>
      <c r="Z45" s="14">
        <v>22.8</v>
      </c>
      <c r="AA45" s="14">
        <v>19.5</v>
      </c>
      <c r="AB45" s="14">
        <v>18.7</v>
      </c>
      <c r="AC45" s="14">
        <v>18.3</v>
      </c>
      <c r="AD45" s="14">
        <v>22</v>
      </c>
      <c r="AE45" s="14">
        <v>21.1</v>
      </c>
      <c r="AF45" s="24">
        <f t="shared" si="9"/>
        <v>9</v>
      </c>
      <c r="AG45" s="81">
        <f t="shared" si="10"/>
        <v>17.410000000000004</v>
      </c>
    </row>
    <row r="46" spans="1:33" ht="17.100000000000001" customHeight="1" x14ac:dyDescent="0.2">
      <c r="A46" s="76" t="s">
        <v>206</v>
      </c>
      <c r="B46" s="14">
        <f>[42]Setembro!$D$5</f>
        <v>17.7</v>
      </c>
      <c r="C46" s="14">
        <f>[42]Setembro!$D$6</f>
        <v>14.2</v>
      </c>
      <c r="D46" s="14">
        <f>[42]Setembro!$D$7</f>
        <v>10.9</v>
      </c>
      <c r="E46" s="14">
        <f>[42]Setembro!$D$8</f>
        <v>8.6</v>
      </c>
      <c r="F46" s="14">
        <f>[42]Setembro!$D$9</f>
        <v>9.8000000000000007</v>
      </c>
      <c r="G46" s="14">
        <f>[42]Setembro!$D$10</f>
        <v>8.3000000000000007</v>
      </c>
      <c r="H46" s="14">
        <f>[42]Setembro!$D$11</f>
        <v>11.1</v>
      </c>
      <c r="I46" s="14">
        <f>[42]Setembro!$D$12</f>
        <v>12.4</v>
      </c>
      <c r="J46" s="14">
        <f>[42]Setembro!$D$13</f>
        <v>13.1</v>
      </c>
      <c r="K46" s="14">
        <f>[42]Setembro!$D$14</f>
        <v>12.6</v>
      </c>
      <c r="L46" s="14">
        <f>[42]Setembro!$D$15</f>
        <v>13.5</v>
      </c>
      <c r="M46" s="14">
        <f>[42]Setembro!$D$16</f>
        <v>14.6</v>
      </c>
      <c r="N46" s="14">
        <f>[42]Setembro!$D$17</f>
        <v>15.6</v>
      </c>
      <c r="O46" s="14">
        <f>[42]Setembro!$D$18</f>
        <v>20.7</v>
      </c>
      <c r="P46" s="14">
        <f>[42]Setembro!$D$19</f>
        <v>19.7</v>
      </c>
      <c r="Q46" s="14">
        <f>[42]Setembro!$D$20</f>
        <v>20.5</v>
      </c>
      <c r="R46" s="14">
        <f>[42]Setembro!$D$21</f>
        <v>22.4</v>
      </c>
      <c r="S46" s="14">
        <f>[42]Setembro!$D$22</f>
        <v>21</v>
      </c>
      <c r="T46" s="14">
        <f>[42]Setembro!$D$23</f>
        <v>20.399999999999999</v>
      </c>
      <c r="U46" s="14">
        <f>[42]Setembro!$D$24</f>
        <v>20.5</v>
      </c>
      <c r="V46" s="14">
        <f>[42]Setembro!$D$25</f>
        <v>19.600000000000001</v>
      </c>
      <c r="W46" s="14">
        <f>[42]Setembro!$D$26</f>
        <v>20.100000000000001</v>
      </c>
      <c r="X46" s="14">
        <f>[42]Setembro!$D$27</f>
        <v>20.2</v>
      </c>
      <c r="Y46" s="14">
        <f>[42]Setembro!$D$28</f>
        <v>21.6</v>
      </c>
      <c r="Z46" s="14">
        <f>[42]Setembro!$D$29</f>
        <v>22.3</v>
      </c>
      <c r="AA46" s="14">
        <f>[42]Setembro!$D$30</f>
        <v>20</v>
      </c>
      <c r="AB46" s="14">
        <f>[42]Setembro!$D$31</f>
        <v>22.4</v>
      </c>
      <c r="AC46" s="14">
        <f>[42]Setembro!$D$32</f>
        <v>21.6</v>
      </c>
      <c r="AD46" s="14">
        <f>[42]Setembro!$D$33</f>
        <v>22</v>
      </c>
      <c r="AE46" s="14">
        <f>[42]Setembro!$D$34</f>
        <v>21.9</v>
      </c>
      <c r="AF46" s="24">
        <f t="shared" si="9"/>
        <v>8.3000000000000007</v>
      </c>
      <c r="AG46" s="81">
        <f t="shared" si="10"/>
        <v>17.309999999999999</v>
      </c>
    </row>
    <row r="47" spans="1:33" ht="17.100000000000001" customHeight="1" x14ac:dyDescent="0.2">
      <c r="A47" s="76" t="s">
        <v>207</v>
      </c>
      <c r="B47" s="14">
        <f>[43]Setembro!$D$5</f>
        <v>18</v>
      </c>
      <c r="C47" s="14">
        <f>[43]Setembro!$D$6</f>
        <v>12.6</v>
      </c>
      <c r="D47" s="14">
        <f>[43]Setembro!$D$7</f>
        <v>8.6999999999999993</v>
      </c>
      <c r="E47" s="14">
        <f>[43]Setembro!$D$8</f>
        <v>13</v>
      </c>
      <c r="F47" s="14">
        <f>[43]Setembro!$D$9</f>
        <v>8.1999999999999993</v>
      </c>
      <c r="G47" s="14">
        <f>[43]Setembro!$D$10</f>
        <v>11</v>
      </c>
      <c r="H47" s="14">
        <f>[43]Setembro!$D$11</f>
        <v>9.1</v>
      </c>
      <c r="I47" s="14">
        <f>[43]Setembro!$D$12</f>
        <v>12</v>
      </c>
      <c r="J47" s="14">
        <f>[43]Setembro!$D$13</f>
        <v>13.4</v>
      </c>
      <c r="K47" s="14">
        <f>[43]Setembro!$D$14</f>
        <v>13.9</v>
      </c>
      <c r="L47" s="14">
        <f>[43]Setembro!$D$15</f>
        <v>15.3</v>
      </c>
      <c r="M47" s="14">
        <f>[43]Setembro!$D$16</f>
        <v>17.600000000000001</v>
      </c>
      <c r="N47" s="14">
        <f>[43]Setembro!$D$17</f>
        <v>17.5</v>
      </c>
      <c r="O47" s="14">
        <f>[43]Setembro!$D$18</f>
        <v>17.600000000000001</v>
      </c>
      <c r="P47" s="14">
        <f>[43]Setembro!$D$19</f>
        <v>18.2</v>
      </c>
      <c r="Q47" s="14">
        <f>[43]Setembro!$D$20</f>
        <v>18.899999999999999</v>
      </c>
      <c r="R47" s="14">
        <f>[43]Setembro!$D$21</f>
        <v>19.3</v>
      </c>
      <c r="S47" s="14">
        <f>[43]Setembro!$D$22</f>
        <v>18.5</v>
      </c>
      <c r="T47" s="14">
        <f>[43]Setembro!$D$23</f>
        <v>20.6</v>
      </c>
      <c r="U47" s="14">
        <f>[43]Setembro!$D$24</f>
        <v>16.600000000000001</v>
      </c>
      <c r="V47" s="14">
        <f>[43]Setembro!$D$25</f>
        <v>16.600000000000001</v>
      </c>
      <c r="W47" s="14">
        <f>[43]Setembro!$D$26</f>
        <v>19.7</v>
      </c>
      <c r="X47" s="14">
        <f>[43]Setembro!$D$27</f>
        <v>20.7</v>
      </c>
      <c r="Y47" s="14">
        <f>[43]Setembro!$D$28</f>
        <v>19.899999999999999</v>
      </c>
      <c r="Z47" s="14">
        <f>[43]Setembro!$D$29</f>
        <v>22</v>
      </c>
      <c r="AA47" s="14">
        <f>[43]Setembro!$D$30</f>
        <v>19.100000000000001</v>
      </c>
      <c r="AB47" s="14">
        <f>[43]Setembro!$D$31</f>
        <v>19.7</v>
      </c>
      <c r="AC47" s="14">
        <f>[43]Setembro!$D$32</f>
        <v>18.8</v>
      </c>
      <c r="AD47" s="14">
        <f>[43]Setembro!$D$33</f>
        <v>21.4</v>
      </c>
      <c r="AE47" s="14">
        <f>[43]Setembro!$D$34</f>
        <v>20.8</v>
      </c>
      <c r="AF47" s="24">
        <f t="shared" si="9"/>
        <v>8.1999999999999993</v>
      </c>
      <c r="AG47" s="81">
        <f t="shared" si="10"/>
        <v>16.623333333333335</v>
      </c>
    </row>
    <row r="48" spans="1:33" ht="17.100000000000001" customHeight="1" x14ac:dyDescent="0.2">
      <c r="A48" s="76" t="s">
        <v>181</v>
      </c>
      <c r="B48" s="14">
        <f>[44]Setembro!$D$5</f>
        <v>17.3</v>
      </c>
      <c r="C48" s="14">
        <f>[44]Setembro!$D$6</f>
        <v>12.7</v>
      </c>
      <c r="D48" s="14">
        <f>[44]Setembro!$D$7</f>
        <v>9.8000000000000007</v>
      </c>
      <c r="E48" s="14">
        <f>[44]Setembro!$D$8</f>
        <v>13.7</v>
      </c>
      <c r="F48" s="14">
        <f>[44]Setembro!$D$9</f>
        <v>5.6</v>
      </c>
      <c r="G48" s="14">
        <f>[44]Setembro!$D$10</f>
        <v>11.8</v>
      </c>
      <c r="H48" s="14">
        <f>[44]Setembro!$D$11</f>
        <v>8.6999999999999993</v>
      </c>
      <c r="I48" s="14">
        <f>[44]Setembro!$D$12</f>
        <v>9.4</v>
      </c>
      <c r="J48" s="14">
        <f>[44]Setembro!$D$13</f>
        <v>12.7</v>
      </c>
      <c r="K48" s="14">
        <f>[44]Setembro!$D$14</f>
        <v>14.8</v>
      </c>
      <c r="L48" s="14">
        <f>[44]Setembro!$D$15</f>
        <v>13.5</v>
      </c>
      <c r="M48" s="14">
        <f>[44]Setembro!$D$16</f>
        <v>16.8</v>
      </c>
      <c r="N48" s="14">
        <f>[44]Setembro!$D$17</f>
        <v>17.2</v>
      </c>
      <c r="O48" s="14">
        <f>[44]Setembro!$D$18</f>
        <v>17.899999999999999</v>
      </c>
      <c r="P48" s="14">
        <f>[44]Setembro!$D$19</f>
        <v>16.899999999999999</v>
      </c>
      <c r="Q48" s="14">
        <f>[44]Setembro!$D$20</f>
        <v>17.7</v>
      </c>
      <c r="R48" s="14">
        <f>[44]Setembro!$D$21</f>
        <v>18.7</v>
      </c>
      <c r="S48" s="14">
        <f>[44]Setembro!$D$22</f>
        <v>19.399999999999999</v>
      </c>
      <c r="T48" s="14">
        <f>[44]Setembro!$D$23</f>
        <v>20.7</v>
      </c>
      <c r="U48" s="14">
        <f>[44]Setembro!$D$24</f>
        <v>16.3</v>
      </c>
      <c r="V48" s="14">
        <f>[44]Setembro!$D$25</f>
        <v>15.6</v>
      </c>
      <c r="W48" s="14">
        <f>[44]Setembro!$D$26</f>
        <v>18.3</v>
      </c>
      <c r="X48" s="14">
        <f>[44]Setembro!$D$27</f>
        <v>21.2</v>
      </c>
      <c r="Y48" s="14">
        <f>[44]Setembro!$D$28</f>
        <v>18.899999999999999</v>
      </c>
      <c r="Z48" s="14">
        <f>[44]Setembro!$D$29</f>
        <v>21.1</v>
      </c>
      <c r="AA48" s="14">
        <f>[44]Setembro!$D$30</f>
        <v>18</v>
      </c>
      <c r="AB48" s="14">
        <f>[44]Setembro!$D$31</f>
        <v>20.2</v>
      </c>
      <c r="AC48" s="14">
        <f>[44]Setembro!$D$32</f>
        <v>18.7</v>
      </c>
      <c r="AD48" s="14">
        <f>[44]Setembro!$D$33</f>
        <v>20.8</v>
      </c>
      <c r="AE48" s="14">
        <f>[44]Setembro!$D$34</f>
        <v>21.2</v>
      </c>
      <c r="AF48" s="24">
        <f t="shared" si="9"/>
        <v>5.6</v>
      </c>
      <c r="AG48" s="81">
        <f t="shared" si="10"/>
        <v>16.186666666666667</v>
      </c>
    </row>
    <row r="49" spans="1:35" ht="17.100000000000001" customHeight="1" x14ac:dyDescent="0.2">
      <c r="A49" s="76" t="s">
        <v>186</v>
      </c>
      <c r="B49" s="14">
        <f>[45]Setembro!$D$5</f>
        <v>20.6</v>
      </c>
      <c r="C49" s="14">
        <f>[45]Setembro!$D$6</f>
        <v>20.2</v>
      </c>
      <c r="D49" s="14">
        <f>[45]Setembro!$D$7</f>
        <v>12.2</v>
      </c>
      <c r="E49" s="14">
        <f>[45]Setembro!$D$8</f>
        <v>11.2</v>
      </c>
      <c r="F49" s="14">
        <f>[45]Setembro!$D$9</f>
        <v>11.2</v>
      </c>
      <c r="G49" s="14">
        <f>[45]Setembro!$D$10</f>
        <v>13.9</v>
      </c>
      <c r="H49" s="14">
        <f>[45]Setembro!$D$11</f>
        <v>15.8</v>
      </c>
      <c r="I49" s="14">
        <f>[45]Setembro!$D$12</f>
        <v>15.7</v>
      </c>
      <c r="J49" s="14">
        <f>[45]Setembro!$D$13</f>
        <v>16.8</v>
      </c>
      <c r="K49" s="14">
        <f>[45]Setembro!$D$14</f>
        <v>18</v>
      </c>
      <c r="L49" s="14">
        <f>[45]Setembro!$D$15</f>
        <v>18.8</v>
      </c>
      <c r="M49" s="14">
        <f>[45]Setembro!$D$16</f>
        <v>18.399999999999999</v>
      </c>
      <c r="N49" s="14">
        <f>[45]Setembro!$D$17</f>
        <v>19.100000000000001</v>
      </c>
      <c r="O49" s="14">
        <f>[45]Setembro!$D$18</f>
        <v>18.5</v>
      </c>
      <c r="P49" s="14">
        <f>[45]Setembro!$D$19</f>
        <v>18.2</v>
      </c>
      <c r="Q49" s="14">
        <f>[45]Setembro!$D$20</f>
        <v>19.2</v>
      </c>
      <c r="R49" s="14">
        <f>[45]Setembro!$D$21</f>
        <v>19.100000000000001</v>
      </c>
      <c r="S49" s="14">
        <f>[45]Setembro!$D$22</f>
        <v>19.5</v>
      </c>
      <c r="T49" s="14">
        <f>[45]Setembro!$D$23</f>
        <v>19.8</v>
      </c>
      <c r="U49" s="14">
        <f>[45]Setembro!$D$24</f>
        <v>17.899999999999999</v>
      </c>
      <c r="V49" s="14">
        <f>[45]Setembro!$D$25</f>
        <v>18</v>
      </c>
      <c r="W49" s="14">
        <f>[45]Setembro!$D$26</f>
        <v>20.5</v>
      </c>
      <c r="X49" s="14">
        <f>[45]Setembro!$D$27</f>
        <v>20.8</v>
      </c>
      <c r="Y49" s="14">
        <f>[45]Setembro!$D$28</f>
        <v>19.3</v>
      </c>
      <c r="Z49" s="14">
        <f>[45]Setembro!$D$29</f>
        <v>22.9</v>
      </c>
      <c r="AA49" s="14">
        <f>[45]Setembro!$D$30</f>
        <v>21.1</v>
      </c>
      <c r="AB49" s="14">
        <f>[45]Setembro!$D$31</f>
        <v>22</v>
      </c>
      <c r="AC49" s="14">
        <f>[45]Setembro!$D$32</f>
        <v>19.899999999999999</v>
      </c>
      <c r="AD49" s="14">
        <f>[45]Setembro!$D$33</f>
        <v>22.5</v>
      </c>
      <c r="AE49" s="14">
        <f>[45]Setembro!$D$34</f>
        <v>21.5</v>
      </c>
      <c r="AF49" s="24">
        <f t="shared" si="9"/>
        <v>11.2</v>
      </c>
      <c r="AG49" s="81">
        <f t="shared" si="10"/>
        <v>18.420000000000002</v>
      </c>
    </row>
    <row r="50" spans="1:35" s="5" customFormat="1" ht="17.100000000000001" customHeight="1" x14ac:dyDescent="0.2">
      <c r="A50" s="79" t="s">
        <v>35</v>
      </c>
      <c r="B50" s="20">
        <f t="shared" ref="B50:AF50" si="11">MIN(B5:B49)</f>
        <v>11.5</v>
      </c>
      <c r="C50" s="20">
        <f t="shared" si="11"/>
        <v>7.5</v>
      </c>
      <c r="D50" s="20">
        <f t="shared" si="11"/>
        <v>6.9</v>
      </c>
      <c r="E50" s="20">
        <f t="shared" si="11"/>
        <v>8.3000000000000007</v>
      </c>
      <c r="F50" s="20">
        <f t="shared" si="11"/>
        <v>5.3</v>
      </c>
      <c r="G50" s="20">
        <f t="shared" si="11"/>
        <v>6.8</v>
      </c>
      <c r="H50" s="20">
        <f t="shared" si="11"/>
        <v>7.3</v>
      </c>
      <c r="I50" s="20">
        <f t="shared" si="11"/>
        <v>7.9</v>
      </c>
      <c r="J50" s="20">
        <f t="shared" si="11"/>
        <v>9.6</v>
      </c>
      <c r="K50" s="20">
        <f t="shared" si="11"/>
        <v>10</v>
      </c>
      <c r="L50" s="20">
        <f t="shared" si="11"/>
        <v>11.5</v>
      </c>
      <c r="M50" s="20">
        <f t="shared" si="11"/>
        <v>13.1</v>
      </c>
      <c r="N50" s="20">
        <f t="shared" si="11"/>
        <v>14.6</v>
      </c>
      <c r="O50" s="20">
        <f t="shared" si="11"/>
        <v>15.4</v>
      </c>
      <c r="P50" s="20">
        <f t="shared" si="11"/>
        <v>13.7</v>
      </c>
      <c r="Q50" s="20">
        <f t="shared" si="11"/>
        <v>15.2</v>
      </c>
      <c r="R50" s="20">
        <f t="shared" si="11"/>
        <v>16.399999999999999</v>
      </c>
      <c r="S50" s="20">
        <f t="shared" si="11"/>
        <v>11.1</v>
      </c>
      <c r="T50" s="20">
        <f t="shared" si="11"/>
        <v>18.2</v>
      </c>
      <c r="U50" s="20">
        <f t="shared" si="11"/>
        <v>14.6</v>
      </c>
      <c r="V50" s="20">
        <f t="shared" si="11"/>
        <v>15</v>
      </c>
      <c r="W50" s="20">
        <f t="shared" si="11"/>
        <v>18.3</v>
      </c>
      <c r="X50" s="20">
        <f t="shared" si="11"/>
        <v>18.5</v>
      </c>
      <c r="Y50" s="20">
        <f t="shared" si="11"/>
        <v>18.3</v>
      </c>
      <c r="Z50" s="20">
        <f t="shared" si="11"/>
        <v>18.2</v>
      </c>
      <c r="AA50" s="20">
        <f t="shared" si="11"/>
        <v>16.600000000000001</v>
      </c>
      <c r="AB50" s="20">
        <f t="shared" si="11"/>
        <v>15.9</v>
      </c>
      <c r="AC50" s="20">
        <f t="shared" si="11"/>
        <v>14.7</v>
      </c>
      <c r="AD50" s="20">
        <f t="shared" si="11"/>
        <v>17.100000000000001</v>
      </c>
      <c r="AE50" s="20">
        <f t="shared" si="11"/>
        <v>18.899999999999999</v>
      </c>
      <c r="AF50" s="24">
        <f t="shared" si="11"/>
        <v>5.3</v>
      </c>
      <c r="AG50" s="81">
        <f>AVERAGE(AG5:AG49)</f>
        <v>17.072645664821906</v>
      </c>
    </row>
    <row r="51" spans="1:35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93"/>
      <c r="AG51" s="67"/>
    </row>
    <row r="52" spans="1:35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93"/>
      <c r="AG52" s="67"/>
      <c r="AH52" s="2"/>
    </row>
    <row r="53" spans="1:35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93"/>
      <c r="AG53" s="67"/>
      <c r="AH53" s="2"/>
      <c r="AI53" s="2"/>
    </row>
    <row r="54" spans="1:35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65"/>
      <c r="AF54" s="93"/>
      <c r="AG54" s="67"/>
      <c r="AH54" s="12"/>
    </row>
    <row r="55" spans="1:35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65"/>
      <c r="AF55" s="93"/>
      <c r="AG55" s="67"/>
    </row>
    <row r="56" spans="1:35" x14ac:dyDescent="0.2">
      <c r="A56" s="6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65"/>
      <c r="AF56" s="93"/>
      <c r="AG56" s="67"/>
    </row>
    <row r="57" spans="1:35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70"/>
    </row>
    <row r="59" spans="1:35" x14ac:dyDescent="0.2">
      <c r="D59" s="2" t="s">
        <v>52</v>
      </c>
      <c r="M59" s="2" t="s">
        <v>52</v>
      </c>
    </row>
    <row r="60" spans="1:35" x14ac:dyDescent="0.2">
      <c r="P60" s="2" t="s">
        <v>52</v>
      </c>
    </row>
    <row r="61" spans="1:35" x14ac:dyDescent="0.2">
      <c r="AC61" s="2" t="s">
        <v>52</v>
      </c>
      <c r="AG61" s="19" t="s">
        <v>52</v>
      </c>
    </row>
    <row r="62" spans="1:35" x14ac:dyDescent="0.2">
      <c r="U62" s="2" t="s">
        <v>52</v>
      </c>
    </row>
    <row r="64" spans="1:35" x14ac:dyDescent="0.2">
      <c r="L64" s="2" t="s">
        <v>52</v>
      </c>
      <c r="O64" s="2" t="s">
        <v>52</v>
      </c>
    </row>
    <row r="65" spans="11:27" x14ac:dyDescent="0.2">
      <c r="K65" s="2" t="s">
        <v>52</v>
      </c>
    </row>
    <row r="66" spans="11:27" x14ac:dyDescent="0.2">
      <c r="AA66" s="2" t="s">
        <v>52</v>
      </c>
    </row>
    <row r="67" spans="11:27" x14ac:dyDescent="0.2">
      <c r="N67" s="2" t="s">
        <v>52</v>
      </c>
    </row>
  </sheetData>
  <sheetProtection algorithmName="SHA-512" hashValue="y40DdxVcBvrPdoZQ9TsygjiiP6KI0lSS50kIbdvXVoVhLGufglIXSeappr1+WRh2BmgnNRTeIKy3LUbiAPOilA==" saltValue="Zt4GCaaIRJg7SEFzOWw5hg==" spinCount="100000" sheet="1" objects="1" scenarios="1"/>
  <mergeCells count="35">
    <mergeCell ref="T53:X53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A2:A4"/>
    <mergeCell ref="N3:N4"/>
    <mergeCell ref="V3:V4"/>
    <mergeCell ref="I3:I4"/>
    <mergeCell ref="L3:L4"/>
    <mergeCell ref="T52:X52"/>
    <mergeCell ref="Z3:Z4"/>
    <mergeCell ref="S3:S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zoomScale="90" zoomScaleNormal="90" workbookViewId="0">
      <selection activeCell="X64" sqref="X64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6.5703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85546875" style="9" bestFit="1" customWidth="1"/>
  </cols>
  <sheetData>
    <row r="1" spans="1:32" ht="20.100000000000001" customHeight="1" x14ac:dyDescent="0.2">
      <c r="A1" s="137" t="s">
        <v>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</row>
    <row r="3" spans="1:32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5" t="s">
        <v>40</v>
      </c>
    </row>
    <row r="4" spans="1:32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5" t="s">
        <v>39</v>
      </c>
    </row>
    <row r="5" spans="1:32" s="5" customFormat="1" ht="20.100000000000001" customHeight="1" x14ac:dyDescent="0.2">
      <c r="A5" s="133" t="s">
        <v>45</v>
      </c>
      <c r="B5" s="13">
        <f>[1]Setembro!$E$5</f>
        <v>59.666666666666664</v>
      </c>
      <c r="C5" s="13">
        <f>[1]Setembro!$E$6</f>
        <v>82.5</v>
      </c>
      <c r="D5" s="13">
        <f>[1]Setembro!$E$7</f>
        <v>68.625</v>
      </c>
      <c r="E5" s="13">
        <f>[1]Setembro!$E$8</f>
        <v>68.583333333333329</v>
      </c>
      <c r="F5" s="13">
        <f>[1]Setembro!$E$9</f>
        <v>54.875</v>
      </c>
      <c r="G5" s="13">
        <f>[1]Setembro!$E$10</f>
        <v>51.916666666666664</v>
      </c>
      <c r="H5" s="13">
        <f>[1]Setembro!$E$11</f>
        <v>50.375</v>
      </c>
      <c r="I5" s="13">
        <f>[1]Setembro!$E$12</f>
        <v>42.458333333333336</v>
      </c>
      <c r="J5" s="13">
        <f>[1]Setembro!$E$13</f>
        <v>41.083333333333336</v>
      </c>
      <c r="K5" s="13">
        <f>[1]Setembro!$E$14</f>
        <v>44.208333333333336</v>
      </c>
      <c r="L5" s="13">
        <f>[1]Setembro!$E$15</f>
        <v>48.291666666666664</v>
      </c>
      <c r="M5" s="13">
        <f>[1]Setembro!$E$16</f>
        <v>47.916666666666664</v>
      </c>
      <c r="N5" s="13">
        <f>[1]Setembro!$E$17</f>
        <v>50.041666666666664</v>
      </c>
      <c r="O5" s="13">
        <f>[1]Setembro!$E$18</f>
        <v>81.791666666666671</v>
      </c>
      <c r="P5" s="13">
        <f>[1]Setembro!$E$19</f>
        <v>84.708333333333329</v>
      </c>
      <c r="Q5" s="13">
        <f>[1]Setembro!$E$20</f>
        <v>84.916666666666671</v>
      </c>
      <c r="R5" s="13">
        <f>[1]Setembro!$E$21</f>
        <v>94.708333333333329</v>
      </c>
      <c r="S5" s="13">
        <f>[1]Setembro!$E$22</f>
        <v>84.125</v>
      </c>
      <c r="T5" s="13">
        <f>[1]Setembro!$E$23</f>
        <v>67.041666666666671</v>
      </c>
      <c r="U5" s="13">
        <f>[1]Setembro!$E$24</f>
        <v>81.458333333333329</v>
      </c>
      <c r="V5" s="13">
        <f>[1]Setembro!$E$25</f>
        <v>82.5</v>
      </c>
      <c r="W5" s="13">
        <f>[1]Setembro!$E$26</f>
        <v>65.375</v>
      </c>
      <c r="X5" s="13">
        <f>[1]Setembro!$E$27</f>
        <v>58.25</v>
      </c>
      <c r="Y5" s="13">
        <f>[1]Setembro!$E$28</f>
        <v>52.583333333333336</v>
      </c>
      <c r="Z5" s="13">
        <f>[1]Setembro!$E$29</f>
        <v>63.291666666666664</v>
      </c>
      <c r="AA5" s="13">
        <f>[1]Setembro!$E$30</f>
        <v>67.5</v>
      </c>
      <c r="AB5" s="13">
        <f>[1]Setembro!$E$31</f>
        <v>76.25</v>
      </c>
      <c r="AC5" s="13">
        <f>[1]Setembro!$E$32</f>
        <v>74.666666666666671</v>
      </c>
      <c r="AD5" s="13">
        <f>[1]Setembro!$E$33</f>
        <v>76.291666666666671</v>
      </c>
      <c r="AE5" s="13">
        <f>[1]Setembro!$E$34</f>
        <v>83.708333333333329</v>
      </c>
      <c r="AF5" s="77">
        <f t="shared" ref="AF5:AF13" si="1">AVERAGE(B5:AE5)</f>
        <v>66.323611111111106</v>
      </c>
    </row>
    <row r="6" spans="1:32" ht="17.100000000000001" customHeight="1" x14ac:dyDescent="0.2">
      <c r="A6" s="133" t="s">
        <v>0</v>
      </c>
      <c r="B6" s="14">
        <f>[2]Setembro!$E$5</f>
        <v>92.666666666666671</v>
      </c>
      <c r="C6" s="14">
        <f>[2]Setembro!$E$6</f>
        <v>93.409090909090907</v>
      </c>
      <c r="D6" s="14">
        <f>[2]Setembro!$E$7</f>
        <v>84.7</v>
      </c>
      <c r="E6" s="14">
        <f>[2]Setembro!$E$8</f>
        <v>64.736842105263165</v>
      </c>
      <c r="F6" s="14">
        <f>[2]Setembro!$E$9</f>
        <v>60.5</v>
      </c>
      <c r="G6" s="14">
        <f>[2]Setembro!$E$10</f>
        <v>57.666666666666664</v>
      </c>
      <c r="H6" s="14">
        <f>[2]Setembro!$E$11</f>
        <v>51.208333333333336</v>
      </c>
      <c r="I6" s="14">
        <f>[2]Setembro!$E$12</f>
        <v>45.958333333333336</v>
      </c>
      <c r="J6" s="14">
        <f>[2]Setembro!$E$13</f>
        <v>43.666666666666664</v>
      </c>
      <c r="K6" s="14">
        <f>[2]Setembro!$E$14</f>
        <v>43.125</v>
      </c>
      <c r="L6" s="14">
        <f>[2]Setembro!$E$15</f>
        <v>48.958333333333336</v>
      </c>
      <c r="M6" s="14">
        <f>[2]Setembro!$E$16</f>
        <v>56.791666666666664</v>
      </c>
      <c r="N6" s="14">
        <f>[2]Setembro!$E$17</f>
        <v>71.958333333333329</v>
      </c>
      <c r="O6" s="14">
        <f>[2]Setembro!$E$18</f>
        <v>88</v>
      </c>
      <c r="P6" s="14">
        <f>[2]Setembro!$E$19</f>
        <v>78.125</v>
      </c>
      <c r="Q6" s="14">
        <f>[2]Setembro!$E$20</f>
        <v>90.833333333333329</v>
      </c>
      <c r="R6" s="14">
        <f>[2]Setembro!$E$21</f>
        <v>84.722222222222229</v>
      </c>
      <c r="S6" s="14">
        <f>[2]Setembro!$E$22</f>
        <v>74.958333333333329</v>
      </c>
      <c r="T6" s="14">
        <f>[2]Setembro!$E$23</f>
        <v>63.625</v>
      </c>
      <c r="U6" s="14">
        <f>[2]Setembro!$E$24</f>
        <v>85.625</v>
      </c>
      <c r="V6" s="14">
        <f>[2]Setembro!$E$25</f>
        <v>82.541666666666671</v>
      </c>
      <c r="W6" s="14">
        <f>[2]Setembro!$E$26</f>
        <v>68.416666666666671</v>
      </c>
      <c r="X6" s="14">
        <f>[2]Setembro!$E$27</f>
        <v>62.75</v>
      </c>
      <c r="Y6" s="14">
        <f>[2]Setembro!$E$28</f>
        <v>63.75</v>
      </c>
      <c r="Z6" s="14">
        <f>[2]Setembro!$E$29</f>
        <v>73.541666666666671</v>
      </c>
      <c r="AA6" s="14">
        <f>[2]Setembro!$E$30</f>
        <v>88</v>
      </c>
      <c r="AB6" s="14">
        <f>[2]Setembro!$E$31</f>
        <v>95.8</v>
      </c>
      <c r="AC6" s="14">
        <f>[2]Setembro!$E$32</f>
        <v>81.307692307692307</v>
      </c>
      <c r="AD6" s="14">
        <f>[2]Setembro!$E$33</f>
        <v>74.89473684210526</v>
      </c>
      <c r="AE6" s="14">
        <f>[2]Setembro!$E$34</f>
        <v>76.166666666666671</v>
      </c>
      <c r="AF6" s="78">
        <f t="shared" si="1"/>
        <v>71.613463923990238</v>
      </c>
    </row>
    <row r="7" spans="1:32" ht="17.100000000000001" customHeight="1" x14ac:dyDescent="0.2">
      <c r="A7" s="133" t="s">
        <v>1</v>
      </c>
      <c r="B7" s="14">
        <f>[3]Setembro!$E$5</f>
        <v>68.833333333333329</v>
      </c>
      <c r="C7" s="14">
        <f>[3]Setembro!$E$6</f>
        <v>92.714285714285708</v>
      </c>
      <c r="D7" s="14">
        <f>[3]Setembro!$E$7</f>
        <v>72.181818181818187</v>
      </c>
      <c r="E7" s="14">
        <f>[3]Setembro!$E$8</f>
        <v>63.833333333333336</v>
      </c>
      <c r="F7" s="14">
        <f>[3]Setembro!$E$9</f>
        <v>42.07692307692308</v>
      </c>
      <c r="G7" s="14">
        <f>[3]Setembro!$E$10</f>
        <v>43.125</v>
      </c>
      <c r="H7" s="14">
        <f>[3]Setembro!$E$11</f>
        <v>43</v>
      </c>
      <c r="I7" s="14">
        <f>[3]Setembro!$E$12</f>
        <v>37</v>
      </c>
      <c r="J7" s="14">
        <f>[3]Setembro!$E$13</f>
        <v>37.083333333333336</v>
      </c>
      <c r="K7" s="14">
        <f>[3]Setembro!$E$14</f>
        <v>38.5</v>
      </c>
      <c r="L7" s="14">
        <f>[3]Setembro!$E$15</f>
        <v>32.272727272727273</v>
      </c>
      <c r="M7" s="14">
        <f>[3]Setembro!$E$16</f>
        <v>42.071428571428569</v>
      </c>
      <c r="N7" s="14">
        <f>[3]Setembro!$E$17</f>
        <v>39.416666666666664</v>
      </c>
      <c r="O7" s="14">
        <f>[3]Setembro!$E$18</f>
        <v>75.92307692307692</v>
      </c>
      <c r="P7" s="14">
        <f>[3]Setembro!$E$19</f>
        <v>67.5</v>
      </c>
      <c r="Q7" s="14">
        <f>[3]Setembro!$E$20</f>
        <v>88.428571428571431</v>
      </c>
      <c r="R7" s="14">
        <f>[3]Setembro!$E$21</f>
        <v>91.875</v>
      </c>
      <c r="S7" s="14">
        <f>[3]Setembro!$E$22</f>
        <v>70.454545454545453</v>
      </c>
      <c r="T7" s="14">
        <f>[3]Setembro!$E$23</f>
        <v>61.3125</v>
      </c>
      <c r="U7" s="14">
        <f>[3]Setembro!$E$24</f>
        <v>71.416666666666671</v>
      </c>
      <c r="V7" s="14">
        <f>[3]Setembro!$E$25</f>
        <v>61.133333333333333</v>
      </c>
      <c r="W7" s="14">
        <f>[3]Setembro!$E$26</f>
        <v>52.93333333333333</v>
      </c>
      <c r="X7" s="14">
        <f>[3]Setembro!$E$27</f>
        <v>51.46153846153846</v>
      </c>
      <c r="Y7" s="14">
        <f>[3]Setembro!$E$28</f>
        <v>52.25</v>
      </c>
      <c r="Z7" s="14">
        <f>[3]Setembro!$E$29</f>
        <v>79.230769230769226</v>
      </c>
      <c r="AA7" s="14">
        <f>[3]Setembro!$E$30</f>
        <v>59.083333333333336</v>
      </c>
      <c r="AB7" s="14">
        <f>[3]Setembro!$E$31</f>
        <v>73.083333333333329</v>
      </c>
      <c r="AC7" s="14">
        <f>[3]Setembro!$E$32</f>
        <v>68.785714285714292</v>
      </c>
      <c r="AD7" s="14">
        <f>[3]Setembro!$E$33</f>
        <v>76.785714285714292</v>
      </c>
      <c r="AE7" s="14">
        <f>[3]Setembro!$E$34</f>
        <v>76</v>
      </c>
      <c r="AF7" s="78">
        <f t="shared" si="1"/>
        <v>60.992209318459317</v>
      </c>
    </row>
    <row r="8" spans="1:32" ht="17.100000000000001" customHeight="1" x14ac:dyDescent="0.2">
      <c r="A8" s="133" t="s">
        <v>53</v>
      </c>
      <c r="B8" s="14">
        <f>[4]Setembro!$E$5</f>
        <v>44.375</v>
      </c>
      <c r="C8" s="14">
        <f>[4]Setembro!$E$6</f>
        <v>89.684210526315795</v>
      </c>
      <c r="D8" s="14">
        <f>[4]Setembro!$E$7</f>
        <v>82.958333333333329</v>
      </c>
      <c r="E8" s="14">
        <f>[4]Setembro!$E$8</f>
        <v>56.307692307692307</v>
      </c>
      <c r="F8" s="14">
        <f>[4]Setembro!$E$9</f>
        <v>52.625</v>
      </c>
      <c r="G8" s="14">
        <f>[4]Setembro!$E$10</f>
        <v>50.166666666666664</v>
      </c>
      <c r="H8" s="14">
        <f>[4]Setembro!$E$11</f>
        <v>43.791666666666664</v>
      </c>
      <c r="I8" s="14">
        <f>[4]Setembro!$E$12</f>
        <v>30.458333333333332</v>
      </c>
      <c r="J8" s="14">
        <f>[4]Setembro!$E$13</f>
        <v>31.458333333333332</v>
      </c>
      <c r="K8" s="14">
        <f>[4]Setembro!$E$14</f>
        <v>46.791666666666664</v>
      </c>
      <c r="L8" s="14">
        <f>[4]Setembro!$E$15</f>
        <v>45.666666666666664</v>
      </c>
      <c r="M8" s="14">
        <f>[4]Setembro!$E$16</f>
        <v>49.083333333333336</v>
      </c>
      <c r="N8" s="14">
        <f>[4]Setembro!$E$17</f>
        <v>54.541666666666664</v>
      </c>
      <c r="O8" s="14">
        <f>[4]Setembro!$E$18</f>
        <v>81.315789473684205</v>
      </c>
      <c r="P8" s="14">
        <f>[4]Setembro!$E$19</f>
        <v>72.214285714285708</v>
      </c>
      <c r="Q8" s="14">
        <f>[4]Setembro!$E$20</f>
        <v>78</v>
      </c>
      <c r="R8" s="14">
        <f>[4]Setembro!$E$21</f>
        <v>85.63636363636364</v>
      </c>
      <c r="S8" s="14">
        <f>[4]Setembro!$E$22</f>
        <v>75.0625</v>
      </c>
      <c r="T8" s="14">
        <f>[4]Setembro!$E$23</f>
        <v>68.043478260869563</v>
      </c>
      <c r="U8" s="14">
        <f>[4]Setembro!$E$24</f>
        <v>86.142857142857139</v>
      </c>
      <c r="V8" s="14">
        <f>[4]Setembro!$E$25</f>
        <v>61.666666666666664</v>
      </c>
      <c r="W8" s="14">
        <f>[4]Setembro!$E$26</f>
        <v>58.166666666666664</v>
      </c>
      <c r="X8" s="14">
        <f>[4]Setembro!$E$27</f>
        <v>46.541666666666664</v>
      </c>
      <c r="Y8" s="14">
        <f>[4]Setembro!$E$28</f>
        <v>41.291666666666664</v>
      </c>
      <c r="Z8" s="14">
        <f>[4]Setembro!$E$29</f>
        <v>49.208333333333336</v>
      </c>
      <c r="AA8" s="14">
        <f>[4]Setembro!$E$30</f>
        <v>58.125</v>
      </c>
      <c r="AB8" s="14">
        <f>[4]Setembro!$E$31</f>
        <v>66.75</v>
      </c>
      <c r="AC8" s="14">
        <f>[4]Setembro!$E$32</f>
        <v>73.625</v>
      </c>
      <c r="AD8" s="14">
        <f>[4]Setembro!$E$33</f>
        <v>61.958333333333336</v>
      </c>
      <c r="AE8" s="14">
        <f>[4]Setembro!$E$34</f>
        <v>91.1875</v>
      </c>
      <c r="AF8" s="78">
        <f t="shared" ref="AF8" si="2">AVERAGE(B8:AE8)</f>
        <v>61.094822568735609</v>
      </c>
    </row>
    <row r="9" spans="1:32" ht="17.100000000000001" customHeight="1" x14ac:dyDescent="0.2">
      <c r="A9" s="133" t="s">
        <v>46</v>
      </c>
      <c r="B9" s="14">
        <f>[5]Setembro!$E$5</f>
        <v>78.833333333333329</v>
      </c>
      <c r="C9" s="14">
        <f>[5]Setembro!$E$6</f>
        <v>87.833333333333329</v>
      </c>
      <c r="D9" s="14">
        <f>[5]Setembro!$E$7</f>
        <v>81.041666666666671</v>
      </c>
      <c r="E9" s="14">
        <f>[5]Setembro!$E$8</f>
        <v>67.875</v>
      </c>
      <c r="F9" s="14">
        <f>[5]Setembro!$E$9</f>
        <v>64.125</v>
      </c>
      <c r="G9" s="14">
        <f>[5]Setembro!$E$10</f>
        <v>58.541666666666664</v>
      </c>
      <c r="H9" s="14">
        <f>[5]Setembro!$E$11</f>
        <v>53.416666666666664</v>
      </c>
      <c r="I9" s="14">
        <f>[5]Setembro!$E$12</f>
        <v>54.416666666666664</v>
      </c>
      <c r="J9" s="14">
        <f>[5]Setembro!$E$13</f>
        <v>56.458333333333336</v>
      </c>
      <c r="K9" s="14">
        <f>[5]Setembro!$E$14</f>
        <v>53.541666666666664</v>
      </c>
      <c r="L9" s="14">
        <f>[5]Setembro!$E$15</f>
        <v>53.291666666666664</v>
      </c>
      <c r="M9" s="14">
        <f>[5]Setembro!$E$16</f>
        <v>61.333333333333336</v>
      </c>
      <c r="N9" s="14">
        <f>[5]Setembro!$E$17</f>
        <v>64.375</v>
      </c>
      <c r="O9" s="14">
        <f>[5]Setembro!$E$18</f>
        <v>84.75</v>
      </c>
      <c r="P9" s="14">
        <f>[5]Setembro!$E$19</f>
        <v>78.083333333333329</v>
      </c>
      <c r="Q9" s="14">
        <f>[5]Setembro!$E$20</f>
        <v>82.875</v>
      </c>
      <c r="R9" s="14">
        <f>[5]Setembro!$E$21</f>
        <v>86.791666666666671</v>
      </c>
      <c r="S9" s="14">
        <f>[5]Setembro!$E$22</f>
        <v>80.25</v>
      </c>
      <c r="T9" s="14">
        <f>[5]Setembro!$E$23</f>
        <v>63.375</v>
      </c>
      <c r="U9" s="14">
        <f>[5]Setembro!$E$24</f>
        <v>68.916666666666671</v>
      </c>
      <c r="V9" s="14">
        <f>[5]Setembro!$E$25</f>
        <v>69.625</v>
      </c>
      <c r="W9" s="14">
        <f>[5]Setembro!$E$26</f>
        <v>58.833333333333336</v>
      </c>
      <c r="X9" s="14">
        <f>[5]Setembro!$E$27</f>
        <v>59.291666666666664</v>
      </c>
      <c r="Y9" s="14">
        <f>[5]Setembro!$E$28</f>
        <v>61.291666666666664</v>
      </c>
      <c r="Z9" s="14">
        <f>[5]Setembro!$E$29</f>
        <v>69.458333333333329</v>
      </c>
      <c r="AA9" s="14">
        <f>[5]Setembro!$E$30</f>
        <v>71.125</v>
      </c>
      <c r="AB9" s="14">
        <f>[5]Setembro!$E$31</f>
        <v>79.291666666666671</v>
      </c>
      <c r="AC9" s="14">
        <f>[5]Setembro!$E$32</f>
        <v>88.416666666666671</v>
      </c>
      <c r="AD9" s="14">
        <f>[5]Setembro!$E$33</f>
        <v>75.666666666666671</v>
      </c>
      <c r="AE9" s="14">
        <f>[5]Setembro!$E$34</f>
        <v>69.166666666666671</v>
      </c>
      <c r="AF9" s="78">
        <f t="shared" si="1"/>
        <v>69.409722222222229</v>
      </c>
    </row>
    <row r="10" spans="1:32" ht="17.100000000000001" customHeight="1" x14ac:dyDescent="0.2">
      <c r="A10" s="133" t="s">
        <v>2</v>
      </c>
      <c r="B10" s="14">
        <f>[6]Setembro!$E$5</f>
        <v>49.208333333333336</v>
      </c>
      <c r="C10" s="14">
        <f>[6]Setembro!$E$6</f>
        <v>92.666666666666671</v>
      </c>
      <c r="D10" s="14">
        <f>[6]Setembro!$E$7</f>
        <v>88.227272727272734</v>
      </c>
      <c r="E10" s="14">
        <f>[6]Setembro!$E$8</f>
        <v>73.875</v>
      </c>
      <c r="F10" s="14">
        <f>[6]Setembro!$E$9</f>
        <v>52.625</v>
      </c>
      <c r="G10" s="14">
        <f>[6]Setembro!$E$10</f>
        <v>46.666666666666664</v>
      </c>
      <c r="H10" s="14">
        <f>[6]Setembro!$E$11</f>
        <v>33.708333333333336</v>
      </c>
      <c r="I10" s="14">
        <f>[6]Setembro!$E$12</f>
        <v>30.625</v>
      </c>
      <c r="J10" s="14">
        <f>[6]Setembro!$E$13</f>
        <v>32.25</v>
      </c>
      <c r="K10" s="14">
        <f>[6]Setembro!$E$14</f>
        <v>37.041666666666664</v>
      </c>
      <c r="L10" s="14">
        <f>[6]Setembro!$E$15</f>
        <v>33.041666666666664</v>
      </c>
      <c r="M10" s="14">
        <f>[6]Setembro!$E$16</f>
        <v>36.041666666666664</v>
      </c>
      <c r="N10" s="14">
        <f>[6]Setembro!$E$17</f>
        <v>38.416666666666664</v>
      </c>
      <c r="O10" s="14">
        <f>[6]Setembro!$E$18</f>
        <v>79.791666666666671</v>
      </c>
      <c r="P10" s="14">
        <f>[6]Setembro!$E$19</f>
        <v>77.900000000000006</v>
      </c>
      <c r="Q10" s="14">
        <f>[6]Setembro!$E$20</f>
        <v>82.25</v>
      </c>
      <c r="R10" s="14">
        <f>[6]Setembro!$E$21</f>
        <v>93.444444444444443</v>
      </c>
      <c r="S10" s="14">
        <f>[6]Setembro!$E$22</f>
        <v>71.416666666666671</v>
      </c>
      <c r="T10" s="14">
        <f>[6]Setembro!$E$23</f>
        <v>64.583333333333329</v>
      </c>
      <c r="U10" s="14">
        <f>[6]Setembro!$E$24</f>
        <v>72.416666666666671</v>
      </c>
      <c r="V10" s="14">
        <f>[6]Setembro!$E$25</f>
        <v>65.166666666666671</v>
      </c>
      <c r="W10" s="14">
        <f>[6]Setembro!$E$26</f>
        <v>57.333333333333336</v>
      </c>
      <c r="X10" s="14">
        <f>[6]Setembro!$E$27</f>
        <v>54.375</v>
      </c>
      <c r="Y10" s="14">
        <f>[6]Setembro!$E$28</f>
        <v>44.416666666666664</v>
      </c>
      <c r="Z10" s="14">
        <f>[6]Setembro!$E$29</f>
        <v>75.5</v>
      </c>
      <c r="AA10" s="14">
        <f>[6]Setembro!$E$30</f>
        <v>57.277777777777779</v>
      </c>
      <c r="AB10" s="14">
        <f>[6]Setembro!$E$31</f>
        <v>73.666666666666671</v>
      </c>
      <c r="AC10" s="14">
        <f>[6]Setembro!$E$32</f>
        <v>76.272727272727266</v>
      </c>
      <c r="AD10" s="14">
        <f>[6]Setembro!$E$33</f>
        <v>72.13636363636364</v>
      </c>
      <c r="AE10" s="14">
        <f>[6]Setembro!$E$34</f>
        <v>76.117647058823536</v>
      </c>
      <c r="AF10" s="78">
        <f t="shared" si="1"/>
        <v>61.281985541691419</v>
      </c>
    </row>
    <row r="11" spans="1:32" ht="17.100000000000001" customHeight="1" x14ac:dyDescent="0.2">
      <c r="A11" s="133" t="s">
        <v>3</v>
      </c>
      <c r="B11" s="14">
        <f>[7]Setembro!$E$5</f>
        <v>31.684210526315791</v>
      </c>
      <c r="C11" s="14">
        <f>[7]Setembro!$E$6</f>
        <v>46.611111111111114</v>
      </c>
      <c r="D11" s="14">
        <f>[7]Setembro!$E$7</f>
        <v>56.444444444444443</v>
      </c>
      <c r="E11" s="14">
        <f>[7]Setembro!$E$8</f>
        <v>46.888888888888886</v>
      </c>
      <c r="F11" s="14">
        <f>[7]Setembro!$E$9</f>
        <v>37.166666666666664</v>
      </c>
      <c r="G11" s="14">
        <f>[7]Setembro!$E$10</f>
        <v>33.470588235294116</v>
      </c>
      <c r="H11" s="14">
        <f>[7]Setembro!$E$11</f>
        <v>28.789473684210527</v>
      </c>
      <c r="I11" s="14">
        <f>[7]Setembro!$E$12</f>
        <v>23.111111111111111</v>
      </c>
      <c r="J11" s="14">
        <f>[7]Setembro!$E$13</f>
        <v>22.777777777777779</v>
      </c>
      <c r="K11" s="14">
        <f>[7]Setembro!$E$14</f>
        <v>16</v>
      </c>
      <c r="L11" s="14">
        <f>[7]Setembro!$E$15</f>
        <v>19.066666666666666</v>
      </c>
      <c r="M11" s="14">
        <f>[7]Setembro!$E$16</f>
        <v>20.5</v>
      </c>
      <c r="N11" s="14">
        <f>[7]Setembro!$E$17</f>
        <v>22.071428571428573</v>
      </c>
      <c r="O11" s="14">
        <f>[7]Setembro!$E$18</f>
        <v>38</v>
      </c>
      <c r="P11" s="14">
        <f>[7]Setembro!$E$19</f>
        <v>53.571428571428569</v>
      </c>
      <c r="Q11" s="14">
        <f>[7]Setembro!$E$20</f>
        <v>57.375</v>
      </c>
      <c r="R11" s="14" t="str">
        <f>[7]Setembro!$E$21</f>
        <v>*</v>
      </c>
      <c r="S11" s="14">
        <f>[7]Setembro!$E$22</f>
        <v>70</v>
      </c>
      <c r="T11" s="14">
        <f>[7]Setembro!$E$23</f>
        <v>49.083333333333336</v>
      </c>
      <c r="U11" s="14">
        <f>[7]Setembro!$E$24</f>
        <v>60.1</v>
      </c>
      <c r="V11" s="14">
        <f>[7]Setembro!$E$25</f>
        <v>53</v>
      </c>
      <c r="W11" s="14">
        <f>[7]Setembro!$E$26</f>
        <v>39.916666666666664</v>
      </c>
      <c r="X11" s="14">
        <f>[7]Setembro!$E$27</f>
        <v>31.285714285714285</v>
      </c>
      <c r="Y11" s="14">
        <f>[7]Setembro!$E$28</f>
        <v>27.75</v>
      </c>
      <c r="Z11" s="14">
        <f>[7]Setembro!$E$29</f>
        <v>43.166666666666664</v>
      </c>
      <c r="AA11" s="14">
        <f>[7]Setembro!$E$30</f>
        <v>40.692307692307693</v>
      </c>
      <c r="AB11" s="14">
        <f>[7]Setembro!$E$31</f>
        <v>55</v>
      </c>
      <c r="AC11" s="14">
        <f>[7]Setembro!$E$32</f>
        <v>54.125</v>
      </c>
      <c r="AD11" s="14" t="str">
        <f>[7]Setembro!$E$33</f>
        <v>*</v>
      </c>
      <c r="AE11" s="14" t="str">
        <f>[7]Setembro!$E$34</f>
        <v>*</v>
      </c>
      <c r="AF11" s="78">
        <f t="shared" si="1"/>
        <v>39.912906848149362</v>
      </c>
    </row>
    <row r="12" spans="1:32" ht="17.100000000000001" customHeight="1" x14ac:dyDescent="0.2">
      <c r="A12" s="133" t="s">
        <v>4</v>
      </c>
      <c r="B12" s="14">
        <f>[8]Setembro!$E$5</f>
        <v>26.6</v>
      </c>
      <c r="C12" s="14">
        <f>[8]Setembro!$E$6</f>
        <v>51.909090909090907</v>
      </c>
      <c r="D12" s="14">
        <f>[8]Setembro!$E$7</f>
        <v>53.615384615384613</v>
      </c>
      <c r="E12" s="14">
        <f>[8]Setembro!$E$8</f>
        <v>52.285714285714285</v>
      </c>
      <c r="F12" s="14">
        <f>[8]Setembro!$E$9</f>
        <v>33.785714285714285</v>
      </c>
      <c r="G12" s="14">
        <f>[8]Setembro!$E$10</f>
        <v>25.75</v>
      </c>
      <c r="H12" s="14">
        <f>[8]Setembro!$E$11</f>
        <v>16.75</v>
      </c>
      <c r="I12" s="14">
        <f>[8]Setembro!$E$12</f>
        <v>16.181818181818183</v>
      </c>
      <c r="J12" s="14">
        <f>[8]Setembro!$E$13</f>
        <v>15.909090909090908</v>
      </c>
      <c r="K12" s="14">
        <f>[8]Setembro!$E$14</f>
        <v>13.6</v>
      </c>
      <c r="L12" s="14">
        <f>[8]Setembro!$E$15</f>
        <v>14.2</v>
      </c>
      <c r="M12" s="14">
        <f>[8]Setembro!$E$16</f>
        <v>18.142857142857142</v>
      </c>
      <c r="N12" s="14">
        <f>[8]Setembro!$E$17</f>
        <v>19.777777777777779</v>
      </c>
      <c r="O12" s="14">
        <f>[8]Setembro!$E$18</f>
        <v>85.2</v>
      </c>
      <c r="P12" s="14">
        <f>[8]Setembro!$E$19</f>
        <v>71.833333333333329</v>
      </c>
      <c r="Q12" s="14">
        <f>[8]Setembro!$E$20</f>
        <v>72.545454545454547</v>
      </c>
      <c r="R12" s="14">
        <f>[8]Setembro!$E$21</f>
        <v>86.25</v>
      </c>
      <c r="S12" s="14">
        <f>[8]Setembro!$E$22</f>
        <v>72.538461538461533</v>
      </c>
      <c r="T12" s="14">
        <f>[8]Setembro!$E$23</f>
        <v>68.388888888888886</v>
      </c>
      <c r="U12" s="14">
        <f>[8]Setembro!$E$24</f>
        <v>73.5625</v>
      </c>
      <c r="V12" s="14">
        <f>[8]Setembro!$E$25</f>
        <v>67.19047619047619</v>
      </c>
      <c r="W12" s="14">
        <f>[8]Setembro!$E$26</f>
        <v>52.545454545454547</v>
      </c>
      <c r="X12" s="14">
        <f>[8]Setembro!$E$27</f>
        <v>39.608695652173914</v>
      </c>
      <c r="Y12" s="14">
        <f>[8]Setembro!$E$28</f>
        <v>29.5625</v>
      </c>
      <c r="Z12" s="14">
        <f>[8]Setembro!$E$29</f>
        <v>58.92307692307692</v>
      </c>
      <c r="AA12" s="14">
        <f>[8]Setembro!$E$30</f>
        <v>42.384615384615387</v>
      </c>
      <c r="AB12" s="14">
        <f>[8]Setembro!$E$31</f>
        <v>68.058823529411768</v>
      </c>
      <c r="AC12" s="14">
        <f>[8]Setembro!$E$32</f>
        <v>70.714285714285708</v>
      </c>
      <c r="AD12" s="14">
        <f>[8]Setembro!$E$33</f>
        <v>64.857142857142861</v>
      </c>
      <c r="AE12" s="14">
        <f>[8]Setembro!$E$34</f>
        <v>85</v>
      </c>
      <c r="AF12" s="78">
        <f t="shared" si="1"/>
        <v>48.922371907007459</v>
      </c>
    </row>
    <row r="13" spans="1:32" ht="17.100000000000001" customHeight="1" x14ac:dyDescent="0.2">
      <c r="A13" s="133" t="s">
        <v>5</v>
      </c>
      <c r="B13" s="14">
        <f>[9]Setembro!$E$5</f>
        <v>53.8</v>
      </c>
      <c r="C13" s="14">
        <f>[9]Setembro!$E$6</f>
        <v>80.25</v>
      </c>
      <c r="D13" s="14">
        <f>[9]Setembro!$E$7</f>
        <v>70.666666666666671</v>
      </c>
      <c r="E13" s="14">
        <f>[9]Setembro!$E$8</f>
        <v>57.791666666666664</v>
      </c>
      <c r="F13" s="14">
        <f>[9]Setembro!$E$9</f>
        <v>71.714285714285708</v>
      </c>
      <c r="G13" s="14" t="str">
        <f>[9]Setembro!$E$10</f>
        <v>*</v>
      </c>
      <c r="H13" s="14" t="str">
        <f>[9]Setembro!$E$11</f>
        <v>*</v>
      </c>
      <c r="I13" s="14" t="str">
        <f>[9]Setembro!$E$12</f>
        <v>*</v>
      </c>
      <c r="J13" s="14" t="str">
        <f>[9]Setembro!$E$13</f>
        <v>*</v>
      </c>
      <c r="K13" s="14" t="str">
        <f>[9]Setembro!$E$14</f>
        <v>*</v>
      </c>
      <c r="L13" s="14" t="str">
        <f>[9]Setembro!$E$15</f>
        <v>*</v>
      </c>
      <c r="M13" s="14" t="str">
        <f>[9]Setembro!$E$16</f>
        <v>*</v>
      </c>
      <c r="N13" s="14" t="str">
        <f>[9]Setembro!$E$17</f>
        <v>*</v>
      </c>
      <c r="O13" s="14" t="str">
        <f>[9]Setembro!$E$18</f>
        <v>*</v>
      </c>
      <c r="P13" s="14">
        <f>[9]Setembro!$E$19</f>
        <v>59.75</v>
      </c>
      <c r="Q13" s="14">
        <f>[9]Setembro!$E$20</f>
        <v>70.291666666666671</v>
      </c>
      <c r="R13" s="14">
        <f>[9]Setembro!$E$21</f>
        <v>86.25</v>
      </c>
      <c r="S13" s="14">
        <f>[9]Setembro!$E$22</f>
        <v>80.916666666666671</v>
      </c>
      <c r="T13" s="14">
        <f>[9]Setembro!$E$23</f>
        <v>66.458333333333329</v>
      </c>
      <c r="U13" s="14">
        <f>[9]Setembro!$E$24</f>
        <v>67.291666666666671</v>
      </c>
      <c r="V13" s="14">
        <f>[9]Setembro!$E$25</f>
        <v>76.222222222222229</v>
      </c>
      <c r="W13" s="14" t="str">
        <f>[9]Setembro!$E$26</f>
        <v>*</v>
      </c>
      <c r="X13" s="14" t="str">
        <f>[9]Setembro!$E$27</f>
        <v>*</v>
      </c>
      <c r="Y13" s="14" t="str">
        <f>[9]Setembro!$E$28</f>
        <v>*</v>
      </c>
      <c r="Z13" s="14" t="str">
        <f>[9]Setembro!$E$29</f>
        <v>*</v>
      </c>
      <c r="AA13" s="14" t="str">
        <f>[9]Setembro!$E$30</f>
        <v>*</v>
      </c>
      <c r="AB13" s="14" t="str">
        <f>[9]Setembro!$E$31</f>
        <v>*</v>
      </c>
      <c r="AC13" s="14">
        <f>[9]Setembro!$E$32</f>
        <v>60.166666666666664</v>
      </c>
      <c r="AD13" s="14">
        <f>[9]Setembro!$E$33</f>
        <v>72.208333333333329</v>
      </c>
      <c r="AE13" s="14">
        <f>[9]Setembro!$E$34</f>
        <v>76.458333333333329</v>
      </c>
      <c r="AF13" s="78">
        <f t="shared" si="1"/>
        <v>70.015767195767197</v>
      </c>
    </row>
    <row r="14" spans="1:32" ht="17.100000000000001" customHeight="1" x14ac:dyDescent="0.2">
      <c r="A14" s="133" t="s">
        <v>48</v>
      </c>
      <c r="B14" s="14">
        <f>[10]Setembro!$E$5</f>
        <v>38.041666666666664</v>
      </c>
      <c r="C14" s="14">
        <f>[10]Setembro!$E$6</f>
        <v>64.208333333333329</v>
      </c>
      <c r="D14" s="14">
        <f>[10]Setembro!$E$7</f>
        <v>74</v>
      </c>
      <c r="E14" s="14">
        <f>[10]Setembro!$E$8</f>
        <v>62.541666666666664</v>
      </c>
      <c r="F14" s="14">
        <f>[10]Setembro!$E$9</f>
        <v>44.291666666666664</v>
      </c>
      <c r="G14" s="14">
        <f>[10]Setembro!$E$10</f>
        <v>34.833333333333336</v>
      </c>
      <c r="H14" s="14">
        <f>[10]Setembro!$E$11</f>
        <v>29.541666666666668</v>
      </c>
      <c r="I14" s="14">
        <f>[10]Setembro!$E$12</f>
        <v>24.75</v>
      </c>
      <c r="J14" s="14">
        <f>[10]Setembro!$E$13</f>
        <v>23.875</v>
      </c>
      <c r="K14" s="14">
        <f>[10]Setembro!$E$14</f>
        <v>22.208333333333332</v>
      </c>
      <c r="L14" s="14">
        <f>[10]Setembro!$E$15</f>
        <v>22.5</v>
      </c>
      <c r="M14" s="14">
        <f>[10]Setembro!$E$16</f>
        <v>23.75</v>
      </c>
      <c r="N14" s="14">
        <f>[10]Setembro!$E$17</f>
        <v>25.208333333333332</v>
      </c>
      <c r="O14" s="14">
        <f>[10]Setembro!$E$18</f>
        <v>67.875</v>
      </c>
      <c r="P14" s="14">
        <f>[10]Setembro!$E$19</f>
        <v>80.583333333333329</v>
      </c>
      <c r="Q14" s="14">
        <f>[10]Setembro!$E$20</f>
        <v>75.666666666666671</v>
      </c>
      <c r="R14" s="14">
        <f>[10]Setembro!$E$21</f>
        <v>86.458333333333329</v>
      </c>
      <c r="S14" s="14">
        <f>[10]Setembro!$E$22</f>
        <v>75.666666666666671</v>
      </c>
      <c r="T14" s="14">
        <f>[10]Setembro!$E$23</f>
        <v>67</v>
      </c>
      <c r="U14" s="14">
        <f>[10]Setembro!$E$24</f>
        <v>74.541666666666671</v>
      </c>
      <c r="V14" s="14">
        <f>[10]Setembro!$E$25</f>
        <v>71.708333333333329</v>
      </c>
      <c r="W14" s="14">
        <f>[10]Setembro!$E$26</f>
        <v>60.875</v>
      </c>
      <c r="X14" s="14">
        <f>[10]Setembro!$E$27</f>
        <v>49.458333333333336</v>
      </c>
      <c r="Y14" s="14">
        <f>[10]Setembro!$E$28</f>
        <v>42.5</v>
      </c>
      <c r="Z14" s="14">
        <f>[10]Setembro!$E$29</f>
        <v>61.75</v>
      </c>
      <c r="AA14" s="14">
        <f>[10]Setembro!$E$30</f>
        <v>59.833333333333336</v>
      </c>
      <c r="AB14" s="14">
        <f>[10]Setembro!$E$31</f>
        <v>68.375</v>
      </c>
      <c r="AC14" s="14">
        <f>[10]Setembro!$E$32</f>
        <v>73.291666666666671</v>
      </c>
      <c r="AD14" s="14">
        <f>[10]Setembro!$E$33</f>
        <v>66.958333333333329</v>
      </c>
      <c r="AE14" s="14">
        <f>[10]Setembro!$E$34</f>
        <v>85.166666666666671</v>
      </c>
      <c r="AF14" s="78">
        <f>AVERAGE(B14:AE14)</f>
        <v>55.24861111111111</v>
      </c>
    </row>
    <row r="15" spans="1:32" ht="17.100000000000001" customHeight="1" x14ac:dyDescent="0.2">
      <c r="A15" s="133" t="s">
        <v>6</v>
      </c>
      <c r="B15" s="14">
        <f>[11]Setembro!$E$5</f>
        <v>52.826086956521742</v>
      </c>
      <c r="C15" s="14">
        <f>[11]Setembro!$E$6</f>
        <v>76.583333333333329</v>
      </c>
      <c r="D15" s="14">
        <f>[11]Setembro!$E$7</f>
        <v>68.666666666666671</v>
      </c>
      <c r="E15" s="14">
        <f>[11]Setembro!$E$8</f>
        <v>64.083333333333329</v>
      </c>
      <c r="F15" s="14">
        <f>[11]Setembro!$E$9</f>
        <v>48.25</v>
      </c>
      <c r="G15" s="14">
        <f>[11]Setembro!$E$10</f>
        <v>35.166666666666664</v>
      </c>
      <c r="H15" s="14">
        <f>[11]Setembro!$E$11</f>
        <v>38.833333333333336</v>
      </c>
      <c r="I15" s="14">
        <f>[11]Setembro!$E$12</f>
        <v>34.260869565217391</v>
      </c>
      <c r="J15" s="14">
        <f>[11]Setembro!$E$13</f>
        <v>32.4</v>
      </c>
      <c r="K15" s="14">
        <f>[11]Setembro!$E$14</f>
        <v>37.200000000000003</v>
      </c>
      <c r="L15" s="14">
        <f>[11]Setembro!$E$15</f>
        <v>34.772727272727273</v>
      </c>
      <c r="M15" s="14">
        <f>[11]Setembro!$E$16</f>
        <v>32.086956521739133</v>
      </c>
      <c r="N15" s="14">
        <f>[11]Setembro!$E$17</f>
        <v>31.454545454545453</v>
      </c>
      <c r="O15" s="14">
        <f>[11]Setembro!$E$18</f>
        <v>67.666666666666671</v>
      </c>
      <c r="P15" s="14">
        <f>[11]Setembro!$E$19</f>
        <v>72.666666666666671</v>
      </c>
      <c r="Q15" s="14">
        <f>[11]Setembro!$E$20</f>
        <v>69.916666666666671</v>
      </c>
      <c r="R15" s="14">
        <f>[11]Setembro!$E$21</f>
        <v>85.208333333333329</v>
      </c>
      <c r="S15" s="14">
        <f>[11]Setembro!$E$22</f>
        <v>80.63636363636364</v>
      </c>
      <c r="T15" s="14">
        <f>[11]Setembro!$E$23</f>
        <v>73</v>
      </c>
      <c r="U15" s="14">
        <f>[11]Setembro!$E$24</f>
        <v>73</v>
      </c>
      <c r="V15" s="14">
        <f>[11]Setembro!$E$25</f>
        <v>72.727272727272734</v>
      </c>
      <c r="W15" s="14">
        <f>[11]Setembro!$E$26</f>
        <v>66.315789473684205</v>
      </c>
      <c r="X15" s="14">
        <f>[11]Setembro!$E$27</f>
        <v>66.588235294117652</v>
      </c>
      <c r="Y15" s="14">
        <f>[11]Setembro!$E$28</f>
        <v>59.944444444444443</v>
      </c>
      <c r="Z15" s="14">
        <f>[11]Setembro!$E$29</f>
        <v>74.958333333333329</v>
      </c>
      <c r="AA15" s="14">
        <f>[11]Setembro!$E$30</f>
        <v>83.944444444444443</v>
      </c>
      <c r="AB15" s="14">
        <f>[11]Setembro!$E$31</f>
        <v>67.36363636363636</v>
      </c>
      <c r="AC15" s="14">
        <f>[11]Setembro!$E$32</f>
        <v>66.666666666666671</v>
      </c>
      <c r="AD15" s="14">
        <f>[11]Setembro!$E$33</f>
        <v>67.5</v>
      </c>
      <c r="AE15" s="14">
        <f>[11]Setembro!$E$34</f>
        <v>88.166666666666671</v>
      </c>
      <c r="AF15" s="78">
        <f t="shared" ref="AF15:AF31" si="3">AVERAGE(B15:AE15)</f>
        <v>60.761823516268244</v>
      </c>
    </row>
    <row r="16" spans="1:32" ht="17.100000000000001" customHeight="1" x14ac:dyDescent="0.2">
      <c r="A16" s="133" t="s">
        <v>7</v>
      </c>
      <c r="B16" s="14">
        <f>[12]Setembro!$E$5</f>
        <v>77.791666666666671</v>
      </c>
      <c r="C16" s="14">
        <f>[12]Setembro!$E$6</f>
        <v>95.375</v>
      </c>
      <c r="D16" s="14">
        <f>[12]Setembro!$E$7</f>
        <v>85.25</v>
      </c>
      <c r="E16" s="14">
        <f>[12]Setembro!$E$8</f>
        <v>74.083333333333329</v>
      </c>
      <c r="F16" s="14">
        <f>[12]Setembro!$E$9</f>
        <v>54.541666666666664</v>
      </c>
      <c r="G16" s="14">
        <f>[12]Setembro!$E$10</f>
        <v>49.875</v>
      </c>
      <c r="H16" s="14">
        <f>[12]Setembro!$E$11</f>
        <v>37</v>
      </c>
      <c r="I16" s="14">
        <f>[12]Setembro!$E$12</f>
        <v>38.791666666666664</v>
      </c>
      <c r="J16" s="14">
        <f>[12]Setembro!$E$13</f>
        <v>35.125</v>
      </c>
      <c r="K16" s="14">
        <f>[12]Setembro!$E$14</f>
        <v>37.625</v>
      </c>
      <c r="L16" s="14">
        <f>[12]Setembro!$E$15</f>
        <v>41.666666666666664</v>
      </c>
      <c r="M16" s="14">
        <f>[12]Setembro!$E$16</f>
        <v>51.833333333333336</v>
      </c>
      <c r="N16" s="14">
        <f>[12]Setembro!$E$17</f>
        <v>62.625</v>
      </c>
      <c r="O16" s="14">
        <f>[12]Setembro!$E$18</f>
        <v>92.375</v>
      </c>
      <c r="P16" s="14">
        <f>[12]Setembro!$E$19</f>
        <v>84</v>
      </c>
      <c r="Q16" s="14">
        <f>[12]Setembro!$E$20</f>
        <v>87.083333333333329</v>
      </c>
      <c r="R16" s="14">
        <f>[12]Setembro!$E$21</f>
        <v>90.375</v>
      </c>
      <c r="S16" s="14">
        <f>[12]Setembro!$E$22</f>
        <v>78.958333333333329</v>
      </c>
      <c r="T16" s="14">
        <f>[12]Setembro!$E$23</f>
        <v>67.708333333333329</v>
      </c>
      <c r="U16" s="14">
        <f>[12]Setembro!$E$24</f>
        <v>88.083333333333329</v>
      </c>
      <c r="V16" s="14">
        <f>[12]Setembro!$E$25</f>
        <v>81.916666666666671</v>
      </c>
      <c r="W16" s="14">
        <f>[12]Setembro!$E$26</f>
        <v>62.166666666666664</v>
      </c>
      <c r="X16" s="14">
        <f>[12]Setembro!$E$27</f>
        <v>53.458333333333336</v>
      </c>
      <c r="Y16" s="14">
        <f>[12]Setembro!$E$28</f>
        <v>50.333333333333336</v>
      </c>
      <c r="Z16" s="14">
        <f>[12]Setembro!$E$29</f>
        <v>76.416666666666671</v>
      </c>
      <c r="AA16" s="14">
        <f>[12]Setembro!$E$30</f>
        <v>74</v>
      </c>
      <c r="AB16" s="14">
        <f>[12]Setembro!$E$31</f>
        <v>87.833333333333329</v>
      </c>
      <c r="AC16" s="14">
        <f>[12]Setembro!$E$32</f>
        <v>83.208333333333329</v>
      </c>
      <c r="AD16" s="14">
        <f>[12]Setembro!$E$33</f>
        <v>76.75</v>
      </c>
      <c r="AE16" s="14">
        <f>[12]Setembro!$E$34</f>
        <v>86.791666666666671</v>
      </c>
      <c r="AF16" s="78">
        <f t="shared" si="3"/>
        <v>68.768055555555549</v>
      </c>
    </row>
    <row r="17" spans="1:32" ht="17.100000000000001" customHeight="1" x14ac:dyDescent="0.2">
      <c r="A17" s="133" t="s">
        <v>8</v>
      </c>
      <c r="B17" s="14">
        <f>[13]Setembro!$E$5</f>
        <v>88.5</v>
      </c>
      <c r="C17" s="14">
        <f>[13]Setembro!$E$6</f>
        <v>96.181818181818187</v>
      </c>
      <c r="D17" s="14">
        <f>[13]Setembro!$E$7</f>
        <v>93.125</v>
      </c>
      <c r="E17" s="14">
        <f>[13]Setembro!$E$8</f>
        <v>74.166666666666671</v>
      </c>
      <c r="F17" s="14">
        <f>[13]Setembro!$E$9</f>
        <v>67</v>
      </c>
      <c r="G17" s="14">
        <f>[13]Setembro!$E$10</f>
        <v>57.833333333333336</v>
      </c>
      <c r="H17" s="14">
        <f>[13]Setembro!$E$11</f>
        <v>52.333333333333336</v>
      </c>
      <c r="I17" s="14">
        <f>[13]Setembro!$E$12</f>
        <v>43.791666666666664</v>
      </c>
      <c r="J17" s="14">
        <f>[13]Setembro!$E$13</f>
        <v>49.708333333333336</v>
      </c>
      <c r="K17" s="14">
        <f>[13]Setembro!$E$14</f>
        <v>49.416666666666664</v>
      </c>
      <c r="L17" s="14">
        <f>[13]Setembro!$E$15</f>
        <v>52.125</v>
      </c>
      <c r="M17" s="14">
        <f>[13]Setembro!$E$16</f>
        <v>59.833333333333336</v>
      </c>
      <c r="N17" s="14">
        <f>[13]Setembro!$E$17</f>
        <v>71.666666666666671</v>
      </c>
      <c r="O17" s="14">
        <f>[13]Setembro!$E$18</f>
        <v>85.375</v>
      </c>
      <c r="P17" s="14">
        <f>[13]Setembro!$E$19</f>
        <v>71.555555555555557</v>
      </c>
      <c r="Q17" s="14">
        <f>[13]Setembro!$E$20</f>
        <v>88.041666666666671</v>
      </c>
      <c r="R17" s="14">
        <f>[13]Setembro!$E$21</f>
        <v>82.94736842105263</v>
      </c>
      <c r="S17" s="14">
        <f>[13]Setembro!$E$22</f>
        <v>72.791666666666671</v>
      </c>
      <c r="T17" s="14">
        <f>[13]Setembro!$E$23</f>
        <v>71.916666666666671</v>
      </c>
      <c r="U17" s="14">
        <f>[13]Setembro!$E$24</f>
        <v>87.333333333333329</v>
      </c>
      <c r="V17" s="14">
        <f>[13]Setembro!$E$25</f>
        <v>78.0625</v>
      </c>
      <c r="W17" s="14">
        <f>[13]Setembro!$E$26</f>
        <v>69.208333333333329</v>
      </c>
      <c r="X17" s="14">
        <f>[13]Setembro!$E$27</f>
        <v>59.333333333333336</v>
      </c>
      <c r="Y17" s="14">
        <f>[13]Setembro!$E$28</f>
        <v>56.458333333333336</v>
      </c>
      <c r="Z17" s="14">
        <f>[13]Setembro!$E$29</f>
        <v>74.583333333333329</v>
      </c>
      <c r="AA17" s="14">
        <f>[13]Setembro!$E$30</f>
        <v>84.416666666666671</v>
      </c>
      <c r="AB17" s="14">
        <f>[13]Setembro!$E$31</f>
        <v>93.142857142857139</v>
      </c>
      <c r="AC17" s="14">
        <f>[13]Setembro!$E$32</f>
        <v>75.285714285714292</v>
      </c>
      <c r="AD17" s="14">
        <f>[13]Setembro!$E$33</f>
        <v>76.125</v>
      </c>
      <c r="AE17" s="14">
        <f>[13]Setembro!$E$34</f>
        <v>89</v>
      </c>
      <c r="AF17" s="78">
        <f t="shared" si="3"/>
        <v>72.375304897344364</v>
      </c>
    </row>
    <row r="18" spans="1:32" ht="17.100000000000001" customHeight="1" x14ac:dyDescent="0.2">
      <c r="A18" s="133" t="s">
        <v>9</v>
      </c>
      <c r="B18" s="14">
        <f>[14]Setembro!$E$5</f>
        <v>58.791666666666664</v>
      </c>
      <c r="C18" s="14">
        <f>[14]Setembro!$E$6</f>
        <v>91.333333333333329</v>
      </c>
      <c r="D18" s="14">
        <f>[14]Setembro!$E$7</f>
        <v>84.75</v>
      </c>
      <c r="E18" s="14">
        <f>[14]Setembro!$E$8</f>
        <v>69.478260869565219</v>
      </c>
      <c r="F18" s="14">
        <f>[14]Setembro!$E$9</f>
        <v>55.458333333333336</v>
      </c>
      <c r="G18" s="14">
        <f>[14]Setembro!$E$10</f>
        <v>52.666666666666664</v>
      </c>
      <c r="H18" s="14">
        <f>[14]Setembro!$E$11</f>
        <v>44.166666666666664</v>
      </c>
      <c r="I18" s="14">
        <f>[14]Setembro!$E$12</f>
        <v>36.25</v>
      </c>
      <c r="J18" s="14">
        <f>[14]Setembro!$E$13</f>
        <v>35</v>
      </c>
      <c r="K18" s="14">
        <f>[14]Setembro!$E$14</f>
        <v>41.708333333333336</v>
      </c>
      <c r="L18" s="14">
        <f>[14]Setembro!$E$15</f>
        <v>42.875</v>
      </c>
      <c r="M18" s="14">
        <f>[14]Setembro!$E$16</f>
        <v>54.833333333333336</v>
      </c>
      <c r="N18" s="14">
        <f>[14]Setembro!$E$17</f>
        <v>62.041666666666664</v>
      </c>
      <c r="O18" s="14">
        <f>[14]Setembro!$E$18</f>
        <v>88.375</v>
      </c>
      <c r="P18" s="14">
        <f>[14]Setembro!$E$19</f>
        <v>79.391304347826093</v>
      </c>
      <c r="Q18" s="14">
        <f>[14]Setembro!$E$20</f>
        <v>86.875</v>
      </c>
      <c r="R18" s="14">
        <f>[14]Setembro!$E$21</f>
        <v>89.333333333333329</v>
      </c>
      <c r="S18" s="14">
        <f>[14]Setembro!$E$22</f>
        <v>75.458333333333329</v>
      </c>
      <c r="T18" s="14">
        <f>[14]Setembro!$E$23</f>
        <v>68.458333333333329</v>
      </c>
      <c r="U18" s="14">
        <f>[14]Setembro!$E$24</f>
        <v>86</v>
      </c>
      <c r="V18" s="14">
        <f>[14]Setembro!$E$25</f>
        <v>81.416666666666671</v>
      </c>
      <c r="W18" s="14">
        <f>[14]Setembro!$E$26</f>
        <v>61</v>
      </c>
      <c r="X18" s="14">
        <f>[14]Setembro!$E$27</f>
        <v>53.375</v>
      </c>
      <c r="Y18" s="14">
        <f>[14]Setembro!$E$28</f>
        <v>45.583333333333336</v>
      </c>
      <c r="Z18" s="14">
        <f>[14]Setembro!$E$29</f>
        <v>64.083333333333329</v>
      </c>
      <c r="AA18" s="14">
        <f>[14]Setembro!$E$30</f>
        <v>66.958333333333329</v>
      </c>
      <c r="AB18" s="14">
        <f>[14]Setembro!$E$31</f>
        <v>81.666666666666671</v>
      </c>
      <c r="AC18" s="14">
        <f>[14]Setembro!$E$32</f>
        <v>77.75</v>
      </c>
      <c r="AD18" s="14">
        <f>[14]Setembro!$E$33</f>
        <v>70.708333333333329</v>
      </c>
      <c r="AE18" s="14">
        <f>[14]Setembro!$E$34</f>
        <v>90.458333333333329</v>
      </c>
      <c r="AF18" s="78">
        <f t="shared" si="3"/>
        <v>66.541485507246364</v>
      </c>
    </row>
    <row r="19" spans="1:32" ht="17.100000000000001" customHeight="1" x14ac:dyDescent="0.2">
      <c r="A19" s="133" t="s">
        <v>47</v>
      </c>
      <c r="B19" s="14">
        <f>[15]Setembro!$E$5</f>
        <v>79.7</v>
      </c>
      <c r="C19" s="14">
        <f>[15]Setembro!$E$6</f>
        <v>89.75</v>
      </c>
      <c r="D19" s="14">
        <f>[15]Setembro!$E$7</f>
        <v>80.523809523809518</v>
      </c>
      <c r="E19" s="14">
        <f>[15]Setembro!$E$8</f>
        <v>68.956521739130437</v>
      </c>
      <c r="F19" s="14">
        <f>[15]Setembro!$E$9</f>
        <v>56.869565217391305</v>
      </c>
      <c r="G19" s="14">
        <f>[15]Setembro!$E$10</f>
        <v>43.5</v>
      </c>
      <c r="H19" s="14">
        <f>[15]Setembro!$E$11</f>
        <v>47.125</v>
      </c>
      <c r="I19" s="14">
        <f>[15]Setembro!$E$12</f>
        <v>48.916666666666664</v>
      </c>
      <c r="J19" s="14">
        <f>[15]Setembro!$E$13</f>
        <v>48.875</v>
      </c>
      <c r="K19" s="14">
        <f>[15]Setembro!$E$14</f>
        <v>48</v>
      </c>
      <c r="L19" s="14">
        <f>[15]Setembro!$E$15</f>
        <v>51.083333333333336</v>
      </c>
      <c r="M19" s="14">
        <f>[15]Setembro!$E$16</f>
        <v>52.458333333333336</v>
      </c>
      <c r="N19" s="14">
        <f>[15]Setembro!$E$17</f>
        <v>53.166666666666664</v>
      </c>
      <c r="O19" s="14">
        <f>[15]Setembro!$E$18</f>
        <v>75.63636363636364</v>
      </c>
      <c r="P19" s="14">
        <f>[15]Setembro!$E$19</f>
        <v>62.909090909090907</v>
      </c>
      <c r="Q19" s="14">
        <f>[15]Setembro!$E$20</f>
        <v>88.61904761904762</v>
      </c>
      <c r="R19" s="14">
        <f>[15]Setembro!$E$21</f>
        <v>82</v>
      </c>
      <c r="S19" s="14">
        <f>[15]Setembro!$E$22</f>
        <v>72.599999999999994</v>
      </c>
      <c r="T19" s="14">
        <f>[15]Setembro!$E$23</f>
        <v>67.583333333333329</v>
      </c>
      <c r="U19" s="14">
        <f>[15]Setembro!$E$24</f>
        <v>74.434782608695656</v>
      </c>
      <c r="V19" s="14">
        <f>[15]Setembro!$E$25</f>
        <v>62.375</v>
      </c>
      <c r="W19" s="14">
        <f>[15]Setembro!$E$26</f>
        <v>61.833333333333336</v>
      </c>
      <c r="X19" s="14">
        <f>[15]Setembro!$E$27</f>
        <v>61.958333333333336</v>
      </c>
      <c r="Y19" s="14">
        <f>[15]Setembro!$E$28</f>
        <v>64.25</v>
      </c>
      <c r="Z19" s="14">
        <f>[15]Setembro!$E$29</f>
        <v>65.117647058823536</v>
      </c>
      <c r="AA19" s="14">
        <f>[15]Setembro!$E$30</f>
        <v>76.652173913043484</v>
      </c>
      <c r="AB19" s="14">
        <f>[15]Setembro!$E$31</f>
        <v>79.25</v>
      </c>
      <c r="AC19" s="14">
        <f>[15]Setembro!$E$32</f>
        <v>77.357142857142861</v>
      </c>
      <c r="AD19" s="14">
        <f>[15]Setembro!$E$33</f>
        <v>81</v>
      </c>
      <c r="AE19" s="14">
        <f>[15]Setembro!$E$34</f>
        <v>76.375</v>
      </c>
      <c r="AF19" s="78">
        <f t="shared" si="3"/>
        <v>66.629204836084625</v>
      </c>
    </row>
    <row r="20" spans="1:32" ht="17.100000000000001" customHeight="1" x14ac:dyDescent="0.2">
      <c r="A20" s="133" t="s">
        <v>10</v>
      </c>
      <c r="B20" s="14">
        <f>[16]Setembro!$E$5</f>
        <v>88.083333333333329</v>
      </c>
      <c r="C20" s="14">
        <f>[16]Setembro!$E$6</f>
        <v>94.958333333333329</v>
      </c>
      <c r="D20" s="14">
        <f>[16]Setembro!$E$7</f>
        <v>91.208333333333329</v>
      </c>
      <c r="E20" s="14">
        <f>[16]Setembro!$E$8</f>
        <v>75.25</v>
      </c>
      <c r="F20" s="14">
        <f>[16]Setembro!$E$9</f>
        <v>63.458333333333336</v>
      </c>
      <c r="G20" s="14">
        <f>[16]Setembro!$E$10</f>
        <v>52.625</v>
      </c>
      <c r="H20" s="14">
        <f>[16]Setembro!$E$11</f>
        <v>49.541666666666664</v>
      </c>
      <c r="I20" s="14">
        <f>[16]Setembro!$E$12</f>
        <v>46.125</v>
      </c>
      <c r="J20" s="14">
        <f>[16]Setembro!$E$13</f>
        <v>46.625</v>
      </c>
      <c r="K20" s="14">
        <f>[16]Setembro!$E$14</f>
        <v>48.416666666666664</v>
      </c>
      <c r="L20" s="14">
        <f>[16]Setembro!$E$15</f>
        <v>46.458333333333336</v>
      </c>
      <c r="M20" s="14">
        <f>[16]Setembro!$E$16</f>
        <v>55.625</v>
      </c>
      <c r="N20" s="14">
        <f>[16]Setembro!$E$17</f>
        <v>68.75</v>
      </c>
      <c r="O20" s="14">
        <f>[16]Setembro!$E$18</f>
        <v>90.708333333333329</v>
      </c>
      <c r="P20" s="14">
        <f>[16]Setembro!$E$19</f>
        <v>78.958333333333329</v>
      </c>
      <c r="Q20" s="14">
        <f>[16]Setembro!$E$20</f>
        <v>89</v>
      </c>
      <c r="R20" s="14">
        <f>[16]Setembro!$E$21</f>
        <v>85.75</v>
      </c>
      <c r="S20" s="14">
        <f>[16]Setembro!$E$22</f>
        <v>77.291666666666671</v>
      </c>
      <c r="T20" s="14">
        <f>[16]Setembro!$E$23</f>
        <v>66.791666666666671</v>
      </c>
      <c r="U20" s="14">
        <f>[16]Setembro!$E$24</f>
        <v>87.958333333333329</v>
      </c>
      <c r="V20" s="14">
        <f>[16]Setembro!$E$25</f>
        <v>82</v>
      </c>
      <c r="W20" s="14">
        <f>[16]Setembro!$E$26</f>
        <v>66.125</v>
      </c>
      <c r="X20" s="14">
        <f>[16]Setembro!$E$27</f>
        <v>56.458333333333336</v>
      </c>
      <c r="Y20" s="14">
        <f>[16]Setembro!$E$28</f>
        <v>56.5</v>
      </c>
      <c r="Z20" s="14">
        <f>[16]Setembro!$E$29</f>
        <v>75.291666666666671</v>
      </c>
      <c r="AA20" s="14">
        <f>[16]Setembro!$E$30</f>
        <v>77.333333333333329</v>
      </c>
      <c r="AB20" s="14">
        <f>[16]Setembro!$E$31</f>
        <v>91.708333333333329</v>
      </c>
      <c r="AC20" s="14">
        <f>[16]Setembro!$E$32</f>
        <v>83.125</v>
      </c>
      <c r="AD20" s="14">
        <f>[16]Setembro!$E$33</f>
        <v>75.916666666666671</v>
      </c>
      <c r="AE20" s="14">
        <f>[16]Setembro!$E$34</f>
        <v>82.166666666666671</v>
      </c>
      <c r="AF20" s="78">
        <f t="shared" si="3"/>
        <v>71.6736111111111</v>
      </c>
    </row>
    <row r="21" spans="1:32" ht="17.100000000000001" customHeight="1" x14ac:dyDescent="0.2">
      <c r="A21" s="133" t="s">
        <v>11</v>
      </c>
      <c r="B21" s="14">
        <f>[17]Setembro!$E$5</f>
        <v>73.25</v>
      </c>
      <c r="C21" s="14">
        <f>[17]Setembro!$E$6</f>
        <v>89.916666666666671</v>
      </c>
      <c r="D21" s="14">
        <f>[17]Setembro!$E$7</f>
        <v>82.291666666666671</v>
      </c>
      <c r="E21" s="14">
        <f>[17]Setembro!$E$8</f>
        <v>70.125</v>
      </c>
      <c r="F21" s="14">
        <f>[17]Setembro!$E$9</f>
        <v>57.416666666666664</v>
      </c>
      <c r="G21" s="14">
        <f>[17]Setembro!$E$10</f>
        <v>57.833333333333336</v>
      </c>
      <c r="H21" s="14">
        <f>[17]Setembro!$E$11</f>
        <v>52.333333333333336</v>
      </c>
      <c r="I21" s="14">
        <f>[17]Setembro!$E$12</f>
        <v>50.458333333333336</v>
      </c>
      <c r="J21" s="14">
        <f>[17]Setembro!$E$13</f>
        <v>46.958333333333336</v>
      </c>
      <c r="K21" s="14">
        <f>[17]Setembro!$E$14</f>
        <v>48.583333333333336</v>
      </c>
      <c r="L21" s="14">
        <f>[17]Setembro!$E$15</f>
        <v>43.666666666666664</v>
      </c>
      <c r="M21" s="14">
        <f>[17]Setembro!$E$16</f>
        <v>58.25</v>
      </c>
      <c r="N21" s="14">
        <f>[17]Setembro!$E$17</f>
        <v>59.958333333333336</v>
      </c>
      <c r="O21" s="14">
        <f>[17]Setembro!$E$18</f>
        <v>87.833333333333329</v>
      </c>
      <c r="P21" s="14">
        <f>[17]Setembro!$E$19</f>
        <v>83.958333333333329</v>
      </c>
      <c r="Q21" s="14">
        <f>[17]Setembro!$E$20</f>
        <v>92.041666666666671</v>
      </c>
      <c r="R21" s="14">
        <f>[17]Setembro!$E$21</f>
        <v>90</v>
      </c>
      <c r="S21" s="14">
        <f>[17]Setembro!$E$22</f>
        <v>80.5</v>
      </c>
      <c r="T21" s="14">
        <f>[17]Setembro!$E$23</f>
        <v>71.708333333333329</v>
      </c>
      <c r="U21" s="14">
        <f>[17]Setembro!$E$24</f>
        <v>88</v>
      </c>
      <c r="V21" s="14">
        <f>[17]Setembro!$E$25</f>
        <v>80.125</v>
      </c>
      <c r="W21" s="14">
        <f>[17]Setembro!$E$26</f>
        <v>67.5</v>
      </c>
      <c r="X21" s="14">
        <f>[17]Setembro!$E$27</f>
        <v>62.541666666666664</v>
      </c>
      <c r="Y21" s="14">
        <f>[17]Setembro!$E$28</f>
        <v>59.25</v>
      </c>
      <c r="Z21" s="14">
        <f>[17]Setembro!$E$29</f>
        <v>74.125</v>
      </c>
      <c r="AA21" s="14">
        <f>[17]Setembro!$E$30</f>
        <v>72.708333333333329</v>
      </c>
      <c r="AB21" s="14">
        <f>[17]Setembro!$E$31</f>
        <v>84.708333333333329</v>
      </c>
      <c r="AC21" s="14">
        <f>[17]Setembro!$E$32</f>
        <v>84.291666666666671</v>
      </c>
      <c r="AD21" s="14">
        <f>[17]Setembro!$E$33</f>
        <v>79.166666666666671</v>
      </c>
      <c r="AE21" s="14">
        <f>[17]Setembro!$E$34</f>
        <v>82.625</v>
      </c>
      <c r="AF21" s="78">
        <f t="shared" si="3"/>
        <v>71.07083333333334</v>
      </c>
    </row>
    <row r="22" spans="1:32" ht="17.100000000000001" customHeight="1" x14ac:dyDescent="0.2">
      <c r="A22" s="133" t="s">
        <v>12</v>
      </c>
      <c r="B22" s="14">
        <f>[18]Setembro!$E$5</f>
        <v>61</v>
      </c>
      <c r="C22" s="14">
        <f>[18]Setembro!$E$6</f>
        <v>92.5</v>
      </c>
      <c r="D22" s="14">
        <f>[18]Setembro!$E$7</f>
        <v>63.333333333333336</v>
      </c>
      <c r="E22" s="14">
        <f>[18]Setembro!$E$8</f>
        <v>55.5</v>
      </c>
      <c r="F22" s="14">
        <f>[18]Setembro!$E$9</f>
        <v>36.363636363636367</v>
      </c>
      <c r="G22" s="14">
        <f>[18]Setembro!$E$10</f>
        <v>32</v>
      </c>
      <c r="H22" s="14">
        <f>[18]Setembro!$E$11</f>
        <v>28.181818181818183</v>
      </c>
      <c r="I22" s="14">
        <f>[18]Setembro!$E$12</f>
        <v>29.5</v>
      </c>
      <c r="J22" s="14">
        <f>[18]Setembro!$E$13</f>
        <v>27.8</v>
      </c>
      <c r="K22" s="14">
        <f>[18]Setembro!$E$14</f>
        <v>27.3</v>
      </c>
      <c r="L22" s="14">
        <f>[18]Setembro!$E$15</f>
        <v>36.166666666666664</v>
      </c>
      <c r="M22" s="14">
        <f>[18]Setembro!$E$16</f>
        <v>36.5</v>
      </c>
      <c r="N22" s="14">
        <f>[18]Setembro!$E$17</f>
        <v>35.5</v>
      </c>
      <c r="O22" s="14">
        <f>[18]Setembro!$E$18</f>
        <v>76</v>
      </c>
      <c r="P22" s="14">
        <f>[18]Setembro!$E$19</f>
        <v>64.125</v>
      </c>
      <c r="Q22" s="14">
        <f>[18]Setembro!$E$20</f>
        <v>79.666666666666671</v>
      </c>
      <c r="R22" s="14">
        <f>[18]Setembro!$E$21</f>
        <v>90.666666666666671</v>
      </c>
      <c r="S22" s="14">
        <f>[18]Setembro!$E$22</f>
        <v>66.454545454545453</v>
      </c>
      <c r="T22" s="14">
        <f>[18]Setembro!$E$23</f>
        <v>53.230769230769234</v>
      </c>
      <c r="U22" s="14">
        <f>[18]Setembro!$E$24</f>
        <v>73.615384615384613</v>
      </c>
      <c r="V22" s="14">
        <f>[18]Setembro!$E$25</f>
        <v>61.07692307692308</v>
      </c>
      <c r="W22" s="14">
        <f>[18]Setembro!$E$26</f>
        <v>51.769230769230766</v>
      </c>
      <c r="X22" s="14">
        <f>[18]Setembro!$E$27</f>
        <v>49.153846153846153</v>
      </c>
      <c r="Y22" s="14">
        <f>[18]Setembro!$E$28</f>
        <v>48</v>
      </c>
      <c r="Z22" s="14">
        <f>[18]Setembro!$E$29</f>
        <v>63.5</v>
      </c>
      <c r="AA22" s="14">
        <f>[18]Setembro!$E$30</f>
        <v>60.615384615384613</v>
      </c>
      <c r="AB22" s="14">
        <f>[18]Setembro!$E$31</f>
        <v>71</v>
      </c>
      <c r="AC22" s="14">
        <f>[18]Setembro!$E$32</f>
        <v>65.333333333333329</v>
      </c>
      <c r="AD22" s="14">
        <f>[18]Setembro!$E$33</f>
        <v>77.222222222222229</v>
      </c>
      <c r="AE22" s="14">
        <f>[18]Setembro!$E$34</f>
        <v>74.333333333333329</v>
      </c>
      <c r="AF22" s="78">
        <f t="shared" si="3"/>
        <v>56.24695868945868</v>
      </c>
    </row>
    <row r="23" spans="1:32" ht="17.100000000000001" customHeight="1" x14ac:dyDescent="0.2">
      <c r="A23" s="133" t="s">
        <v>13</v>
      </c>
      <c r="B23" s="14">
        <f>[19]Setembro!$E$5</f>
        <v>66.958333333333329</v>
      </c>
      <c r="C23" s="14">
        <f>[19]Setembro!$E$6</f>
        <v>87.916666666666671</v>
      </c>
      <c r="D23" s="14">
        <f>[19]Setembro!$E$7</f>
        <v>77.125</v>
      </c>
      <c r="E23" s="14">
        <f>[19]Setembro!$E$8</f>
        <v>75.833333333333329</v>
      </c>
      <c r="F23" s="14">
        <f>[19]Setembro!$E$9</f>
        <v>68.875</v>
      </c>
      <c r="G23" s="14">
        <f>[19]Setembro!$E$10</f>
        <v>63.25</v>
      </c>
      <c r="H23" s="14">
        <f>[19]Setembro!$E$11</f>
        <v>62.833333333333336</v>
      </c>
      <c r="I23" s="14">
        <f>[19]Setembro!$E$12</f>
        <v>59.666666666666664</v>
      </c>
      <c r="J23" s="14">
        <f>[19]Setembro!$E$13</f>
        <v>58.25</v>
      </c>
      <c r="K23" s="14">
        <f>[19]Setembro!$E$14</f>
        <v>60.416666666666664</v>
      </c>
      <c r="L23" s="14">
        <f>[19]Setembro!$E$15</f>
        <v>61.833333333333336</v>
      </c>
      <c r="M23" s="14">
        <f>[19]Setembro!$E$16</f>
        <v>64.583333333333329</v>
      </c>
      <c r="N23" s="14">
        <f>[19]Setembro!$E$17</f>
        <v>65.375</v>
      </c>
      <c r="O23" s="14">
        <f>[19]Setembro!$E$18</f>
        <v>80.083333333333329</v>
      </c>
      <c r="P23" s="14">
        <f>[19]Setembro!$E$19</f>
        <v>77.583333333333329</v>
      </c>
      <c r="Q23" s="14">
        <f>[19]Setembro!$E$20</f>
        <v>80.333333333333329</v>
      </c>
      <c r="R23" s="14">
        <f>[19]Setembro!$E$21</f>
        <v>91.166666666666671</v>
      </c>
      <c r="S23" s="14">
        <f>[19]Setembro!$E$22</f>
        <v>81.833333333333329</v>
      </c>
      <c r="T23" s="14">
        <f>[19]Setembro!$E$23</f>
        <v>67</v>
      </c>
      <c r="U23" s="14">
        <f>[19]Setembro!$E$24</f>
        <v>63.875</v>
      </c>
      <c r="V23" s="14">
        <f>[19]Setembro!$E$25</f>
        <v>68</v>
      </c>
      <c r="W23" s="14">
        <f>[19]Setembro!$E$26</f>
        <v>61.625</v>
      </c>
      <c r="X23" s="14">
        <f>[19]Setembro!$E$27</f>
        <v>67.208333333333329</v>
      </c>
      <c r="Y23" s="14">
        <f>[19]Setembro!$E$28</f>
        <v>65.333333333333329</v>
      </c>
      <c r="Z23" s="14">
        <f>[19]Setembro!$E$29</f>
        <v>70.625</v>
      </c>
      <c r="AA23" s="14">
        <f>[19]Setembro!$E$30</f>
        <v>69.625</v>
      </c>
      <c r="AB23" s="14">
        <f>[19]Setembro!$E$31</f>
        <v>71.541666666666671</v>
      </c>
      <c r="AC23" s="14">
        <f>[19]Setembro!$E$32</f>
        <v>71.375</v>
      </c>
      <c r="AD23" s="14">
        <f>[19]Setembro!$E$33</f>
        <v>75.916666666666671</v>
      </c>
      <c r="AE23" s="14">
        <f>[19]Setembro!$E$34</f>
        <v>81.5</v>
      </c>
      <c r="AF23" s="78">
        <f t="shared" si="3"/>
        <v>70.584722222222211</v>
      </c>
    </row>
    <row r="24" spans="1:32" ht="17.100000000000001" customHeight="1" x14ac:dyDescent="0.2">
      <c r="A24" s="133" t="s">
        <v>14</v>
      </c>
      <c r="B24" s="14">
        <f>[20]Setembro!$E$5</f>
        <v>34.041666666666664</v>
      </c>
      <c r="C24" s="14">
        <f>[20]Setembro!$E$6</f>
        <v>54.833333333333336</v>
      </c>
      <c r="D24" s="14">
        <f>[20]Setembro!$E$7</f>
        <v>63.708333333333336</v>
      </c>
      <c r="E24" s="14">
        <f>[20]Setembro!$E$8</f>
        <v>62.083333333333336</v>
      </c>
      <c r="F24" s="14">
        <f>[20]Setembro!$E$9</f>
        <v>50.125</v>
      </c>
      <c r="G24" s="14">
        <f>[20]Setembro!$E$10</f>
        <v>43.5</v>
      </c>
      <c r="H24" s="14">
        <f>[20]Setembro!$E$11</f>
        <v>32.666666666666664</v>
      </c>
      <c r="I24" s="14">
        <f>[20]Setembro!$E$12</f>
        <v>27.75</v>
      </c>
      <c r="J24" s="14">
        <f>[20]Setembro!$E$13</f>
        <v>27.333333333333332</v>
      </c>
      <c r="K24" s="14">
        <f>[20]Setembro!$E$14</f>
        <v>31.208333333333332</v>
      </c>
      <c r="L24" s="14">
        <f>[20]Setembro!$E$15</f>
        <v>32.416666666666664</v>
      </c>
      <c r="M24" s="14">
        <f>[20]Setembro!$E$16</f>
        <v>33.166666666666664</v>
      </c>
      <c r="N24" s="14">
        <f>[20]Setembro!$E$17</f>
        <v>36.375</v>
      </c>
      <c r="O24" s="14">
        <f>[20]Setembro!$E$18</f>
        <v>61.416666666666664</v>
      </c>
      <c r="P24" s="14">
        <f>[20]Setembro!$E$19</f>
        <v>82.083333333333329</v>
      </c>
      <c r="Q24" s="14">
        <f>[20]Setembro!$E$20</f>
        <v>72.666666666666671</v>
      </c>
      <c r="R24" s="14">
        <f>[20]Setembro!$E$21</f>
        <v>89.541666666666671</v>
      </c>
      <c r="S24" s="14">
        <f>[20]Setembro!$E$22</f>
        <v>80.958333333333329</v>
      </c>
      <c r="T24" s="14">
        <f>[20]Setembro!$E$23</f>
        <v>68.958333333333329</v>
      </c>
      <c r="U24" s="14">
        <f>[20]Setembro!$E$24</f>
        <v>70.958333333333329</v>
      </c>
      <c r="V24" s="14">
        <f>[20]Setembro!$E$25</f>
        <v>71.541666666666671</v>
      </c>
      <c r="W24" s="14">
        <f>[20]Setembro!$E$26</f>
        <v>52.875</v>
      </c>
      <c r="X24" s="14">
        <f>[20]Setembro!$E$27</f>
        <v>45.708333333333336</v>
      </c>
      <c r="Y24" s="14">
        <f>[20]Setembro!$E$28</f>
        <v>41</v>
      </c>
      <c r="Z24" s="14">
        <f>[20]Setembro!$E$29</f>
        <v>39.791666666666664</v>
      </c>
      <c r="AA24" s="14">
        <f>[20]Setembro!$E$30</f>
        <v>57.625</v>
      </c>
      <c r="AB24" s="14">
        <f>[20]Setembro!$E$31</f>
        <v>68.875</v>
      </c>
      <c r="AC24" s="14">
        <f>[20]Setembro!$E$32</f>
        <v>72.541666666666671</v>
      </c>
      <c r="AD24" s="14">
        <f>[20]Setembro!$E$33</f>
        <v>67.333333333333329</v>
      </c>
      <c r="AE24" s="14">
        <f>[20]Setembro!$E$34</f>
        <v>84.083333333333329</v>
      </c>
      <c r="AF24" s="78">
        <f t="shared" si="3"/>
        <v>55.238888888888894</v>
      </c>
    </row>
    <row r="25" spans="1:32" ht="17.100000000000001" customHeight="1" x14ac:dyDescent="0.2">
      <c r="A25" s="133" t="s">
        <v>15</v>
      </c>
      <c r="B25" s="14">
        <f>[21]Setembro!$E$5</f>
        <v>92</v>
      </c>
      <c r="C25" s="14">
        <f>[21]Setembro!$E$6</f>
        <v>97</v>
      </c>
      <c r="D25" s="14">
        <f>[21]Setembro!$E$7</f>
        <v>95.416666666666671</v>
      </c>
      <c r="E25" s="14">
        <f>[21]Setembro!$E$8</f>
        <v>76</v>
      </c>
      <c r="F25" s="14">
        <f>[21]Setembro!$E$9</f>
        <v>53.125</v>
      </c>
      <c r="G25" s="14">
        <f>[21]Setembro!$E$10</f>
        <v>56.416666666666664</v>
      </c>
      <c r="H25" s="14">
        <f>[21]Setembro!$E$11</f>
        <v>44.541666666666664</v>
      </c>
      <c r="I25" s="14">
        <f>[21]Setembro!$E$12</f>
        <v>32.833333333333336</v>
      </c>
      <c r="J25" s="14">
        <f>[21]Setembro!$E$13</f>
        <v>24.75</v>
      </c>
      <c r="K25" s="14">
        <f>[21]Setembro!$E$14</f>
        <v>27.166666666666668</v>
      </c>
      <c r="L25" s="14">
        <f>[21]Setembro!$E$15</f>
        <v>37.791666666666664</v>
      </c>
      <c r="M25" s="14">
        <f>[21]Setembro!$E$16</f>
        <v>51.458333333333336</v>
      </c>
      <c r="N25" s="14">
        <f>[21]Setembro!$E$17</f>
        <v>70.75</v>
      </c>
      <c r="O25" s="14">
        <f>[21]Setembro!$E$18</f>
        <v>90.791666666666671</v>
      </c>
      <c r="P25" s="14">
        <f>[21]Setembro!$E$19</f>
        <v>78.166666666666671</v>
      </c>
      <c r="Q25" s="14">
        <f>[21]Setembro!$E$20</f>
        <v>90</v>
      </c>
      <c r="R25" s="14">
        <f>[21]Setembro!$E$21</f>
        <v>87.583333333333329</v>
      </c>
      <c r="S25" s="14">
        <f>[21]Setembro!$E$22</f>
        <v>77.916666666666671</v>
      </c>
      <c r="T25" s="14">
        <f>[21]Setembro!$E$23</f>
        <v>67.666666666666671</v>
      </c>
      <c r="U25" s="14">
        <f>[21]Setembro!$E$24</f>
        <v>88.375</v>
      </c>
      <c r="V25" s="14">
        <f>[21]Setembro!$E$25</f>
        <v>76.5</v>
      </c>
      <c r="W25" s="14">
        <f>[21]Setembro!$E$26</f>
        <v>67.25</v>
      </c>
      <c r="X25" s="14">
        <f>[21]Setembro!$E$27</f>
        <v>55.5</v>
      </c>
      <c r="Y25" s="14">
        <f>[21]Setembro!$E$28</f>
        <v>55</v>
      </c>
      <c r="Z25" s="14">
        <f>[21]Setembro!$E$29</f>
        <v>72.125</v>
      </c>
      <c r="AA25" s="14">
        <f>[21]Setembro!$E$30</f>
        <v>83.166666666666671</v>
      </c>
      <c r="AB25" s="14">
        <f>[21]Setembro!$E$31</f>
        <v>91.5</v>
      </c>
      <c r="AC25" s="14">
        <f>[21]Setembro!$E$32</f>
        <v>92.125</v>
      </c>
      <c r="AD25" s="14">
        <f>[21]Setembro!$E$33</f>
        <v>79.541666666666671</v>
      </c>
      <c r="AE25" s="14">
        <f>[21]Setembro!$E$34</f>
        <v>78.5</v>
      </c>
      <c r="AF25" s="78">
        <f t="shared" si="3"/>
        <v>69.69861111111112</v>
      </c>
    </row>
    <row r="26" spans="1:32" ht="17.100000000000001" customHeight="1" x14ac:dyDescent="0.2">
      <c r="A26" s="133" t="s">
        <v>16</v>
      </c>
      <c r="B26" s="14">
        <f>[22]Setembro!$E$5</f>
        <v>71</v>
      </c>
      <c r="C26" s="14">
        <f>[22]Setembro!$E$6</f>
        <v>84.291666666666671</v>
      </c>
      <c r="D26" s="14">
        <f>[22]Setembro!$E$7</f>
        <v>76.083333333333329</v>
      </c>
      <c r="E26" s="14">
        <f>[22]Setembro!$E$8</f>
        <v>70.125</v>
      </c>
      <c r="F26" s="14">
        <f>[22]Setembro!$E$9</f>
        <v>57.125</v>
      </c>
      <c r="G26" s="14">
        <f>[22]Setembro!$E$10</f>
        <v>51.333333333333336</v>
      </c>
      <c r="H26" s="14">
        <f>[22]Setembro!$E$11</f>
        <v>45.75</v>
      </c>
      <c r="I26" s="14">
        <f>[22]Setembro!$E$12</f>
        <v>44.375</v>
      </c>
      <c r="J26" s="14">
        <f>[22]Setembro!$E$13</f>
        <v>33</v>
      </c>
      <c r="K26" s="14">
        <f>[22]Setembro!$E$14</f>
        <v>37.958333333333336</v>
      </c>
      <c r="L26" s="14">
        <f>[22]Setembro!$E$15</f>
        <v>40.375</v>
      </c>
      <c r="M26" s="14">
        <f>[22]Setembro!$E$16</f>
        <v>39.416666666666664</v>
      </c>
      <c r="N26" s="14">
        <f>[22]Setembro!$E$17</f>
        <v>56.291666666666664</v>
      </c>
      <c r="O26" s="14">
        <f>[22]Setembro!$E$18</f>
        <v>83.583333333333329</v>
      </c>
      <c r="P26" s="14">
        <f>[22]Setembro!$E$19</f>
        <v>75.125</v>
      </c>
      <c r="Q26" s="14">
        <f>[22]Setembro!$E$20</f>
        <v>78.041666666666671</v>
      </c>
      <c r="R26" s="14">
        <f>[22]Setembro!$E$21</f>
        <v>84.625</v>
      </c>
      <c r="S26" s="14">
        <f>[22]Setembro!$E$22</f>
        <v>81.375</v>
      </c>
      <c r="T26" s="14">
        <f>[22]Setembro!$E$23</f>
        <v>61.875</v>
      </c>
      <c r="U26" s="14">
        <f>[22]Setembro!$E$24</f>
        <v>62.458333333333336</v>
      </c>
      <c r="V26" s="14">
        <f>[22]Setembro!$E$25</f>
        <v>69.291666666666671</v>
      </c>
      <c r="W26" s="14">
        <f>[22]Setembro!$E$26</f>
        <v>58.708333333333336</v>
      </c>
      <c r="X26" s="14">
        <f>[22]Setembro!$E$27</f>
        <v>51.708333333333336</v>
      </c>
      <c r="Y26" s="14">
        <f>[22]Setembro!$E$28</f>
        <v>48.75</v>
      </c>
      <c r="Z26" s="14">
        <f>[22]Setembro!$E$29</f>
        <v>64.166666666666671</v>
      </c>
      <c r="AA26" s="14">
        <f>[22]Setembro!$E$30</f>
        <v>65.666666666666671</v>
      </c>
      <c r="AB26" s="14">
        <f>[22]Setembro!$E$31</f>
        <v>71.5</v>
      </c>
      <c r="AC26" s="14">
        <f>[22]Setembro!$E$32</f>
        <v>71.458333333333329</v>
      </c>
      <c r="AD26" s="14">
        <f>[22]Setembro!$E$33</f>
        <v>69.333333333333329</v>
      </c>
      <c r="AE26" s="14">
        <f>[22]Setembro!$E$34</f>
        <v>62.833333333333336</v>
      </c>
      <c r="AF26" s="78">
        <f>AVERAGE(B26:AE26)</f>
        <v>62.254166666666656</v>
      </c>
    </row>
    <row r="27" spans="1:32" ht="17.100000000000001" customHeight="1" x14ac:dyDescent="0.2">
      <c r="A27" s="133" t="s">
        <v>17</v>
      </c>
      <c r="B27" s="14">
        <f>[23]Setembro!$E$5</f>
        <v>68.083333333333329</v>
      </c>
      <c r="C27" s="14">
        <f>[23]Setembro!$E$6</f>
        <v>87.875</v>
      </c>
      <c r="D27" s="14">
        <f>[23]Setembro!$E$7</f>
        <v>83.833333333333329</v>
      </c>
      <c r="E27" s="14">
        <f>[23]Setembro!$E$8</f>
        <v>72.583333333333329</v>
      </c>
      <c r="F27" s="14">
        <f>[23]Setembro!$E$9</f>
        <v>58.083333333333336</v>
      </c>
      <c r="G27" s="14">
        <f>[23]Setembro!$E$10</f>
        <v>49.666666666666664</v>
      </c>
      <c r="H27" s="14">
        <f>[23]Setembro!$E$11</f>
        <v>52.833333333333336</v>
      </c>
      <c r="I27" s="14">
        <f>[23]Setembro!$E$12</f>
        <v>49.916666666666664</v>
      </c>
      <c r="J27" s="14">
        <f>[23]Setembro!$E$13</f>
        <v>49.916666666666664</v>
      </c>
      <c r="K27" s="14">
        <f>[23]Setembro!$E$14</f>
        <v>53.333333333333336</v>
      </c>
      <c r="L27" s="14">
        <f>[23]Setembro!$E$15</f>
        <v>46.875</v>
      </c>
      <c r="M27" s="14">
        <f>[23]Setembro!$E$16</f>
        <v>61.208333333333336</v>
      </c>
      <c r="N27" s="14">
        <f>[23]Setembro!$E$17</f>
        <v>64.666666666666671</v>
      </c>
      <c r="O27" s="14">
        <f>[23]Setembro!$E$18</f>
        <v>90.208333333333329</v>
      </c>
      <c r="P27" s="14">
        <f>[23]Setembro!$E$19</f>
        <v>86.041666666666671</v>
      </c>
      <c r="Q27" s="14">
        <f>[23]Setembro!$E$20</f>
        <v>93.541666666666671</v>
      </c>
      <c r="R27" s="14">
        <f>[23]Setembro!$E$21</f>
        <v>91.791666666666671</v>
      </c>
      <c r="S27" s="14">
        <f>[23]Setembro!$E$22</f>
        <v>83.666666666666671</v>
      </c>
      <c r="T27" s="14">
        <f>[23]Setembro!$E$23</f>
        <v>68.541666666666671</v>
      </c>
      <c r="U27" s="14">
        <f>[23]Setembro!$E$24</f>
        <v>87.25</v>
      </c>
      <c r="V27" s="14">
        <f>[23]Setembro!$E$25</f>
        <v>84.041666666666671</v>
      </c>
      <c r="W27" s="14">
        <f>[23]Setembro!$E$26</f>
        <v>65.375</v>
      </c>
      <c r="X27" s="14">
        <f>[23]Setembro!$E$27</f>
        <v>55.833333333333336</v>
      </c>
      <c r="Y27" s="14">
        <f>[23]Setembro!$E$28</f>
        <v>55.5</v>
      </c>
      <c r="Z27" s="14">
        <f>[23]Setembro!$E$29</f>
        <v>72.416666666666671</v>
      </c>
      <c r="AA27" s="14">
        <f>[23]Setembro!$E$30</f>
        <v>73.666666666666671</v>
      </c>
      <c r="AB27" s="14">
        <f>[23]Setembro!$E$31</f>
        <v>86.541666666666671</v>
      </c>
      <c r="AC27" s="14">
        <f>[23]Setembro!$E$32</f>
        <v>84.083333333333329</v>
      </c>
      <c r="AD27" s="14">
        <f>[23]Setembro!$E$33</f>
        <v>76.208333333333329</v>
      </c>
      <c r="AE27" s="14">
        <f>[23]Setembro!$E$34</f>
        <v>88.791666666666671</v>
      </c>
      <c r="AF27" s="78">
        <f>AVERAGE(B27:AE27)</f>
        <v>71.412499999999994</v>
      </c>
    </row>
    <row r="28" spans="1:32" ht="17.100000000000001" customHeight="1" x14ac:dyDescent="0.2">
      <c r="A28" s="133" t="s">
        <v>18</v>
      </c>
      <c r="B28" s="14">
        <f>[24]Setembro!$E$5</f>
        <v>48.333333333333336</v>
      </c>
      <c r="C28" s="14">
        <f>[24]Setembro!$E$6</f>
        <v>90.75</v>
      </c>
      <c r="D28" s="14">
        <f>[24]Setembro!$E$7</f>
        <v>80.375</v>
      </c>
      <c r="E28" s="14">
        <f>[24]Setembro!$E$8</f>
        <v>70.25</v>
      </c>
      <c r="F28" s="14">
        <f>[24]Setembro!$E$9</f>
        <v>45.583333333333336</v>
      </c>
      <c r="G28" s="14">
        <f>[24]Setembro!$E$10</f>
        <v>37.083333333333336</v>
      </c>
      <c r="H28" s="14">
        <f>[24]Setembro!$E$11</f>
        <v>30.416666666666668</v>
      </c>
      <c r="I28" s="14">
        <f>[24]Setembro!$E$12</f>
        <v>28.041666666666668</v>
      </c>
      <c r="J28" s="14">
        <f>[24]Setembro!$E$13</f>
        <v>26.833333333333332</v>
      </c>
      <c r="K28" s="14">
        <f>[24]Setembro!$E$14</f>
        <v>25.75</v>
      </c>
      <c r="L28" s="14">
        <f>[24]Setembro!$E$15</f>
        <v>30.5</v>
      </c>
      <c r="M28" s="14">
        <f>[24]Setembro!$E$16</f>
        <v>32.75</v>
      </c>
      <c r="N28" s="14">
        <f>[24]Setembro!$E$17</f>
        <v>30.791666666666668</v>
      </c>
      <c r="O28" s="14">
        <f>[24]Setembro!$E$18</f>
        <v>80.375</v>
      </c>
      <c r="P28" s="14">
        <f>[24]Setembro!$E$19</f>
        <v>82.125</v>
      </c>
      <c r="Q28" s="14">
        <f>[24]Setembro!$E$20</f>
        <v>84.791666666666671</v>
      </c>
      <c r="R28" s="14">
        <f>[24]Setembro!$E$21</f>
        <v>91.416666666666671</v>
      </c>
      <c r="S28" s="14">
        <f>[24]Setembro!$E$22</f>
        <v>80.666666666666671</v>
      </c>
      <c r="T28" s="14">
        <f>[24]Setembro!$E$23</f>
        <v>64.791666666666671</v>
      </c>
      <c r="U28" s="14">
        <f>[24]Setembro!$E$24</f>
        <v>73.875</v>
      </c>
      <c r="V28" s="14">
        <f>[24]Setembro!$E$25</f>
        <v>73.333333333333329</v>
      </c>
      <c r="W28" s="14">
        <f>[24]Setembro!$E$26</f>
        <v>64.166666666666671</v>
      </c>
      <c r="X28" s="14">
        <f>[24]Setembro!$E$27</f>
        <v>56.166666666666664</v>
      </c>
      <c r="Y28" s="14">
        <f>[24]Setembro!$E$28</f>
        <v>30.833333333333332</v>
      </c>
      <c r="Z28" s="14" t="str">
        <f>[24]Setembro!$E$29</f>
        <v>*</v>
      </c>
      <c r="AA28" s="14">
        <f>[24]Setembro!$E$30</f>
        <v>44.166666666666664</v>
      </c>
      <c r="AB28" s="14">
        <f>[24]Setembro!$E$31</f>
        <v>72.541666666666671</v>
      </c>
      <c r="AC28" s="14">
        <f>[24]Setembro!$E$32</f>
        <v>73.208333333333329</v>
      </c>
      <c r="AD28" s="14">
        <f>[24]Setembro!$E$33</f>
        <v>73.833333333333329</v>
      </c>
      <c r="AE28" s="14">
        <f>[24]Setembro!$E$34</f>
        <v>88.625</v>
      </c>
      <c r="AF28" s="78">
        <f t="shared" si="3"/>
        <v>59.047413793103445</v>
      </c>
    </row>
    <row r="29" spans="1:32" ht="17.100000000000001" customHeight="1" x14ac:dyDescent="0.2">
      <c r="A29" s="133" t="s">
        <v>19</v>
      </c>
      <c r="B29" s="14">
        <f>[25]Setembro!$E$5</f>
        <v>94.708333333333329</v>
      </c>
      <c r="C29" s="14">
        <f>[25]Setembro!$E$6</f>
        <v>95.166666666666671</v>
      </c>
      <c r="D29" s="14">
        <f>[25]Setembro!$E$7</f>
        <v>94.708333333333329</v>
      </c>
      <c r="E29" s="14">
        <f>[25]Setembro!$E$8</f>
        <v>74.958333333333329</v>
      </c>
      <c r="F29" s="14">
        <f>[25]Setembro!$E$9</f>
        <v>62.5</v>
      </c>
      <c r="G29" s="14">
        <f>[25]Setembro!$E$10</f>
        <v>53.333333333333336</v>
      </c>
      <c r="H29" s="14">
        <f>[25]Setembro!$E$11</f>
        <v>46</v>
      </c>
      <c r="I29" s="14">
        <f>[25]Setembro!$E$12</f>
        <v>38.375</v>
      </c>
      <c r="J29" s="14">
        <f>[25]Setembro!$E$13</f>
        <v>32.416666666666664</v>
      </c>
      <c r="K29" s="14">
        <f>[25]Setembro!$E$14</f>
        <v>36.166666666666664</v>
      </c>
      <c r="L29" s="14">
        <f>[25]Setembro!$E$15</f>
        <v>52.958333333333336</v>
      </c>
      <c r="M29" s="14">
        <f>[25]Setembro!$E$16</f>
        <v>56.958333333333336</v>
      </c>
      <c r="N29" s="14">
        <f>[25]Setembro!$E$17</f>
        <v>74.625</v>
      </c>
      <c r="O29" s="14">
        <f>[25]Setembro!$E$18</f>
        <v>86.166666666666671</v>
      </c>
      <c r="P29" s="14">
        <f>[25]Setembro!$E$19</f>
        <v>75.208333333333329</v>
      </c>
      <c r="Q29" s="14">
        <f>[25]Setembro!$E$20</f>
        <v>86.208333333333329</v>
      </c>
      <c r="R29" s="14">
        <f>[25]Setembro!$E$21</f>
        <v>85.166666666666671</v>
      </c>
      <c r="S29" s="14">
        <f>[25]Setembro!$E$22</f>
        <v>69.25</v>
      </c>
      <c r="T29" s="14">
        <f>[25]Setembro!$E$23</f>
        <v>68.125</v>
      </c>
      <c r="U29" s="14">
        <f>[25]Setembro!$E$24</f>
        <v>85.5</v>
      </c>
      <c r="V29" s="14">
        <f>[25]Setembro!$E$25</f>
        <v>81.708333333333329</v>
      </c>
      <c r="W29" s="14">
        <f>[25]Setembro!$E$26</f>
        <v>67.791666666666671</v>
      </c>
      <c r="X29" s="14">
        <f>[25]Setembro!$E$27</f>
        <v>64.833333333333329</v>
      </c>
      <c r="Y29" s="14">
        <f>[25]Setembro!$E$28</f>
        <v>69.375</v>
      </c>
      <c r="Z29" s="14">
        <f>[25]Setembro!$E$29</f>
        <v>81.541666666666671</v>
      </c>
      <c r="AA29" s="14">
        <f>[25]Setembro!$E$30</f>
        <v>90.958333333333329</v>
      </c>
      <c r="AB29" s="14">
        <f>[25]Setembro!$E$31</f>
        <v>90.708333333333329</v>
      </c>
      <c r="AC29" s="14">
        <f>[25]Setembro!$E$32</f>
        <v>84.5</v>
      </c>
      <c r="AD29" s="14">
        <f>[25]Setembro!$E$33</f>
        <v>77.916666666666671</v>
      </c>
      <c r="AE29" s="14">
        <f>[25]Setembro!$E$34</f>
        <v>81.916666666666671</v>
      </c>
      <c r="AF29" s="78">
        <f t="shared" si="3"/>
        <v>71.991666666666646</v>
      </c>
    </row>
    <row r="30" spans="1:32" ht="17.100000000000001" customHeight="1" x14ac:dyDescent="0.2">
      <c r="A30" s="133" t="s">
        <v>31</v>
      </c>
      <c r="B30" s="14">
        <f>[26]Setembro!$E$5</f>
        <v>55.708333333333336</v>
      </c>
      <c r="C30" s="14">
        <f>[26]Setembro!$E$6</f>
        <v>91.541666666666671</v>
      </c>
      <c r="D30" s="14">
        <f>[26]Setembro!$E$7</f>
        <v>84.791666666666671</v>
      </c>
      <c r="E30" s="14">
        <f>[26]Setembro!$E$8</f>
        <v>72.291666666666671</v>
      </c>
      <c r="F30" s="14">
        <f>[26]Setembro!$E$9</f>
        <v>55.875</v>
      </c>
      <c r="G30" s="14">
        <f>[26]Setembro!$E$10</f>
        <v>47.541666666666664</v>
      </c>
      <c r="H30" s="14">
        <f>[26]Setembro!$E$11</f>
        <v>41</v>
      </c>
      <c r="I30" s="14">
        <f>[26]Setembro!$E$12</f>
        <v>39.291666666666664</v>
      </c>
      <c r="J30" s="14">
        <f>[26]Setembro!$E$13</f>
        <v>40.5</v>
      </c>
      <c r="K30" s="14">
        <f>[26]Setembro!$E$14</f>
        <v>43.708333333333336</v>
      </c>
      <c r="L30" s="14">
        <f>[26]Setembro!$E$15</f>
        <v>38.291666666666664</v>
      </c>
      <c r="M30" s="14">
        <f>[26]Setembro!$E$16</f>
        <v>48.875</v>
      </c>
      <c r="N30" s="14">
        <f>[26]Setembro!$E$17</f>
        <v>53.791666666666664</v>
      </c>
      <c r="O30" s="14">
        <f>[26]Setembro!$E$18</f>
        <v>86.75</v>
      </c>
      <c r="P30" s="14">
        <f>[26]Setembro!$E$19</f>
        <v>85.916666666666671</v>
      </c>
      <c r="Q30" s="14">
        <f>[26]Setembro!$E$20</f>
        <v>85.833333333333329</v>
      </c>
      <c r="R30" s="14">
        <f>[26]Setembro!$E$21</f>
        <v>94.208333333333329</v>
      </c>
      <c r="S30" s="14">
        <f>[26]Setembro!$E$22</f>
        <v>85.458333333333329</v>
      </c>
      <c r="T30" s="14">
        <f>[26]Setembro!$E$23</f>
        <v>66.541666666666671</v>
      </c>
      <c r="U30" s="14">
        <f>[26]Setembro!$E$24</f>
        <v>80.458333333333329</v>
      </c>
      <c r="V30" s="14">
        <f>[26]Setembro!$E$25</f>
        <v>73.166666666666671</v>
      </c>
      <c r="W30" s="14">
        <f>[26]Setembro!$E$26</f>
        <v>59.833333333333336</v>
      </c>
      <c r="X30" s="14">
        <f>[26]Setembro!$E$27</f>
        <v>49.916666666666664</v>
      </c>
      <c r="Y30" s="14">
        <f>[26]Setembro!$E$28</f>
        <v>45.625</v>
      </c>
      <c r="Z30" s="14">
        <f>[26]Setembro!$E$29</f>
        <v>77.083333333333329</v>
      </c>
      <c r="AA30" s="14">
        <f>[26]Setembro!$E$30</f>
        <v>65.875</v>
      </c>
      <c r="AB30" s="14">
        <f>[26]Setembro!$E$31</f>
        <v>81.25</v>
      </c>
      <c r="AC30" s="14">
        <f>[26]Setembro!$E$32</f>
        <v>79.5</v>
      </c>
      <c r="AD30" s="14">
        <f>[26]Setembro!$E$33</f>
        <v>71.125</v>
      </c>
      <c r="AE30" s="14">
        <f>[26]Setembro!$E$34</f>
        <v>78</v>
      </c>
      <c r="AF30" s="78">
        <f t="shared" si="3"/>
        <v>65.99166666666666</v>
      </c>
    </row>
    <row r="31" spans="1:32" ht="17.100000000000001" customHeight="1" x14ac:dyDescent="0.2">
      <c r="A31" s="133" t="s">
        <v>49</v>
      </c>
      <c r="B31" s="14">
        <f>[27]Setembro!$E$5</f>
        <v>43.333333333333336</v>
      </c>
      <c r="C31" s="14">
        <f>[27]Setembro!$E$6</f>
        <v>82.75</v>
      </c>
      <c r="D31" s="14">
        <f>[27]Setembro!$E$7</f>
        <v>76.625</v>
      </c>
      <c r="E31" s="14">
        <f>[27]Setembro!$E$8</f>
        <v>65.958333333333329</v>
      </c>
      <c r="F31" s="14">
        <f>[27]Setembro!$E$9</f>
        <v>48.541666666666664</v>
      </c>
      <c r="G31" s="14">
        <f>[27]Setembro!$E$10</f>
        <v>32.708333333333336</v>
      </c>
      <c r="H31" s="14">
        <f>[27]Setembro!$E$11</f>
        <v>25.708333333333332</v>
      </c>
      <c r="I31" s="14">
        <f>[27]Setembro!$E$12</f>
        <v>25.458333333333332</v>
      </c>
      <c r="J31" s="14">
        <f>[27]Setembro!$E$13</f>
        <v>25.583333333333332</v>
      </c>
      <c r="K31" s="14">
        <f>[27]Setembro!$E$14</f>
        <v>22.708333333333332</v>
      </c>
      <c r="L31" s="14">
        <f>[27]Setembro!$E$15</f>
        <v>25.217391304347824</v>
      </c>
      <c r="M31" s="14">
        <f>[27]Setembro!$E$16</f>
        <v>26.083333333333332</v>
      </c>
      <c r="N31" s="14">
        <f>[27]Setembro!$E$17</f>
        <v>26.625</v>
      </c>
      <c r="O31" s="14">
        <f>[27]Setembro!$E$18</f>
        <v>62.791666666666664</v>
      </c>
      <c r="P31" s="14">
        <f>[27]Setembro!$E$19</f>
        <v>73.625</v>
      </c>
      <c r="Q31" s="14">
        <f>[27]Setembro!$E$20</f>
        <v>60</v>
      </c>
      <c r="R31" s="14">
        <f>[27]Setembro!$E$21</f>
        <v>67.541666666666671</v>
      </c>
      <c r="S31" s="14">
        <f>[27]Setembro!$E$22</f>
        <v>72.041666666666671</v>
      </c>
      <c r="T31" s="14">
        <f>[27]Setembro!$E$23</f>
        <v>55.041666666666664</v>
      </c>
      <c r="U31" s="14">
        <f>[27]Setembro!$E$24</f>
        <v>68.208333333333329</v>
      </c>
      <c r="V31" s="14">
        <f>[27]Setembro!$E$25</f>
        <v>57.708333333333336</v>
      </c>
      <c r="W31" s="14">
        <f>[27]Setembro!$E$26</f>
        <v>50.541666666666664</v>
      </c>
      <c r="X31" s="14">
        <f>[27]Setembro!$E$27</f>
        <v>48.125</v>
      </c>
      <c r="Y31" s="14">
        <f>[27]Setembro!$E$28</f>
        <v>45.416666666666664</v>
      </c>
      <c r="Z31" s="14">
        <f>[27]Setembro!$E$29</f>
        <v>77.333333333333329</v>
      </c>
      <c r="AA31" s="14">
        <f>[27]Setembro!$E$30</f>
        <v>58.666666666666664</v>
      </c>
      <c r="AB31" s="14">
        <f>[27]Setembro!$E$31</f>
        <v>53.5</v>
      </c>
      <c r="AC31" s="14">
        <f>[27]Setembro!$E$32</f>
        <v>79.541666666666671</v>
      </c>
      <c r="AD31" s="14">
        <f>[27]Setembro!$E$33</f>
        <v>65.916666666666671</v>
      </c>
      <c r="AE31" s="14">
        <f>[27]Setembro!$E$34</f>
        <v>84.083333333333329</v>
      </c>
      <c r="AF31" s="78">
        <f t="shared" si="3"/>
        <v>53.579468599033817</v>
      </c>
    </row>
    <row r="32" spans="1:32" ht="17.100000000000001" customHeight="1" x14ac:dyDescent="0.2">
      <c r="A32" s="133" t="s">
        <v>20</v>
      </c>
      <c r="B32" s="14">
        <f>[28]Setembro!$E$5</f>
        <v>40.541666666666664</v>
      </c>
      <c r="C32" s="14">
        <f>[28]Setembro!$E$6</f>
        <v>74</v>
      </c>
      <c r="D32" s="14">
        <f>[28]Setembro!$E$7</f>
        <v>67.291666666666671</v>
      </c>
      <c r="E32" s="14">
        <f>[28]Setembro!$E$8</f>
        <v>67.791666666666671</v>
      </c>
      <c r="F32" s="14">
        <f>[28]Setembro!$E$9</f>
        <v>49.791666666666664</v>
      </c>
      <c r="G32" s="14">
        <f>[28]Setembro!$E$10</f>
        <v>43.416666666666664</v>
      </c>
      <c r="H32" s="14">
        <f>[28]Setembro!$E$11</f>
        <v>40</v>
      </c>
      <c r="I32" s="14">
        <f>[28]Setembro!$E$12</f>
        <v>32.625</v>
      </c>
      <c r="J32" s="14">
        <f>[28]Setembro!$E$13</f>
        <v>28.416666666666668</v>
      </c>
      <c r="K32" s="14">
        <f>[28]Setembro!$E$14</f>
        <v>33.916666666666664</v>
      </c>
      <c r="L32" s="14">
        <f>[28]Setembro!$E$15</f>
        <v>40</v>
      </c>
      <c r="M32" s="14">
        <f>[28]Setembro!$E$16</f>
        <v>41.708333333333336</v>
      </c>
      <c r="N32" s="14">
        <f>[28]Setembro!$E$17</f>
        <v>46.666666666666664</v>
      </c>
      <c r="O32" s="14">
        <f>[28]Setembro!$E$18</f>
        <v>75.083333333333329</v>
      </c>
      <c r="P32" s="14">
        <f>[28]Setembro!$E$19</f>
        <v>83.708333333333329</v>
      </c>
      <c r="Q32" s="14">
        <f>[28]Setembro!$E$20</f>
        <v>80.666666666666671</v>
      </c>
      <c r="R32" s="14">
        <f>[28]Setembro!$E$21</f>
        <v>91.875</v>
      </c>
      <c r="S32" s="14">
        <f>[28]Setembro!$E$22</f>
        <v>82.75</v>
      </c>
      <c r="T32" s="14">
        <f>[28]Setembro!$E$23</f>
        <v>66.833333333333329</v>
      </c>
      <c r="U32" s="14">
        <f>[28]Setembro!$E$24</f>
        <v>82.458333333333329</v>
      </c>
      <c r="V32" s="14">
        <f>[28]Setembro!$E$25</f>
        <v>74.916666666666671</v>
      </c>
      <c r="W32" s="14">
        <f>[28]Setembro!$E$26</f>
        <v>59</v>
      </c>
      <c r="X32" s="14">
        <f>[28]Setembro!$E$27</f>
        <v>46.666666666666664</v>
      </c>
      <c r="Y32" s="14">
        <f>[28]Setembro!$E$28</f>
        <v>42.25</v>
      </c>
      <c r="Z32" s="14">
        <f>[28]Setembro!$E$29</f>
        <v>46.166666666666664</v>
      </c>
      <c r="AA32" s="14">
        <f>[28]Setembro!$E$30</f>
        <v>61.791666666666664</v>
      </c>
      <c r="AB32" s="14">
        <f>[28]Setembro!$E$31</f>
        <v>74.625</v>
      </c>
      <c r="AC32" s="14">
        <f>[28]Setembro!$E$32</f>
        <v>71.375</v>
      </c>
      <c r="AD32" s="14">
        <f>[28]Setembro!$E$33</f>
        <v>64.083333333333329</v>
      </c>
      <c r="AE32" s="14">
        <f>[28]Setembro!$E$34</f>
        <v>84.708333333333329</v>
      </c>
      <c r="AF32" s="78">
        <f t="shared" ref="AF32:AF41" si="4">AVERAGE(B32:AE32)</f>
        <v>59.837500000000006</v>
      </c>
    </row>
    <row r="33" spans="1:32" ht="17.100000000000001" customHeight="1" x14ac:dyDescent="0.2">
      <c r="A33" s="76" t="s">
        <v>118</v>
      </c>
      <c r="B33" s="13">
        <f>[29]Setembro!$E$5</f>
        <v>62.791666666666664</v>
      </c>
      <c r="C33" s="13">
        <f>[29]Setembro!$E$6</f>
        <v>91.375</v>
      </c>
      <c r="D33" s="13">
        <f>[29]Setembro!$E$7</f>
        <v>85.333333333333329</v>
      </c>
      <c r="E33" s="13">
        <f>[29]Setembro!$E$8</f>
        <v>73.083333333333329</v>
      </c>
      <c r="F33" s="13">
        <f>[29]Setembro!$E$9</f>
        <v>60</v>
      </c>
      <c r="G33" s="13">
        <f>[29]Setembro!$E$10</f>
        <v>54.5</v>
      </c>
      <c r="H33" s="13">
        <f>[29]Setembro!$E$11</f>
        <v>47.166666666666664</v>
      </c>
      <c r="I33" s="13">
        <f>[29]Setembro!$E$12</f>
        <v>41.041666666666664</v>
      </c>
      <c r="J33" s="13">
        <f>[29]Setembro!$E$13</f>
        <v>43.375</v>
      </c>
      <c r="K33" s="13">
        <f>[29]Setembro!$E$14</f>
        <v>46.25</v>
      </c>
      <c r="L33" s="13">
        <f>[29]Setembro!$E$15</f>
        <v>51.916666666666664</v>
      </c>
      <c r="M33" s="13">
        <f>[29]Setembro!$E$16</f>
        <v>56.416666666666664</v>
      </c>
      <c r="N33" s="13">
        <f>[29]Setembro!$E$17</f>
        <v>62.916666666666664</v>
      </c>
      <c r="O33" s="13">
        <f>[29]Setembro!$E$18</f>
        <v>87.125</v>
      </c>
      <c r="P33" s="13">
        <f>[29]Setembro!$E$19</f>
        <v>82.291666666666671</v>
      </c>
      <c r="Q33" s="13">
        <f>[29]Setembro!$E$20</f>
        <v>89.666666666666671</v>
      </c>
      <c r="R33" s="13">
        <f>[29]Setembro!$E$21</f>
        <v>90.416666666666671</v>
      </c>
      <c r="S33" s="13">
        <f>[29]Setembro!$E$22</f>
        <v>80.958333333333329</v>
      </c>
      <c r="T33" s="13">
        <f>[29]Setembro!$E$23</f>
        <v>70.375</v>
      </c>
      <c r="U33" s="13">
        <f>[29]Setembro!$E$24</f>
        <v>87.958333333333329</v>
      </c>
      <c r="V33" s="13">
        <f>[29]Setembro!$E$25</f>
        <v>83.125</v>
      </c>
      <c r="W33" s="13">
        <f>[29]Setembro!$E$26</f>
        <v>64.916666666666671</v>
      </c>
      <c r="X33" s="13">
        <f>[29]Setembro!$E$27</f>
        <v>55.708333333333336</v>
      </c>
      <c r="Y33" s="13">
        <f>[29]Setembro!$E$28</f>
        <v>49.958333333333336</v>
      </c>
      <c r="Z33" s="13">
        <f>[29]Setembro!$E$29</f>
        <v>66.291666666666671</v>
      </c>
      <c r="AA33" s="13">
        <f>[29]Setembro!$E$30</f>
        <v>68.791666666666671</v>
      </c>
      <c r="AB33" s="13">
        <f>[29]Setembro!$E$31</f>
        <v>83.166666666666671</v>
      </c>
      <c r="AC33" s="13">
        <f>[29]Setembro!$E$32</f>
        <v>80.166666666666671</v>
      </c>
      <c r="AD33" s="13">
        <f>[29]Setembro!$E$33</f>
        <v>74.291666666666671</v>
      </c>
      <c r="AE33" s="13">
        <f>[29]Setembro!$E$34</f>
        <v>91.916666666666671</v>
      </c>
      <c r="AF33" s="77">
        <f t="shared" si="4"/>
        <v>69.443055555555546</v>
      </c>
    </row>
    <row r="34" spans="1:32" ht="17.100000000000001" customHeight="1" x14ac:dyDescent="0.2">
      <c r="A34" s="76" t="s">
        <v>199</v>
      </c>
      <c r="B34" s="14" t="str">
        <f>[30]Setembro!$E$5</f>
        <v>*</v>
      </c>
      <c r="C34" s="14" t="str">
        <f>[30]Setembro!$E$6</f>
        <v>*</v>
      </c>
      <c r="D34" s="14" t="str">
        <f>[30]Setembro!$E$7</f>
        <v>*</v>
      </c>
      <c r="E34" s="14" t="str">
        <f>[30]Setembro!$E$8</f>
        <v>*</v>
      </c>
      <c r="F34" s="14" t="str">
        <f>[30]Setembro!$E$9</f>
        <v>*</v>
      </c>
      <c r="G34" s="14" t="str">
        <f>[30]Setembro!$E$10</f>
        <v>*</v>
      </c>
      <c r="H34" s="14" t="str">
        <f>[30]Setembro!$E$11</f>
        <v>*</v>
      </c>
      <c r="I34" s="14" t="str">
        <f>[30]Setembro!$E$12</f>
        <v>*</v>
      </c>
      <c r="J34" s="14" t="str">
        <f>[30]Setembro!$E$13</f>
        <v>*</v>
      </c>
      <c r="K34" s="14" t="str">
        <f>[30]Setembro!$E$14</f>
        <v>*</v>
      </c>
      <c r="L34" s="14" t="str">
        <f>[30]Setembro!$E$15</f>
        <v>*</v>
      </c>
      <c r="M34" s="14" t="str">
        <f>[30]Setembro!$E$16</f>
        <v>*</v>
      </c>
      <c r="N34" s="14" t="str">
        <f>[30]Setembro!$E$17</f>
        <v>*</v>
      </c>
      <c r="O34" s="14" t="str">
        <f>[30]Setembro!$E$18</f>
        <v>*</v>
      </c>
      <c r="P34" s="14" t="str">
        <f>[30]Setembro!$E$19</f>
        <v>*</v>
      </c>
      <c r="Q34" s="14" t="str">
        <f>[30]Setembro!$E$20</f>
        <v>*</v>
      </c>
      <c r="R34" s="14" t="str">
        <f>[30]Setembro!$E$21</f>
        <v>*</v>
      </c>
      <c r="S34" s="14" t="str">
        <f>[30]Setembro!$E$22</f>
        <v>*</v>
      </c>
      <c r="T34" s="14" t="str">
        <f>[30]Setembro!$E$23</f>
        <v>*</v>
      </c>
      <c r="U34" s="14" t="str">
        <f>[30]Setembro!$E$24</f>
        <v>*</v>
      </c>
      <c r="V34" s="14" t="str">
        <f>[30]Setembro!$E$25</f>
        <v>*</v>
      </c>
      <c r="W34" s="14" t="str">
        <f>[30]Setembro!$E$26</f>
        <v>*</v>
      </c>
      <c r="X34" s="14" t="str">
        <f>[30]Setembro!$E$27</f>
        <v>*</v>
      </c>
      <c r="Y34" s="14" t="str">
        <f>[30]Setembro!$E$28</f>
        <v>*</v>
      </c>
      <c r="Z34" s="14" t="str">
        <f>[30]Setembro!$E$29</f>
        <v>*</v>
      </c>
      <c r="AA34" s="14" t="str">
        <f>[30]Setembro!$E$30</f>
        <v>*</v>
      </c>
      <c r="AB34" s="14" t="str">
        <f>[30]Setembro!$E$31</f>
        <v>*</v>
      </c>
      <c r="AC34" s="14" t="str">
        <f>[30]Setembro!$E$32</f>
        <v>*</v>
      </c>
      <c r="AD34" s="14" t="str">
        <f>[30]Setembro!$E$33</f>
        <v>*</v>
      </c>
      <c r="AE34" s="14" t="str">
        <f>[30]Setembro!$E$34</f>
        <v>*</v>
      </c>
      <c r="AF34" s="78" t="s">
        <v>110</v>
      </c>
    </row>
    <row r="35" spans="1:32" ht="17.100000000000001" customHeight="1" x14ac:dyDescent="0.2">
      <c r="A35" s="76" t="s">
        <v>126</v>
      </c>
      <c r="B35" s="14">
        <f>[31]Setembro!$E$5</f>
        <v>44.958333333333336</v>
      </c>
      <c r="C35" s="14">
        <f>[31]Setembro!$E$6</f>
        <v>89.541666666666671</v>
      </c>
      <c r="D35" s="14">
        <f>[31]Setembro!$E$7</f>
        <v>82.291666666666671</v>
      </c>
      <c r="E35" s="14">
        <f>[31]Setembro!$E$8</f>
        <v>69.708333333333329</v>
      </c>
      <c r="F35" s="14">
        <f>[31]Setembro!$E$9</f>
        <v>53.291666666666664</v>
      </c>
      <c r="G35" s="14">
        <f>[31]Setembro!$E$10</f>
        <v>48.25</v>
      </c>
      <c r="H35" s="14">
        <f>[31]Setembro!$E$11</f>
        <v>44.333333333333336</v>
      </c>
      <c r="I35" s="14">
        <f>[31]Setembro!$E$12</f>
        <v>36.5</v>
      </c>
      <c r="J35" s="14">
        <f>[31]Setembro!$E$13</f>
        <v>34.375</v>
      </c>
      <c r="K35" s="14">
        <f>[31]Setembro!$E$14</f>
        <v>37.333333333333336</v>
      </c>
      <c r="L35" s="14">
        <f>[31]Setembro!$E$15</f>
        <v>41</v>
      </c>
      <c r="M35" s="14">
        <f>[31]Setembro!$E$16</f>
        <v>40.625</v>
      </c>
      <c r="N35" s="14">
        <f>[31]Setembro!$E$17</f>
        <v>45</v>
      </c>
      <c r="O35" s="14">
        <f>[31]Setembro!$E$18</f>
        <v>85.25</v>
      </c>
      <c r="P35" s="14">
        <f>[31]Setembro!$E$19</f>
        <v>83.333333333333329</v>
      </c>
      <c r="Q35" s="14">
        <f>[31]Setembro!$E$20</f>
        <v>89.291666666666671</v>
      </c>
      <c r="R35" s="14">
        <f>[31]Setembro!$E$21</f>
        <v>93.875</v>
      </c>
      <c r="S35" s="14">
        <f>[31]Setembro!$E$22</f>
        <v>82.666666666666671</v>
      </c>
      <c r="T35" s="14">
        <f>[31]Setembro!$E$23</f>
        <v>66</v>
      </c>
      <c r="U35" s="14">
        <f>[31]Setembro!$E$24</f>
        <v>75.875</v>
      </c>
      <c r="V35" s="14">
        <f>[31]Setembro!$E$25</f>
        <v>68.875</v>
      </c>
      <c r="W35" s="14">
        <f>[31]Setembro!$E$26</f>
        <v>66.083333333333329</v>
      </c>
      <c r="X35" s="14">
        <f>[31]Setembro!$E$27</f>
        <v>58.916666666666664</v>
      </c>
      <c r="Y35" s="14">
        <f>[31]Setembro!$E$28</f>
        <v>55.25</v>
      </c>
      <c r="Z35" s="14">
        <f>[31]Setembro!$E$29</f>
        <v>74</v>
      </c>
      <c r="AA35" s="14">
        <f>[31]Setembro!$E$30</f>
        <v>67.416666666666671</v>
      </c>
      <c r="AB35" s="14">
        <f>[31]Setembro!$E$31</f>
        <v>78.5</v>
      </c>
      <c r="AC35" s="14">
        <f>[31]Setembro!$E$32</f>
        <v>76.958333333333329</v>
      </c>
      <c r="AD35" s="14">
        <f>[31]Setembro!$E$33</f>
        <v>78</v>
      </c>
      <c r="AE35" s="14">
        <f>[31]Setembro!$E$34</f>
        <v>86.5</v>
      </c>
      <c r="AF35" s="78">
        <f t="shared" si="4"/>
        <v>65.13333333333334</v>
      </c>
    </row>
    <row r="36" spans="1:32" ht="17.100000000000001" customHeight="1" x14ac:dyDescent="0.2">
      <c r="A36" s="76" t="s">
        <v>129</v>
      </c>
      <c r="B36" s="14">
        <f>[32]Setembro!$E$5</f>
        <v>83.25</v>
      </c>
      <c r="C36" s="14">
        <f>[32]Setembro!$E$6</f>
        <v>91.125</v>
      </c>
      <c r="D36" s="14">
        <f>[32]Setembro!$E$7</f>
        <v>83.333333333333329</v>
      </c>
      <c r="E36" s="14">
        <f>[32]Setembro!$E$8</f>
        <v>73</v>
      </c>
      <c r="F36" s="14">
        <f>[32]Setembro!$E$9</f>
        <v>61.041666666666664</v>
      </c>
      <c r="G36" s="14">
        <f>[32]Setembro!$E$10</f>
        <v>57.541666666666664</v>
      </c>
      <c r="H36" s="14">
        <f>[32]Setembro!$E$11</f>
        <v>51.708333333333336</v>
      </c>
      <c r="I36" s="14">
        <f>[32]Setembro!$E$12</f>
        <v>49.75</v>
      </c>
      <c r="J36" s="14">
        <f>[32]Setembro!$E$13</f>
        <v>46.125</v>
      </c>
      <c r="K36" s="14">
        <f>[32]Setembro!$E$14</f>
        <v>43.916666666666664</v>
      </c>
      <c r="L36" s="14">
        <f>[32]Setembro!$E$15</f>
        <v>47.291666666666664</v>
      </c>
      <c r="M36" s="14">
        <f>[32]Setembro!$E$16</f>
        <v>54.458333333333336</v>
      </c>
      <c r="N36" s="14">
        <f>[32]Setembro!$E$17</f>
        <v>64.666666666666671</v>
      </c>
      <c r="O36" s="14">
        <f>[32]Setembro!$E$18</f>
        <v>89</v>
      </c>
      <c r="P36" s="14">
        <f>[32]Setembro!$E$19</f>
        <v>85.75</v>
      </c>
      <c r="Q36" s="14">
        <f>[32]Setembro!$E$20</f>
        <v>91.875</v>
      </c>
      <c r="R36" s="14">
        <f>[32]Setembro!$E$21</f>
        <v>94.5</v>
      </c>
      <c r="S36" s="14">
        <f>[32]Setembro!$E$22</f>
        <v>84.666666666666671</v>
      </c>
      <c r="T36" s="14">
        <f>[32]Setembro!$E$23</f>
        <v>70.666666666666671</v>
      </c>
      <c r="U36" s="14">
        <f>[32]Setembro!$E$24</f>
        <v>78.041666666666671</v>
      </c>
      <c r="V36" s="14">
        <f>[32]Setembro!$E$25</f>
        <v>77.291666666666671</v>
      </c>
      <c r="W36" s="14">
        <f>[32]Setembro!$E$26</f>
        <v>68.458333333333329</v>
      </c>
      <c r="X36" s="14">
        <f>[32]Setembro!$E$27</f>
        <v>63.291666666666664</v>
      </c>
      <c r="Y36" s="14">
        <f>[32]Setembro!$E$28</f>
        <v>66.041666666666671</v>
      </c>
      <c r="Z36" s="14">
        <f>[32]Setembro!$E$29</f>
        <v>79.833333333333329</v>
      </c>
      <c r="AA36" s="14">
        <f>[32]Setembro!$E$30</f>
        <v>79</v>
      </c>
      <c r="AB36" s="14">
        <f>[32]Setembro!$E$31</f>
        <v>88.208333333333329</v>
      </c>
      <c r="AC36" s="14">
        <f>[32]Setembro!$E$32</f>
        <v>85.375</v>
      </c>
      <c r="AD36" s="14">
        <f>[32]Setembro!$E$33</f>
        <v>86.625</v>
      </c>
      <c r="AE36" s="14">
        <f>[32]Setembro!$E$34</f>
        <v>79.666666666666671</v>
      </c>
      <c r="AF36" s="78">
        <f>AVERAGE(B36:AE36)</f>
        <v>72.516666666666666</v>
      </c>
    </row>
    <row r="37" spans="1:32" ht="17.100000000000001" customHeight="1" x14ac:dyDescent="0.2">
      <c r="A37" s="76" t="s">
        <v>133</v>
      </c>
      <c r="B37" s="14">
        <f>[33]Setembro!$E$5</f>
        <v>47.916666666666664</v>
      </c>
      <c r="C37" s="14">
        <f>[33]Setembro!$E$6</f>
        <v>81.75</v>
      </c>
      <c r="D37" s="14">
        <f>[33]Setembro!$E$7</f>
        <v>74.541666666666671</v>
      </c>
      <c r="E37" s="14">
        <f>[33]Setembro!$E$8</f>
        <v>72.75</v>
      </c>
      <c r="F37" s="14">
        <f>[33]Setembro!$E$9</f>
        <v>56.375</v>
      </c>
      <c r="G37" s="14">
        <f>[33]Setembro!$E$10</f>
        <v>52</v>
      </c>
      <c r="H37" s="14">
        <f>[33]Setembro!$E$11</f>
        <v>49.791666666666664</v>
      </c>
      <c r="I37" s="14">
        <f>[33]Setembro!$E$12</f>
        <v>46.083333333333336</v>
      </c>
      <c r="J37" s="14">
        <f>[33]Setembro!$E$13</f>
        <v>43.25</v>
      </c>
      <c r="K37" s="14">
        <f>[33]Setembro!$E$14</f>
        <v>48.095238095238095</v>
      </c>
      <c r="L37" s="14">
        <f>[33]Setembro!$E$15</f>
        <v>49.416666666666664</v>
      </c>
      <c r="M37" s="14">
        <f>[33]Setembro!$E$16</f>
        <v>50.125</v>
      </c>
      <c r="N37" s="14">
        <f>[33]Setembro!$E$17</f>
        <v>54.916666666666664</v>
      </c>
      <c r="O37" s="14">
        <f>[33]Setembro!$E$18</f>
        <v>80</v>
      </c>
      <c r="P37" s="14">
        <f>[33]Setembro!$E$19</f>
        <v>87.708333333333329</v>
      </c>
      <c r="Q37" s="14">
        <f>[33]Setembro!$E$20</f>
        <v>82.583333333333329</v>
      </c>
      <c r="R37" s="14">
        <f>[33]Setembro!$E$21</f>
        <v>90.25</v>
      </c>
      <c r="S37" s="14">
        <f>[33]Setembro!$E$22</f>
        <v>80.916666666666671</v>
      </c>
      <c r="T37" s="14">
        <f>[33]Setembro!$E$23</f>
        <v>73.5</v>
      </c>
      <c r="U37" s="14">
        <f>[33]Setembro!$E$24</f>
        <v>83.833333333333329</v>
      </c>
      <c r="V37" s="14">
        <f>[33]Setembro!$E$25</f>
        <v>80.75</v>
      </c>
      <c r="W37" s="14">
        <f>[33]Setembro!$E$26</f>
        <v>62.333333333333336</v>
      </c>
      <c r="X37" s="14">
        <f>[33]Setembro!$E$27</f>
        <v>51</v>
      </c>
      <c r="Y37" s="14">
        <f>[33]Setembro!$E$28</f>
        <v>44.583333333333336</v>
      </c>
      <c r="Z37" s="14">
        <f>[33]Setembro!$E$29</f>
        <v>52.208333333333336</v>
      </c>
      <c r="AA37" s="14">
        <f>[33]Setembro!$E$30</f>
        <v>66.958333333333329</v>
      </c>
      <c r="AB37" s="14">
        <f>[33]Setembro!$E$31</f>
        <v>72.791666666666671</v>
      </c>
      <c r="AC37" s="14">
        <f>[33]Setembro!$E$32</f>
        <v>74.25</v>
      </c>
      <c r="AD37" s="14">
        <f>[33]Setembro!$E$33</f>
        <v>65.208333333333329</v>
      </c>
      <c r="AE37" s="14">
        <f>[33]Setembro!$E$34</f>
        <v>88.541666666666671</v>
      </c>
      <c r="AF37" s="78">
        <f t="shared" si="4"/>
        <v>65.480952380952374</v>
      </c>
    </row>
    <row r="38" spans="1:32" ht="17.100000000000001" customHeight="1" x14ac:dyDescent="0.2">
      <c r="A38" s="76" t="s">
        <v>136</v>
      </c>
      <c r="B38" s="14">
        <f>[34]Setembro!$E$5</f>
        <v>85.583333333333329</v>
      </c>
      <c r="C38" s="14">
        <f>[34]Setembro!$E$6</f>
        <v>94.458333333333329</v>
      </c>
      <c r="D38" s="14">
        <f>[34]Setembro!$E$7</f>
        <v>87.708333333333329</v>
      </c>
      <c r="E38" s="14">
        <f>[34]Setembro!$E$8</f>
        <v>76.291666666666671</v>
      </c>
      <c r="F38" s="14">
        <f>[34]Setembro!$E$9</f>
        <v>62.291666666666664</v>
      </c>
      <c r="G38" s="14">
        <f>[34]Setembro!$E$10</f>
        <v>53.083333333333336</v>
      </c>
      <c r="H38" s="14">
        <f>[34]Setembro!$E$11</f>
        <v>47.666666666666664</v>
      </c>
      <c r="I38" s="14">
        <f>[34]Setembro!$E$12</f>
        <v>42.166666666666664</v>
      </c>
      <c r="J38" s="14">
        <f>[34]Setembro!$E$13</f>
        <v>40.541666666666664</v>
      </c>
      <c r="K38" s="14">
        <f>[34]Setembro!$E$14</f>
        <v>43.541666666666664</v>
      </c>
      <c r="L38" s="14">
        <f>[34]Setembro!$E$15</f>
        <v>46.25</v>
      </c>
      <c r="M38" s="14">
        <f>[34]Setembro!$E$16</f>
        <v>54.333333333333336</v>
      </c>
      <c r="N38" s="14">
        <f>[34]Setembro!$E$17</f>
        <v>66.416666666666671</v>
      </c>
      <c r="O38" s="14">
        <f>[34]Setembro!$E$18</f>
        <v>91.041666666666671</v>
      </c>
      <c r="P38" s="14">
        <f>[34]Setembro!$E$19</f>
        <v>81.041666666666671</v>
      </c>
      <c r="Q38" s="14">
        <f>[34]Setembro!$E$20</f>
        <v>88.083333333333329</v>
      </c>
      <c r="R38" s="14">
        <f>[34]Setembro!$E$21</f>
        <v>87.166666666666671</v>
      </c>
      <c r="S38" s="14">
        <f>[34]Setembro!$E$22</f>
        <v>76.291666666666671</v>
      </c>
      <c r="T38" s="14">
        <f>[34]Setembro!$E$23</f>
        <v>66.416666666666671</v>
      </c>
      <c r="U38" s="14">
        <f>[34]Setembro!$E$24</f>
        <v>88.208333333333329</v>
      </c>
      <c r="V38" s="14">
        <f>[34]Setembro!$E$25</f>
        <v>83.583333333333329</v>
      </c>
      <c r="W38" s="14">
        <f>[34]Setembro!$E$26</f>
        <v>65.916666666666671</v>
      </c>
      <c r="X38" s="14">
        <f>[34]Setembro!$E$27</f>
        <v>63.235294117647058</v>
      </c>
      <c r="Y38" s="14" t="str">
        <f>[34]Setembro!$E$28</f>
        <v>*</v>
      </c>
      <c r="Z38" s="14">
        <f>[34]Setembro!$E$29</f>
        <v>85</v>
      </c>
      <c r="AA38" s="14">
        <f>[34]Setembro!$E$30</f>
        <v>77.333333333333329</v>
      </c>
      <c r="AB38" s="14">
        <f>[34]Setembro!$E$31</f>
        <v>89.5</v>
      </c>
      <c r="AC38" s="14">
        <f>[34]Setembro!$E$32</f>
        <v>82.791666666666671</v>
      </c>
      <c r="AD38" s="14">
        <f>[34]Setembro!$E$33</f>
        <v>75.125</v>
      </c>
      <c r="AE38" s="14">
        <f>[34]Setembro!$E$34</f>
        <v>81.916666666666671</v>
      </c>
      <c r="AF38" s="78">
        <f t="shared" si="4"/>
        <v>71.827079107505057</v>
      </c>
    </row>
    <row r="39" spans="1:32" ht="17.100000000000001" customHeight="1" x14ac:dyDescent="0.2">
      <c r="A39" s="76" t="s">
        <v>200</v>
      </c>
      <c r="B39" s="14" t="str">
        <f>[35]Setembro!$E$5</f>
        <v>*</v>
      </c>
      <c r="C39" s="14" t="str">
        <f>[35]Setembro!$E$6</f>
        <v>*</v>
      </c>
      <c r="D39" s="14" t="str">
        <f>[35]Setembro!$E$7</f>
        <v>*</v>
      </c>
      <c r="E39" s="14" t="str">
        <f>[35]Setembro!$E$8</f>
        <v>*</v>
      </c>
      <c r="F39" s="14" t="str">
        <f>[35]Setembro!$E$9</f>
        <v>*</v>
      </c>
      <c r="G39" s="14" t="str">
        <f>[35]Setembro!$E$10</f>
        <v>*</v>
      </c>
      <c r="H39" s="14" t="str">
        <f>[35]Setembro!$E$11</f>
        <v>*</v>
      </c>
      <c r="I39" s="14" t="str">
        <f>[35]Setembro!$E$12</f>
        <v>*</v>
      </c>
      <c r="J39" s="14" t="str">
        <f>[35]Setembro!$E$13</f>
        <v>*</v>
      </c>
      <c r="K39" s="14" t="str">
        <f>[35]Setembro!$E$14</f>
        <v>*</v>
      </c>
      <c r="L39" s="14" t="str">
        <f>[35]Setembro!$E$15</f>
        <v>*</v>
      </c>
      <c r="M39" s="14" t="str">
        <f>[35]Setembro!$E$16</f>
        <v>*</v>
      </c>
      <c r="N39" s="14" t="str">
        <f>[35]Setembro!$E$17</f>
        <v>*</v>
      </c>
      <c r="O39" s="14" t="str">
        <f>[35]Setembro!$E$18</f>
        <v>*</v>
      </c>
      <c r="P39" s="14" t="str">
        <f>[35]Setembro!$E$19</f>
        <v>*</v>
      </c>
      <c r="Q39" s="14" t="str">
        <f>[35]Setembro!$E$20</f>
        <v>*</v>
      </c>
      <c r="R39" s="14" t="str">
        <f>[35]Setembro!$E$21</f>
        <v>*</v>
      </c>
      <c r="S39" s="14" t="str">
        <f>[35]Setembro!$E$22</f>
        <v>*</v>
      </c>
      <c r="T39" s="14" t="str">
        <f>[35]Setembro!$E$23</f>
        <v>*</v>
      </c>
      <c r="U39" s="14" t="str">
        <f>[35]Setembro!$E$24</f>
        <v>*</v>
      </c>
      <c r="V39" s="14" t="str">
        <f>[35]Setembro!$E$25</f>
        <v>*</v>
      </c>
      <c r="W39" s="14" t="str">
        <f>[35]Setembro!$E$26</f>
        <v>*</v>
      </c>
      <c r="X39" s="14" t="str">
        <f>[35]Setembro!$E$27</f>
        <v>*</v>
      </c>
      <c r="Y39" s="14" t="str">
        <f>[35]Setembro!$E$28</f>
        <v>*</v>
      </c>
      <c r="Z39" s="14" t="str">
        <f>[35]Setembro!$E$29</f>
        <v>*</v>
      </c>
      <c r="AA39" s="14" t="str">
        <f>[35]Setembro!$E$30</f>
        <v>*</v>
      </c>
      <c r="AB39" s="14" t="str">
        <f>[35]Setembro!$E$31</f>
        <v>*</v>
      </c>
      <c r="AC39" s="14" t="str">
        <f>[35]Setembro!$E$32</f>
        <v>*</v>
      </c>
      <c r="AD39" s="14" t="str">
        <f>[35]Setembro!$E$33</f>
        <v>*</v>
      </c>
      <c r="AE39" s="14" t="str">
        <f>[35]Setembro!$E$34</f>
        <v>*</v>
      </c>
      <c r="AF39" s="78" t="s">
        <v>110</v>
      </c>
    </row>
    <row r="40" spans="1:32" ht="17.100000000000001" customHeight="1" x14ac:dyDescent="0.2">
      <c r="A40" s="76" t="s">
        <v>201</v>
      </c>
      <c r="B40" s="14" t="str">
        <f>[36]Setembro!$E$5</f>
        <v>*</v>
      </c>
      <c r="C40" s="14" t="str">
        <f>[36]Setembro!$E$6</f>
        <v>*</v>
      </c>
      <c r="D40" s="14">
        <f>[36]Setembro!$E$7</f>
        <v>84.869565217391298</v>
      </c>
      <c r="E40" s="14">
        <f>[36]Setembro!$E$8</f>
        <v>72.916666666666671</v>
      </c>
      <c r="F40" s="14">
        <f>[36]Setembro!$E$9</f>
        <v>60.416666666666664</v>
      </c>
      <c r="G40" s="14">
        <f>[36]Setembro!$E$10</f>
        <v>56.277777777777779</v>
      </c>
      <c r="H40" s="14" t="str">
        <f>[36]Setembro!$E$11</f>
        <v>*</v>
      </c>
      <c r="I40" s="14" t="str">
        <f>[36]Setembro!$E$12</f>
        <v>*</v>
      </c>
      <c r="J40" s="14" t="str">
        <f>[36]Setembro!$E$13</f>
        <v>*</v>
      </c>
      <c r="K40" s="14" t="str">
        <f>[36]Setembro!$E$14</f>
        <v>*</v>
      </c>
      <c r="L40" s="14" t="str">
        <f>[36]Setembro!$E$15</f>
        <v>*</v>
      </c>
      <c r="M40" s="14" t="str">
        <f>[36]Setembro!$E$16</f>
        <v>*</v>
      </c>
      <c r="N40" s="14" t="str">
        <f>[36]Setembro!$E$17</f>
        <v>*</v>
      </c>
      <c r="O40" s="14" t="str">
        <f>[36]Setembro!$E$18</f>
        <v>*</v>
      </c>
      <c r="P40" s="14" t="str">
        <f>[36]Setembro!$E$19</f>
        <v>*</v>
      </c>
      <c r="Q40" s="14" t="str">
        <f>[36]Setembro!$E$20</f>
        <v>*</v>
      </c>
      <c r="R40" s="14" t="str">
        <f>[36]Setembro!$E$21</f>
        <v>*</v>
      </c>
      <c r="S40" s="14" t="str">
        <f>[36]Setembro!$E$22</f>
        <v>*</v>
      </c>
      <c r="T40" s="14" t="str">
        <f>[36]Setembro!$E$23</f>
        <v>*</v>
      </c>
      <c r="U40" s="14" t="str">
        <f>[36]Setembro!$E$24</f>
        <v>*</v>
      </c>
      <c r="V40" s="14" t="str">
        <f>[36]Setembro!$E$25</f>
        <v>*</v>
      </c>
      <c r="W40" s="14" t="str">
        <f>[36]Setembro!$E$26</f>
        <v>*</v>
      </c>
      <c r="X40" s="14" t="str">
        <f>[36]Setembro!$E$27</f>
        <v>*</v>
      </c>
      <c r="Y40" s="14" t="str">
        <f>[36]Setembro!$E$28</f>
        <v>*</v>
      </c>
      <c r="Z40" s="14" t="str">
        <f>[36]Setembro!$E$29</f>
        <v>*</v>
      </c>
      <c r="AA40" s="14" t="str">
        <f>[36]Setembro!$E$30</f>
        <v>*</v>
      </c>
      <c r="AB40" s="14" t="str">
        <f>[36]Setembro!$E$31</f>
        <v>*</v>
      </c>
      <c r="AC40" s="14" t="str">
        <f>[36]Setembro!$E$32</f>
        <v>*</v>
      </c>
      <c r="AD40" s="14" t="str">
        <f>[36]Setembro!$E$33</f>
        <v>*</v>
      </c>
      <c r="AE40" s="14" t="str">
        <f>[36]Setembro!$E$34</f>
        <v>*</v>
      </c>
      <c r="AF40" s="78">
        <f t="shared" si="4"/>
        <v>68.620169082125599</v>
      </c>
    </row>
    <row r="41" spans="1:32" ht="17.100000000000001" customHeight="1" x14ac:dyDescent="0.2">
      <c r="A41" s="76" t="s">
        <v>202</v>
      </c>
      <c r="B41" s="14">
        <f>[37]Setembro!$E$5</f>
        <v>93.5</v>
      </c>
      <c r="C41" s="14">
        <f>[37]Setembro!$E$6</f>
        <v>94.25</v>
      </c>
      <c r="D41" s="14">
        <f>[37]Setembro!$E$7</f>
        <v>92.25</v>
      </c>
      <c r="E41" s="14">
        <f>[37]Setembro!$E$8</f>
        <v>74.541666666666671</v>
      </c>
      <c r="F41" s="14">
        <f>[37]Setembro!$E$9</f>
        <v>68.208333333333329</v>
      </c>
      <c r="G41" s="14">
        <f>[37]Setembro!$E$10</f>
        <v>54.416666666666664</v>
      </c>
      <c r="H41" s="14">
        <f>[37]Setembro!$E$11</f>
        <v>54.083333333333336</v>
      </c>
      <c r="I41" s="14">
        <f>[37]Setembro!$E$12</f>
        <v>47.75</v>
      </c>
      <c r="J41" s="14">
        <f>[37]Setembro!$E$13</f>
        <v>53.833333333333336</v>
      </c>
      <c r="K41" s="14">
        <f>[37]Setembro!$E$14</f>
        <v>52.583333333333336</v>
      </c>
      <c r="L41" s="14">
        <f>[37]Setembro!$E$15</f>
        <v>57.083333333333336</v>
      </c>
      <c r="M41" s="14">
        <f>[37]Setembro!$E$16</f>
        <v>57.416666666666664</v>
      </c>
      <c r="N41" s="14">
        <f>[37]Setembro!$E$17</f>
        <v>71.166666666666671</v>
      </c>
      <c r="O41" s="14">
        <f>[37]Setembro!$E$18</f>
        <v>83.833333333333329</v>
      </c>
      <c r="P41" s="14">
        <f>[37]Setembro!$E$19</f>
        <v>77.166666666666671</v>
      </c>
      <c r="Q41" s="14">
        <f>[37]Setembro!$E$20</f>
        <v>86.125</v>
      </c>
      <c r="R41" s="14">
        <f>[37]Setembro!$E$21</f>
        <v>84.375</v>
      </c>
      <c r="S41" s="14">
        <f>[37]Setembro!$E$22</f>
        <v>74.125</v>
      </c>
      <c r="T41" s="14">
        <f>[37]Setembro!$E$23</f>
        <v>72.375</v>
      </c>
      <c r="U41" s="14">
        <f>[37]Setembro!$E$24</f>
        <v>85.333333333333329</v>
      </c>
      <c r="V41" s="14">
        <f>[37]Setembro!$E$25</f>
        <v>81.416666666666671</v>
      </c>
      <c r="W41" s="14">
        <f>[37]Setembro!$E$26</f>
        <v>66.666666666666671</v>
      </c>
      <c r="X41" s="14">
        <f>[37]Setembro!$E$27</f>
        <v>60.458333333333336</v>
      </c>
      <c r="Y41" s="14">
        <f>[37]Setembro!$E$28</f>
        <v>62.208333333333336</v>
      </c>
      <c r="Z41" s="14">
        <f>[37]Setembro!$E$29</f>
        <v>75</v>
      </c>
      <c r="AA41" s="14">
        <f>[37]Setembro!$E$30</f>
        <v>90.291666666666671</v>
      </c>
      <c r="AB41" s="14">
        <f>[37]Setembro!$E$31</f>
        <v>92.75</v>
      </c>
      <c r="AC41" s="14">
        <f>[37]Setembro!$E$32</f>
        <v>85.041666666666671</v>
      </c>
      <c r="AD41" s="14">
        <f>[37]Setembro!$E$33</f>
        <v>77.416666666666671</v>
      </c>
      <c r="AE41" s="14">
        <f>[37]Setembro!$E$34</f>
        <v>86.375</v>
      </c>
      <c r="AF41" s="78">
        <f t="shared" si="4"/>
        <v>73.734722222222217</v>
      </c>
    </row>
    <row r="42" spans="1:32" ht="17.100000000000001" customHeight="1" x14ac:dyDescent="0.2">
      <c r="A42" s="76" t="s">
        <v>203</v>
      </c>
      <c r="B42" s="14">
        <f>[38]Setembro!$E$5</f>
        <v>73.375</v>
      </c>
      <c r="C42" s="14">
        <f>[38]Setembro!$E$6</f>
        <v>91.458333333333329</v>
      </c>
      <c r="D42" s="14">
        <f>[38]Setembro!$E$7</f>
        <v>82.291666666666671</v>
      </c>
      <c r="E42" s="14">
        <f>[38]Setembro!$E$8</f>
        <v>71.375</v>
      </c>
      <c r="F42" s="14">
        <f>[38]Setembro!$E$9</f>
        <v>49.791666666666664</v>
      </c>
      <c r="G42" s="14">
        <f>[38]Setembro!$E$10</f>
        <v>52.791666666666664</v>
      </c>
      <c r="H42" s="14">
        <f>[38]Setembro!$E$11</f>
        <v>44.416666666666664</v>
      </c>
      <c r="I42" s="14">
        <f>[38]Setembro!$E$12</f>
        <v>43.090909090909093</v>
      </c>
      <c r="J42" s="14">
        <f>[38]Setembro!$E$13</f>
        <v>38.086956521739133</v>
      </c>
      <c r="K42" s="14">
        <f>[38]Setembro!$E$14</f>
        <v>42.476190476190474</v>
      </c>
      <c r="L42" s="14" t="str">
        <f>[38]Setembro!$E$15</f>
        <v>*</v>
      </c>
      <c r="M42" s="14" t="str">
        <f>[38]Setembro!$E$16</f>
        <v>*</v>
      </c>
      <c r="N42" s="14" t="str">
        <f>[38]Setembro!$E$17</f>
        <v>*</v>
      </c>
      <c r="O42" s="14" t="str">
        <f>[38]Setembro!$E$18</f>
        <v>*</v>
      </c>
      <c r="P42" s="14" t="str">
        <f>[38]Setembro!$E$19</f>
        <v>*</v>
      </c>
      <c r="Q42" s="14" t="str">
        <f>[38]Setembro!$E$20</f>
        <v>*</v>
      </c>
      <c r="R42" s="14" t="str">
        <f>[38]Setembro!$E$21</f>
        <v>*</v>
      </c>
      <c r="S42" s="14" t="str">
        <f>[38]Setembro!$E$22</f>
        <v>*</v>
      </c>
      <c r="T42" s="14" t="str">
        <f>[38]Setembro!$E$23</f>
        <v>*</v>
      </c>
      <c r="U42" s="14" t="str">
        <f>[38]Setembro!$E$24</f>
        <v>*</v>
      </c>
      <c r="V42" s="14" t="str">
        <f>[38]Setembro!$E$25</f>
        <v>*</v>
      </c>
      <c r="W42" s="14" t="str">
        <f>[38]Setembro!$E$26</f>
        <v>*</v>
      </c>
      <c r="X42" s="14" t="str">
        <f>[38]Setembro!$E$27</f>
        <v>*</v>
      </c>
      <c r="Y42" s="14" t="str">
        <f>[38]Setembro!$E$28</f>
        <v>*</v>
      </c>
      <c r="Z42" s="14" t="str">
        <f>[38]Setembro!$E$29</f>
        <v>*</v>
      </c>
      <c r="AA42" s="14" t="str">
        <f>[38]Setembro!$E$30</f>
        <v>*</v>
      </c>
      <c r="AB42" s="14" t="str">
        <f>[38]Setembro!$E$31</f>
        <v>*</v>
      </c>
      <c r="AC42" s="14" t="str">
        <f>[38]Setembro!$E$32</f>
        <v>*</v>
      </c>
      <c r="AD42" s="14" t="str">
        <f>[38]Setembro!$E$33</f>
        <v>*</v>
      </c>
      <c r="AE42" s="14" t="str">
        <f>[38]Setembro!$E$34</f>
        <v>*</v>
      </c>
      <c r="AF42" s="78">
        <f>AVERAGE(B42:AE42)</f>
        <v>58.915405608883873</v>
      </c>
    </row>
    <row r="43" spans="1:32" ht="17.100000000000001" customHeight="1" x14ac:dyDescent="0.2">
      <c r="A43" s="76" t="s">
        <v>204</v>
      </c>
      <c r="B43" s="14">
        <f>[39]Setembro!$E$5</f>
        <v>88.041666666666671</v>
      </c>
      <c r="C43" s="14">
        <f>[39]Setembro!$E$6</f>
        <v>94.875</v>
      </c>
      <c r="D43" s="14">
        <f>[39]Setembro!$E$7</f>
        <v>87.708333333333329</v>
      </c>
      <c r="E43" s="14">
        <f>[39]Setembro!$E$8</f>
        <v>75.25</v>
      </c>
      <c r="F43" s="14">
        <f>[39]Setembro!$E$9</f>
        <v>59.833333333333336</v>
      </c>
      <c r="G43" s="14">
        <f>[39]Setembro!$E$10</f>
        <v>56.958333333333336</v>
      </c>
      <c r="H43" s="14">
        <f>[39]Setembro!$E$11</f>
        <v>45.5</v>
      </c>
      <c r="I43" s="14">
        <f>[39]Setembro!$E$12</f>
        <v>47</v>
      </c>
      <c r="J43" s="14">
        <f>[39]Setembro!$E$13</f>
        <v>41.375</v>
      </c>
      <c r="K43" s="14">
        <f>[39]Setembro!$E$14</f>
        <v>44.391304347826086</v>
      </c>
      <c r="L43" s="14">
        <f>[39]Setembro!$E$15</f>
        <v>50.217391304347828</v>
      </c>
      <c r="M43" s="14">
        <f>[39]Setembro!$E$16</f>
        <v>56.541666666666664</v>
      </c>
      <c r="N43" s="14">
        <f>[39]Setembro!$E$17</f>
        <v>69</v>
      </c>
      <c r="O43" s="14">
        <f>[39]Setembro!$E$18</f>
        <v>92.5</v>
      </c>
      <c r="P43" s="14">
        <f>[39]Setembro!$E$19</f>
        <v>83.625</v>
      </c>
      <c r="Q43" s="14">
        <f>[39]Setembro!$E$20</f>
        <v>92.25</v>
      </c>
      <c r="R43" s="14">
        <f>[39]Setembro!$E$21</f>
        <v>90.125</v>
      </c>
      <c r="S43" s="14">
        <f>[39]Setembro!$E$22</f>
        <v>78.625</v>
      </c>
      <c r="T43" s="14">
        <f>[39]Setembro!$E$23</f>
        <v>71.75</v>
      </c>
      <c r="U43" s="14">
        <f>[39]Setembro!$E$24</f>
        <v>90.291666666666671</v>
      </c>
      <c r="V43" s="14">
        <f>[39]Setembro!$E$25</f>
        <v>85.708333333333329</v>
      </c>
      <c r="W43" s="14">
        <f>[39]Setembro!$E$26</f>
        <v>68.75</v>
      </c>
      <c r="X43" s="14">
        <f>[39]Setembro!$E$27</f>
        <v>63.863636363636367</v>
      </c>
      <c r="Y43" s="14">
        <f>[39]Setembro!$E$28</f>
        <v>67.045454545454547</v>
      </c>
      <c r="Z43" s="14">
        <f>[39]Setembro!$E$29</f>
        <v>80.708333333333329</v>
      </c>
      <c r="AA43" s="14">
        <f>[39]Setembro!$E$30</f>
        <v>81.375</v>
      </c>
      <c r="AB43" s="14">
        <f>[39]Setembro!$E$31</f>
        <v>91.125</v>
      </c>
      <c r="AC43" s="14">
        <f>[39]Setembro!$E$32</f>
        <v>88.666666666666671</v>
      </c>
      <c r="AD43" s="14">
        <f>[39]Setembro!$E$33</f>
        <v>79.541666666666671</v>
      </c>
      <c r="AE43" s="14">
        <f>[39]Setembro!$E$34</f>
        <v>81.916666666666671</v>
      </c>
      <c r="AF43" s="78">
        <f t="shared" ref="AF43:AF49" si="5">AVERAGE(B43:AE43)</f>
        <v>73.4853151075977</v>
      </c>
    </row>
    <row r="44" spans="1:32" ht="17.100000000000001" customHeight="1" x14ac:dyDescent="0.2">
      <c r="A44" s="76" t="s">
        <v>205</v>
      </c>
      <c r="B44" s="14">
        <f>[40]Setembro!$E$5</f>
        <v>62.041666666666664</v>
      </c>
      <c r="C44" s="14">
        <f>[40]Setembro!$E$6</f>
        <v>73.833333333333329</v>
      </c>
      <c r="D44" s="14">
        <f>[40]Setembro!$E$7</f>
        <v>69.708333333333329</v>
      </c>
      <c r="E44" s="14">
        <f>[40]Setembro!$E$8</f>
        <v>69.25</v>
      </c>
      <c r="F44" s="14">
        <f>[40]Setembro!$E$9</f>
        <v>60.5</v>
      </c>
      <c r="G44" s="14">
        <f>[40]Setembro!$E$10</f>
        <v>54.291666666666664</v>
      </c>
      <c r="H44" s="14">
        <f>[40]Setembro!$E$11</f>
        <v>48.666666666666664</v>
      </c>
      <c r="I44" s="14">
        <f>[40]Setembro!$E$12</f>
        <v>50.583333333333336</v>
      </c>
      <c r="J44" s="14">
        <f>[40]Setembro!$E$13</f>
        <v>54.666666666666664</v>
      </c>
      <c r="K44" s="14">
        <f>[40]Setembro!$E$14</f>
        <v>53.25</v>
      </c>
      <c r="L44" s="14">
        <f>[40]Setembro!$E$15</f>
        <v>53.208333333333336</v>
      </c>
      <c r="M44" s="14">
        <f>[40]Setembro!$E$16</f>
        <v>60.333333333333336</v>
      </c>
      <c r="N44" s="14">
        <f>[40]Setembro!$E$17</f>
        <v>61.291666666666664</v>
      </c>
      <c r="O44" s="14">
        <f>[40]Setembro!$E$18</f>
        <v>75.166666666666671</v>
      </c>
      <c r="P44" s="14">
        <f>[40]Setembro!$E$19</f>
        <v>77.291666666666671</v>
      </c>
      <c r="Q44" s="14">
        <f>[40]Setembro!$E$20</f>
        <v>80.291666666666671</v>
      </c>
      <c r="R44" s="14">
        <f>[40]Setembro!$E$21</f>
        <v>81.916666666666671</v>
      </c>
      <c r="S44" s="14">
        <f>[40]Setembro!$E$22</f>
        <v>78.583333333333329</v>
      </c>
      <c r="T44" s="14">
        <f>[40]Setembro!$E$23</f>
        <v>70.5</v>
      </c>
      <c r="U44" s="14">
        <f>[40]Setembro!$E$24</f>
        <v>76.375</v>
      </c>
      <c r="V44" s="14">
        <f>[40]Setembro!$E$25</f>
        <v>73.875</v>
      </c>
      <c r="W44" s="14">
        <f>[40]Setembro!$E$26</f>
        <v>69.708333333333329</v>
      </c>
      <c r="X44" s="14">
        <f>[40]Setembro!$E$27</f>
        <v>65.291666666666671</v>
      </c>
      <c r="Y44" s="14">
        <f>[40]Setembro!$E$28</f>
        <v>62.625</v>
      </c>
      <c r="Z44" s="14">
        <f>[40]Setembro!$E$29</f>
        <v>70.208333333333329</v>
      </c>
      <c r="AA44" s="14">
        <f>[40]Setembro!$E$30</f>
        <v>71.5</v>
      </c>
      <c r="AB44" s="14">
        <f>[40]Setembro!$E$31</f>
        <v>74.416666666666671</v>
      </c>
      <c r="AC44" s="14">
        <f>[40]Setembro!$E$32</f>
        <v>76.458333333333329</v>
      </c>
      <c r="AD44" s="14">
        <f>[40]Setembro!$E$33</f>
        <v>75.708333333333329</v>
      </c>
      <c r="AE44" s="14">
        <f>[40]Setembro!$E$34</f>
        <v>81.083333333333329</v>
      </c>
      <c r="AF44" s="78">
        <f t="shared" si="5"/>
        <v>67.754166666666649</v>
      </c>
    </row>
    <row r="45" spans="1:32" ht="17.100000000000001" customHeight="1" x14ac:dyDescent="0.2">
      <c r="A45" s="76" t="s">
        <v>165</v>
      </c>
      <c r="B45" s="14">
        <v>55.083333333333336</v>
      </c>
      <c r="C45" s="14">
        <v>94.833333333333329</v>
      </c>
      <c r="D45" s="14">
        <v>89.166666666666671</v>
      </c>
      <c r="E45" s="14">
        <v>76.791666666666671</v>
      </c>
      <c r="F45" s="14">
        <v>63.458333333333336</v>
      </c>
      <c r="G45" s="14">
        <v>55.166666666666664</v>
      </c>
      <c r="H45" s="14">
        <v>46.5</v>
      </c>
      <c r="I45" s="14">
        <v>40.291666666666664</v>
      </c>
      <c r="J45" s="14">
        <v>44.541666666666664</v>
      </c>
      <c r="K45" s="14">
        <v>49.541666666666664</v>
      </c>
      <c r="L45" s="14">
        <v>50.958333333333336</v>
      </c>
      <c r="M45" s="14">
        <v>56.125</v>
      </c>
      <c r="N45" s="14">
        <v>61.791666666666664</v>
      </c>
      <c r="O45" s="14">
        <v>88.625</v>
      </c>
      <c r="P45" s="14">
        <v>83.375</v>
      </c>
      <c r="Q45" s="14">
        <v>85.833333333333329</v>
      </c>
      <c r="R45" s="14">
        <v>91.541666666666671</v>
      </c>
      <c r="S45" s="14">
        <v>84.5</v>
      </c>
      <c r="T45" s="14">
        <v>69.291666666666671</v>
      </c>
      <c r="U45" s="14">
        <v>88.208333333333329</v>
      </c>
      <c r="V45" s="14">
        <v>81.625</v>
      </c>
      <c r="W45" s="14">
        <v>60.625</v>
      </c>
      <c r="X45" s="14">
        <v>51.875</v>
      </c>
      <c r="Y45" s="14">
        <v>43.75</v>
      </c>
      <c r="Z45" s="14">
        <v>63.666666666666664</v>
      </c>
      <c r="AA45" s="14">
        <v>66.583333333333329</v>
      </c>
      <c r="AB45" s="14">
        <v>81.541666666666671</v>
      </c>
      <c r="AC45" s="14">
        <v>78.666666666666671</v>
      </c>
      <c r="AD45" s="14">
        <v>70.791666666666671</v>
      </c>
      <c r="AE45" s="14">
        <v>89.958333333333329</v>
      </c>
      <c r="AF45" s="78">
        <f t="shared" si="5"/>
        <v>68.82361111111112</v>
      </c>
    </row>
    <row r="46" spans="1:32" ht="17.100000000000001" customHeight="1" x14ac:dyDescent="0.2">
      <c r="A46" s="76" t="s">
        <v>206</v>
      </c>
      <c r="B46" s="14">
        <f>[42]Setembro!$E$5</f>
        <v>74.8</v>
      </c>
      <c r="C46" s="14">
        <f>[42]Setembro!$E$6</f>
        <v>78.142857142857139</v>
      </c>
      <c r="D46" s="14">
        <f>[42]Setembro!$E$7</f>
        <v>72.95</v>
      </c>
      <c r="E46" s="14">
        <f>[42]Setembro!$E$8</f>
        <v>76.375</v>
      </c>
      <c r="F46" s="14">
        <f>[42]Setembro!$E$9</f>
        <v>68.2</v>
      </c>
      <c r="G46" s="14">
        <f>[42]Setembro!$E$10</f>
        <v>80.071428571428569</v>
      </c>
      <c r="H46" s="14">
        <f>[42]Setembro!$E$11</f>
        <v>69.3125</v>
      </c>
      <c r="I46" s="14">
        <f>[42]Setembro!$E$12</f>
        <v>70.599999999999994</v>
      </c>
      <c r="J46" s="14">
        <f>[42]Setembro!$E$13</f>
        <v>76.666666666666671</v>
      </c>
      <c r="K46" s="14">
        <f>[42]Setembro!$E$14</f>
        <v>66.13333333333334</v>
      </c>
      <c r="L46" s="14">
        <f>[42]Setembro!$E$15</f>
        <v>74.307692307692307</v>
      </c>
      <c r="M46" s="14">
        <f>[42]Setembro!$E$16</f>
        <v>64.92307692307692</v>
      </c>
      <c r="N46" s="14">
        <f>[42]Setembro!$E$17</f>
        <v>68.5</v>
      </c>
      <c r="O46" s="14">
        <f>[42]Setembro!$E$18</f>
        <v>75.909090909090907</v>
      </c>
      <c r="P46" s="14">
        <f>[42]Setembro!$E$19</f>
        <v>82.416666666666671</v>
      </c>
      <c r="Q46" s="14">
        <f>[42]Setembro!$E$20</f>
        <v>79.099999999999994</v>
      </c>
      <c r="R46" s="14">
        <f>[42]Setembro!$E$21</f>
        <v>83.833333333333329</v>
      </c>
      <c r="S46" s="14">
        <f>[42]Setembro!$E$22</f>
        <v>90.461538461538467</v>
      </c>
      <c r="T46" s="14">
        <f>[42]Setembro!$E$23</f>
        <v>89</v>
      </c>
      <c r="U46" s="14">
        <f>[42]Setembro!$E$24</f>
        <v>80.400000000000006</v>
      </c>
      <c r="V46" s="14">
        <f>[42]Setembro!$E$25</f>
        <v>84.692307692307693</v>
      </c>
      <c r="W46" s="14">
        <f>[42]Setembro!$E$26</f>
        <v>79.625</v>
      </c>
      <c r="X46" s="14">
        <f>[42]Setembro!$E$27</f>
        <v>83.7</v>
      </c>
      <c r="Y46" s="14">
        <f>[42]Setembro!$E$28</f>
        <v>73.777777777777771</v>
      </c>
      <c r="Z46" s="14">
        <f>[42]Setembro!$E$29</f>
        <v>86.666666666666671</v>
      </c>
      <c r="AA46" s="14">
        <f>[42]Setembro!$E$30</f>
        <v>86.769230769230774</v>
      </c>
      <c r="AB46" s="14">
        <f>[42]Setembro!$E$31</f>
        <v>85.5</v>
      </c>
      <c r="AC46" s="14">
        <f>[42]Setembro!$E$32</f>
        <v>86.75</v>
      </c>
      <c r="AD46" s="14">
        <f>[42]Setembro!$E$33</f>
        <v>83.833333333333329</v>
      </c>
      <c r="AE46" s="14">
        <f>[42]Setembro!$E$34</f>
        <v>88</v>
      </c>
      <c r="AF46" s="78">
        <f t="shared" si="5"/>
        <v>78.71391668516668</v>
      </c>
    </row>
    <row r="47" spans="1:32" ht="17.100000000000001" customHeight="1" x14ac:dyDescent="0.2">
      <c r="A47" s="76" t="s">
        <v>207</v>
      </c>
      <c r="B47" s="14">
        <f>[43]Setembro!$E$5</f>
        <v>56</v>
      </c>
      <c r="C47" s="14">
        <f>[43]Setembro!$E$6</f>
        <v>82.166666666666671</v>
      </c>
      <c r="D47" s="14">
        <f>[43]Setembro!$E$7</f>
        <v>75.916666666666671</v>
      </c>
      <c r="E47" s="14">
        <f>[43]Setembro!$E$8</f>
        <v>69.916666666666671</v>
      </c>
      <c r="F47" s="14">
        <f>[43]Setembro!$E$9</f>
        <v>55.375</v>
      </c>
      <c r="G47" s="14">
        <f>[43]Setembro!$E$10</f>
        <v>49.166666666666664</v>
      </c>
      <c r="H47" s="14">
        <f>[43]Setembro!$E$11</f>
        <v>45.833333333333336</v>
      </c>
      <c r="I47" s="14">
        <f>[43]Setembro!$E$12</f>
        <v>41.333333333333336</v>
      </c>
      <c r="J47" s="14">
        <f>[43]Setembro!$E$13</f>
        <v>41</v>
      </c>
      <c r="K47" s="14">
        <f>[43]Setembro!$E$14</f>
        <v>44.541666666666664</v>
      </c>
      <c r="L47" s="14">
        <f>[43]Setembro!$E$15</f>
        <v>43.916666666666664</v>
      </c>
      <c r="M47" s="14">
        <f>[43]Setembro!$E$16</f>
        <v>46.666666666666664</v>
      </c>
      <c r="N47" s="14">
        <f>[43]Setembro!$E$17</f>
        <v>49.333333333333336</v>
      </c>
      <c r="O47" s="14">
        <f>[43]Setembro!$E$18</f>
        <v>84.833333333333329</v>
      </c>
      <c r="P47" s="14">
        <f>[43]Setembro!$E$19</f>
        <v>86.333333333333329</v>
      </c>
      <c r="Q47" s="14">
        <f>[43]Setembro!$E$20</f>
        <v>88</v>
      </c>
      <c r="R47" s="14">
        <f>[43]Setembro!$E$21</f>
        <v>95.375</v>
      </c>
      <c r="S47" s="14">
        <f>[43]Setembro!$E$22</f>
        <v>82.625</v>
      </c>
      <c r="T47" s="14">
        <f>[43]Setembro!$E$23</f>
        <v>68.958333333333329</v>
      </c>
      <c r="U47" s="14">
        <f>[43]Setembro!$E$24</f>
        <v>79.708333333333329</v>
      </c>
      <c r="V47" s="14">
        <f>[43]Setembro!$E$25</f>
        <v>79.208333333333329</v>
      </c>
      <c r="W47" s="14">
        <f>[43]Setembro!$E$26</f>
        <v>68.666666666666671</v>
      </c>
      <c r="X47" s="14">
        <f>[43]Setembro!$E$27</f>
        <v>60.875</v>
      </c>
      <c r="Y47" s="14">
        <f>[43]Setembro!$E$28</f>
        <v>55.125</v>
      </c>
      <c r="Z47" s="14">
        <f>[43]Setembro!$E$29</f>
        <v>72.833333333333329</v>
      </c>
      <c r="AA47" s="14">
        <f>[43]Setembro!$E$30</f>
        <v>71.208333333333329</v>
      </c>
      <c r="AB47" s="14">
        <f>[43]Setembro!$E$31</f>
        <v>76.208333333333329</v>
      </c>
      <c r="AC47" s="14">
        <f>[43]Setembro!$E$32</f>
        <v>82.041666666666671</v>
      </c>
      <c r="AD47" s="14">
        <f>[43]Setembro!$E$33</f>
        <v>80.208333333333329</v>
      </c>
      <c r="AE47" s="14">
        <f>[43]Setembro!$E$34</f>
        <v>85.083333333333329</v>
      </c>
      <c r="AF47" s="78">
        <f t="shared" si="5"/>
        <v>67.281944444444434</v>
      </c>
    </row>
    <row r="48" spans="1:32" ht="17.100000000000001" customHeight="1" x14ac:dyDescent="0.2">
      <c r="A48" s="76" t="s">
        <v>181</v>
      </c>
      <c r="B48" s="14">
        <f>[44]Setembro!$E$5</f>
        <v>59.125</v>
      </c>
      <c r="C48" s="14">
        <f>[44]Setembro!$E$6</f>
        <v>85.958333333333329</v>
      </c>
      <c r="D48" s="14">
        <f>[44]Setembro!$E$7</f>
        <v>79.5</v>
      </c>
      <c r="E48" s="14">
        <f>[44]Setembro!$E$8</f>
        <v>74.041666666666671</v>
      </c>
      <c r="F48" s="14">
        <f>[44]Setembro!$E$9</f>
        <v>60.541666666666664</v>
      </c>
      <c r="G48" s="14">
        <f>[44]Setembro!$E$10</f>
        <v>53.75</v>
      </c>
      <c r="H48" s="14">
        <f>[44]Setembro!$E$11</f>
        <v>54.083333333333336</v>
      </c>
      <c r="I48" s="14">
        <f>[44]Setembro!$E$12</f>
        <v>47.208333333333336</v>
      </c>
      <c r="J48" s="14">
        <f>[44]Setembro!$E$13</f>
        <v>40.333333333333336</v>
      </c>
      <c r="K48" s="14">
        <f>[44]Setembro!$E$14</f>
        <v>53</v>
      </c>
      <c r="L48" s="14">
        <f>[44]Setembro!$E$15</f>
        <v>52.291666666666664</v>
      </c>
      <c r="M48" s="14">
        <f>[44]Setembro!$E$16</f>
        <v>51.333333333333336</v>
      </c>
      <c r="N48" s="14">
        <f>[44]Setembro!$E$17</f>
        <v>56.25</v>
      </c>
      <c r="O48" s="14">
        <f>[44]Setembro!$E$18</f>
        <v>83.75</v>
      </c>
      <c r="P48" s="14">
        <f>[44]Setembro!$E$19</f>
        <v>86</v>
      </c>
      <c r="Q48" s="14">
        <f>[44]Setembro!$E$20</f>
        <v>85.458333333333329</v>
      </c>
      <c r="R48" s="14">
        <f>[44]Setembro!$E$21</f>
        <v>89.791666666666671</v>
      </c>
      <c r="S48" s="14">
        <f>[44]Setembro!$E$22</f>
        <v>80.416666666666671</v>
      </c>
      <c r="T48" s="14">
        <f>[44]Setembro!$E$23</f>
        <v>68.583333333333329</v>
      </c>
      <c r="U48" s="14">
        <f>[44]Setembro!$E$24</f>
        <v>85.583333333333329</v>
      </c>
      <c r="V48" s="14">
        <f>[44]Setembro!$E$25</f>
        <v>82.625</v>
      </c>
      <c r="W48" s="14">
        <f>[44]Setembro!$E$26</f>
        <v>64.833333333333329</v>
      </c>
      <c r="X48" s="14">
        <f>[44]Setembro!$E$27</f>
        <v>51.541666666666664</v>
      </c>
      <c r="Y48" s="14">
        <f>[44]Setembro!$E$28</f>
        <v>47.25</v>
      </c>
      <c r="Z48" s="14">
        <f>[44]Setembro!$E$29</f>
        <v>59.375</v>
      </c>
      <c r="AA48" s="14">
        <f>[44]Setembro!$E$30</f>
        <v>65.458333333333329</v>
      </c>
      <c r="AB48" s="14">
        <f>[44]Setembro!$E$31</f>
        <v>69.083333333333329</v>
      </c>
      <c r="AC48" s="14">
        <f>[44]Setembro!$E$32</f>
        <v>74.25</v>
      </c>
      <c r="AD48" s="14">
        <f>[44]Setembro!$E$33</f>
        <v>73.583333333333329</v>
      </c>
      <c r="AE48" s="14">
        <f>[44]Setembro!$E$34</f>
        <v>87.958333333333329</v>
      </c>
      <c r="AF48" s="78">
        <f t="shared" si="5"/>
        <v>67.43194444444444</v>
      </c>
    </row>
    <row r="49" spans="1:34" ht="17.100000000000001" customHeight="1" x14ac:dyDescent="0.2">
      <c r="A49" s="76" t="s">
        <v>186</v>
      </c>
      <c r="B49" s="14">
        <f>[45]Setembro!$E$5</f>
        <v>41.333333333333336</v>
      </c>
      <c r="C49" s="14">
        <f>[45]Setembro!$E$6</f>
        <v>69.541666666666671</v>
      </c>
      <c r="D49" s="14">
        <f>[45]Setembro!$E$7</f>
        <v>65.583333333333329</v>
      </c>
      <c r="E49" s="14">
        <f>[45]Setembro!$E$8</f>
        <v>66.375</v>
      </c>
      <c r="F49" s="14">
        <f>[45]Setembro!$E$9</f>
        <v>54.833333333333336</v>
      </c>
      <c r="G49" s="14">
        <f>[45]Setembro!$E$10</f>
        <v>47.958333333333336</v>
      </c>
      <c r="H49" s="14">
        <f>[45]Setembro!$E$11</f>
        <v>39.666666666666664</v>
      </c>
      <c r="I49" s="14">
        <f>[45]Setembro!$E$12</f>
        <v>34.041666666666664</v>
      </c>
      <c r="J49" s="14">
        <f>[45]Setembro!$E$13</f>
        <v>34.333333333333336</v>
      </c>
      <c r="K49" s="14">
        <f>[45]Setembro!$E$14</f>
        <v>38.25</v>
      </c>
      <c r="L49" s="14">
        <f>[45]Setembro!$E$15</f>
        <v>41.375</v>
      </c>
      <c r="M49" s="14">
        <f>[45]Setembro!$E$16</f>
        <v>44.916666666666664</v>
      </c>
      <c r="N49" s="14">
        <f>[45]Setembro!$E$17</f>
        <v>46.416666666666664</v>
      </c>
      <c r="O49" s="14">
        <f>[45]Setembro!$E$18</f>
        <v>72.666666666666671</v>
      </c>
      <c r="P49" s="14">
        <f>[45]Setembro!$E$19</f>
        <v>86.625</v>
      </c>
      <c r="Q49" s="14">
        <f>[45]Setembro!$E$20</f>
        <v>78.708333333333329</v>
      </c>
      <c r="R49" s="14">
        <f>[45]Setembro!$E$21</f>
        <v>92.958333333333329</v>
      </c>
      <c r="S49" s="14">
        <f>[45]Setembro!$E$22</f>
        <v>89.041666666666671</v>
      </c>
      <c r="T49" s="14">
        <f>[45]Setembro!$E$23</f>
        <v>72.416666666666671</v>
      </c>
      <c r="U49" s="14">
        <f>[45]Setembro!$E$24</f>
        <v>79.166666666666671</v>
      </c>
      <c r="V49" s="14">
        <f>[45]Setembro!$E$25</f>
        <v>76.583333333333329</v>
      </c>
      <c r="W49" s="14">
        <f>[45]Setembro!$E$26</f>
        <v>64.416666666666671</v>
      </c>
      <c r="X49" s="14">
        <f>[45]Setembro!$E$27</f>
        <v>52.208333333333336</v>
      </c>
      <c r="Y49" s="14">
        <f>[45]Setembro!$E$28</f>
        <v>49</v>
      </c>
      <c r="Z49" s="14">
        <f>[45]Setembro!$E$29</f>
        <v>51.125</v>
      </c>
      <c r="AA49" s="14">
        <f>[45]Setembro!$E$30</f>
        <v>65.375</v>
      </c>
      <c r="AB49" s="14">
        <f>[45]Setembro!$E$31</f>
        <v>79.25</v>
      </c>
      <c r="AC49" s="14">
        <f>[45]Setembro!$E$32</f>
        <v>73.875</v>
      </c>
      <c r="AD49" s="14">
        <f>[45]Setembro!$E$33</f>
        <v>69.208333333333329</v>
      </c>
      <c r="AE49" s="14">
        <f>[45]Setembro!$E$34</f>
        <v>87.041666666666671</v>
      </c>
      <c r="AF49" s="78">
        <f t="shared" si="5"/>
        <v>62.143055555555556</v>
      </c>
    </row>
    <row r="50" spans="1:34" s="5" customFormat="1" ht="17.100000000000001" customHeight="1" x14ac:dyDescent="0.2">
      <c r="A50" s="79" t="s">
        <v>34</v>
      </c>
      <c r="B50" s="20">
        <f t="shared" ref="B50:AF50" si="6">AVERAGE(B5:B49)</f>
        <v>63.480007082924701</v>
      </c>
      <c r="C50" s="20">
        <f t="shared" si="6"/>
        <v>84.948074551458021</v>
      </c>
      <c r="D50" s="20">
        <f t="shared" si="6"/>
        <v>78.946991349847778</v>
      </c>
      <c r="E50" s="20">
        <f t="shared" si="6"/>
        <v>68.974509772005888</v>
      </c>
      <c r="F50" s="20">
        <f t="shared" si="6"/>
        <v>55.742483519177156</v>
      </c>
      <c r="G50" s="20">
        <f t="shared" si="6"/>
        <v>49.716939553599225</v>
      </c>
      <c r="H50" s="20">
        <f t="shared" si="6"/>
        <v>44.160377037382816</v>
      </c>
      <c r="I50" s="20">
        <f t="shared" si="6"/>
        <v>40.21531808005826</v>
      </c>
      <c r="J50" s="20">
        <f t="shared" si="6"/>
        <v>39.18432094004735</v>
      </c>
      <c r="K50" s="20">
        <f t="shared" si="6"/>
        <v>41.192790233802967</v>
      </c>
      <c r="L50" s="20">
        <f t="shared" si="6"/>
        <v>43.289906569879392</v>
      </c>
      <c r="M50" s="20">
        <f t="shared" si="6"/>
        <v>47.686857978977542</v>
      </c>
      <c r="N50" s="20">
        <f t="shared" si="6"/>
        <v>53.36488546176048</v>
      </c>
      <c r="O50" s="20">
        <f t="shared" si="6"/>
        <v>80.839191356888733</v>
      </c>
      <c r="P50" s="20">
        <f t="shared" si="6"/>
        <v>78.155487766622443</v>
      </c>
      <c r="Q50" s="20">
        <f t="shared" si="6"/>
        <v>82.775034315278234</v>
      </c>
      <c r="R50" s="20">
        <f t="shared" si="6"/>
        <v>88.336468301435403</v>
      </c>
      <c r="S50" s="20">
        <f t="shared" si="6"/>
        <v>78.533527346637086</v>
      </c>
      <c r="T50" s="20">
        <f t="shared" si="6"/>
        <v>67.427251293834018</v>
      </c>
      <c r="U50" s="20">
        <f t="shared" si="6"/>
        <v>79.080419293502544</v>
      </c>
      <c r="V50" s="20">
        <f t="shared" si="6"/>
        <v>74.634675656322017</v>
      </c>
      <c r="W50" s="20">
        <f t="shared" si="6"/>
        <v>62.462011869709251</v>
      </c>
      <c r="X50" s="20">
        <f t="shared" si="6"/>
        <v>55.988049008216855</v>
      </c>
      <c r="Y50" s="20">
        <f t="shared" si="6"/>
        <v>52.087525900025902</v>
      </c>
      <c r="Z50" s="20">
        <f t="shared" si="6"/>
        <v>68.213157945624019</v>
      </c>
      <c r="AA50" s="20">
        <f t="shared" si="6"/>
        <v>69.247981698253469</v>
      </c>
      <c r="AB50" s="20">
        <f t="shared" si="6"/>
        <v>78.439341259230957</v>
      </c>
      <c r="AC50" s="20">
        <f t="shared" si="6"/>
        <v>77.058291302193723</v>
      </c>
      <c r="AD50" s="20">
        <f t="shared" si="6"/>
        <v>73.922404496088717</v>
      </c>
      <c r="AE50" s="20">
        <f t="shared" si="6"/>
        <v>82.947212009803906</v>
      </c>
      <c r="AF50" s="78">
        <f t="shared" si="6"/>
        <v>65.344760273982274</v>
      </c>
    </row>
    <row r="51" spans="1:34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66"/>
    </row>
    <row r="52" spans="1:34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63"/>
      <c r="AG52" s="2"/>
    </row>
    <row r="53" spans="1:34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66"/>
      <c r="AG53" s="2"/>
      <c r="AH53" s="2"/>
    </row>
    <row r="54" spans="1:34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65"/>
      <c r="AF54" s="66"/>
      <c r="AG54" s="12"/>
    </row>
    <row r="55" spans="1:34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63"/>
    </row>
    <row r="56" spans="1:34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97"/>
    </row>
    <row r="57" spans="1:34" x14ac:dyDescent="0.2">
      <c r="M57" s="2" t="s">
        <v>52</v>
      </c>
      <c r="Y57" s="2" t="s">
        <v>52</v>
      </c>
    </row>
    <row r="58" spans="1:34" x14ac:dyDescent="0.2">
      <c r="N58" s="2" t="s">
        <v>52</v>
      </c>
    </row>
    <row r="59" spans="1:34" x14ac:dyDescent="0.2">
      <c r="E59" s="2" t="s">
        <v>52</v>
      </c>
    </row>
    <row r="60" spans="1:34" x14ac:dyDescent="0.2">
      <c r="N60" s="2" t="s">
        <v>52</v>
      </c>
      <c r="AA60" s="2" t="s">
        <v>52</v>
      </c>
    </row>
    <row r="61" spans="1:34" x14ac:dyDescent="0.2">
      <c r="AF61" s="9" t="s">
        <v>52</v>
      </c>
    </row>
    <row r="62" spans="1:34" x14ac:dyDescent="0.2">
      <c r="S62" s="2" t="s">
        <v>52</v>
      </c>
    </row>
  </sheetData>
  <sheetProtection algorithmName="SHA-512" hashValue="KSIkd8kbjvg8RQ7i5f3GZP4J/zD34vgbWTacqrCWFF0ScWu6yd5CnhxEmXFSU1X1CPwMcdxs3MoSjr851tg9Qg==" saltValue="jVr+3jjXYMxkk82A2Udw9A==" spinCount="100000" sheet="1" objects="1" scenarios="1"/>
  <mergeCells count="35">
    <mergeCell ref="T53:X53"/>
    <mergeCell ref="X3:X4"/>
    <mergeCell ref="Z3:Z4"/>
    <mergeCell ref="AE3:AE4"/>
    <mergeCell ref="AA3:AA4"/>
    <mergeCell ref="AB3:AB4"/>
    <mergeCell ref="AC3:AC4"/>
    <mergeCell ref="AD3:AD4"/>
    <mergeCell ref="T3:T4"/>
    <mergeCell ref="U3:U4"/>
    <mergeCell ref="V3:V4"/>
    <mergeCell ref="W3:W4"/>
    <mergeCell ref="Q3:Q4"/>
    <mergeCell ref="R3:R4"/>
    <mergeCell ref="M3:M4"/>
    <mergeCell ref="B2:AF2"/>
    <mergeCell ref="T52:X52"/>
    <mergeCell ref="S3:S4"/>
    <mergeCell ref="N3:N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zoomScale="90" zoomScaleNormal="90" workbookViewId="0">
      <selection activeCell="F63" sqref="F63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37" t="s">
        <v>26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4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  <c r="AH2" s="7"/>
    </row>
    <row r="3" spans="1:34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22" t="s">
        <v>41</v>
      </c>
      <c r="AG3" s="80" t="s">
        <v>40</v>
      </c>
      <c r="AH3" s="8"/>
    </row>
    <row r="4" spans="1:34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22" t="s">
        <v>39</v>
      </c>
      <c r="AG4" s="80" t="s">
        <v>39</v>
      </c>
      <c r="AH4" s="8"/>
    </row>
    <row r="5" spans="1:34" s="5" customFormat="1" ht="20.100000000000001" customHeight="1" x14ac:dyDescent="0.2">
      <c r="A5" s="133" t="s">
        <v>45</v>
      </c>
      <c r="B5" s="13">
        <f>[1]Setembro!$F$5</f>
        <v>89</v>
      </c>
      <c r="C5" s="13">
        <f>[1]Setembro!$F$6</f>
        <v>96</v>
      </c>
      <c r="D5" s="13">
        <f>[1]Setembro!$F$7</f>
        <v>89</v>
      </c>
      <c r="E5" s="13">
        <f>[1]Setembro!$F$8</f>
        <v>97</v>
      </c>
      <c r="F5" s="13">
        <f>[1]Setembro!$F$9</f>
        <v>93</v>
      </c>
      <c r="G5" s="13">
        <f>[1]Setembro!$F$10</f>
        <v>89</v>
      </c>
      <c r="H5" s="13">
        <f>[1]Setembro!$F$11</f>
        <v>92</v>
      </c>
      <c r="I5" s="13">
        <f>[1]Setembro!$F$12</f>
        <v>88</v>
      </c>
      <c r="J5" s="13">
        <f>[1]Setembro!$F$13</f>
        <v>80</v>
      </c>
      <c r="K5" s="13">
        <f>[1]Setembro!$F$14</f>
        <v>83</v>
      </c>
      <c r="L5" s="13">
        <f>[1]Setembro!$F$15</f>
        <v>90</v>
      </c>
      <c r="M5" s="13">
        <f>[1]Setembro!$F$16</f>
        <v>86</v>
      </c>
      <c r="N5" s="13">
        <f>[1]Setembro!$F$17</f>
        <v>87</v>
      </c>
      <c r="O5" s="13">
        <f>[1]Setembro!$F$18</f>
        <v>98</v>
      </c>
      <c r="P5" s="13">
        <f>[1]Setembro!$F$19</f>
        <v>99</v>
      </c>
      <c r="Q5" s="13">
        <f>[1]Setembro!$F$20</f>
        <v>98</v>
      </c>
      <c r="R5" s="13">
        <f>[1]Setembro!$F$21</f>
        <v>100</v>
      </c>
      <c r="S5" s="13">
        <f>[1]Setembro!$F$22</f>
        <v>99</v>
      </c>
      <c r="T5" s="13">
        <f>[1]Setembro!$F$23</f>
        <v>98</v>
      </c>
      <c r="U5" s="13">
        <f>[1]Setembro!$F$24</f>
        <v>98</v>
      </c>
      <c r="V5" s="13">
        <f>[1]Setembro!$F$25</f>
        <v>100</v>
      </c>
      <c r="W5" s="13">
        <f>[1]Setembro!$F$26</f>
        <v>99</v>
      </c>
      <c r="X5" s="13">
        <f>[1]Setembro!$F$27</f>
        <v>97</v>
      </c>
      <c r="Y5" s="13">
        <f>[1]Setembro!$F$28</f>
        <v>94</v>
      </c>
      <c r="Z5" s="13">
        <f>[1]Setembro!$F$29</f>
        <v>78</v>
      </c>
      <c r="AA5" s="13">
        <f>[1]Setembro!$F$30</f>
        <v>96</v>
      </c>
      <c r="AB5" s="13">
        <f>[1]Setembro!$F$31</f>
        <v>97</v>
      </c>
      <c r="AC5" s="13">
        <f>[1]Setembro!$F$32</f>
        <v>97</v>
      </c>
      <c r="AD5" s="13">
        <f>[1]Setembro!$F$33</f>
        <v>96</v>
      </c>
      <c r="AE5" s="13">
        <f>[1]Setembro!$F$34</f>
        <v>95</v>
      </c>
      <c r="AF5" s="23">
        <f t="shared" ref="AF5:AF30" si="1">MAX(B5:AE5)</f>
        <v>100</v>
      </c>
      <c r="AG5" s="90">
        <f t="shared" ref="AG5:AG30" si="2">AVERAGE(B5:AE5)</f>
        <v>93.266666666666666</v>
      </c>
      <c r="AH5" s="8"/>
    </row>
    <row r="6" spans="1:34" ht="17.100000000000001" customHeight="1" x14ac:dyDescent="0.2">
      <c r="A6" s="133" t="s">
        <v>0</v>
      </c>
      <c r="B6" s="14">
        <f>[2]Setembro!$F$5</f>
        <v>99</v>
      </c>
      <c r="C6" s="14">
        <f>[2]Setembro!$F$6</f>
        <v>98</v>
      </c>
      <c r="D6" s="14">
        <f>[2]Setembro!$F$7</f>
        <v>92</v>
      </c>
      <c r="E6" s="14">
        <f>[2]Setembro!$F$8</f>
        <v>98</v>
      </c>
      <c r="F6" s="14">
        <f>[2]Setembro!$F$9</f>
        <v>90</v>
      </c>
      <c r="G6" s="14">
        <f>[2]Setembro!$F$10</f>
        <v>87</v>
      </c>
      <c r="H6" s="14">
        <f>[2]Setembro!$F$11</f>
        <v>92</v>
      </c>
      <c r="I6" s="14">
        <f>[2]Setembro!$F$12</f>
        <v>91</v>
      </c>
      <c r="J6" s="14">
        <f>[2]Setembro!$F$13</f>
        <v>84</v>
      </c>
      <c r="K6" s="14">
        <f>[2]Setembro!$F$14</f>
        <v>86</v>
      </c>
      <c r="L6" s="14">
        <f>[2]Setembro!$F$15</f>
        <v>87</v>
      </c>
      <c r="M6" s="14">
        <f>[2]Setembro!$F$16</f>
        <v>86</v>
      </c>
      <c r="N6" s="14">
        <f>[2]Setembro!$F$17</f>
        <v>89</v>
      </c>
      <c r="O6" s="14">
        <f>[2]Setembro!$F$18</f>
        <v>99</v>
      </c>
      <c r="P6" s="14">
        <f>[2]Setembro!$F$19</f>
        <v>99</v>
      </c>
      <c r="Q6" s="14">
        <f>[2]Setembro!$F$20</f>
        <v>98</v>
      </c>
      <c r="R6" s="14">
        <f>[2]Setembro!$F$21</f>
        <v>99</v>
      </c>
      <c r="S6" s="14">
        <f>[2]Setembro!$F$22</f>
        <v>99</v>
      </c>
      <c r="T6" s="14">
        <f>[2]Setembro!$F$23</f>
        <v>92</v>
      </c>
      <c r="U6" s="14">
        <f>[2]Setembro!$F$24</f>
        <v>99</v>
      </c>
      <c r="V6" s="14">
        <f>[2]Setembro!$F$25</f>
        <v>99</v>
      </c>
      <c r="W6" s="14">
        <f>[2]Setembro!$F$26</f>
        <v>98</v>
      </c>
      <c r="X6" s="14">
        <f>[2]Setembro!$F$27</f>
        <v>90</v>
      </c>
      <c r="Y6" s="14">
        <f>[2]Setembro!$F$28</f>
        <v>89</v>
      </c>
      <c r="Z6" s="14">
        <f>[2]Setembro!$F$29</f>
        <v>97</v>
      </c>
      <c r="AA6" s="14">
        <f>[2]Setembro!$F$30</f>
        <v>97</v>
      </c>
      <c r="AB6" s="14">
        <f>[2]Setembro!$F$31</f>
        <v>98</v>
      </c>
      <c r="AC6" s="14">
        <f>[2]Setembro!$F$32</f>
        <v>99</v>
      </c>
      <c r="AD6" s="14">
        <f>[2]Setembro!$F$33</f>
        <v>96</v>
      </c>
      <c r="AE6" s="14">
        <f>[2]Setembro!$F$34</f>
        <v>89</v>
      </c>
      <c r="AF6" s="24">
        <f t="shared" si="1"/>
        <v>99</v>
      </c>
      <c r="AG6" s="81">
        <f t="shared" si="2"/>
        <v>93.86666666666666</v>
      </c>
    </row>
    <row r="7" spans="1:34" ht="17.100000000000001" customHeight="1" x14ac:dyDescent="0.2">
      <c r="A7" s="133" t="s">
        <v>1</v>
      </c>
      <c r="B7" s="14">
        <f>[3]Setembro!$F$5</f>
        <v>94</v>
      </c>
      <c r="C7" s="14">
        <f>[3]Setembro!$F$6</f>
        <v>95</v>
      </c>
      <c r="D7" s="14">
        <f>[3]Setembro!$F$7</f>
        <v>99</v>
      </c>
      <c r="E7" s="14">
        <f>[3]Setembro!$F$8</f>
        <v>98</v>
      </c>
      <c r="F7" s="14">
        <f>[3]Setembro!$F$9</f>
        <v>75</v>
      </c>
      <c r="G7" s="14">
        <f>[3]Setembro!$F$10</f>
        <v>91</v>
      </c>
      <c r="H7" s="14">
        <f>[3]Setembro!$F$11</f>
        <v>88</v>
      </c>
      <c r="I7" s="14">
        <f>[3]Setembro!$F$12</f>
        <v>92</v>
      </c>
      <c r="J7" s="14">
        <f>[3]Setembro!$F$13</f>
        <v>88</v>
      </c>
      <c r="K7" s="14">
        <f>[3]Setembro!$F$14</f>
        <v>84</v>
      </c>
      <c r="L7" s="14">
        <f>[3]Setembro!$F$15</f>
        <v>70</v>
      </c>
      <c r="M7" s="14">
        <f>[3]Setembro!$F$16</f>
        <v>73</v>
      </c>
      <c r="N7" s="14">
        <f>[3]Setembro!$F$17</f>
        <v>77</v>
      </c>
      <c r="O7" s="14">
        <f>[3]Setembro!$F$18</f>
        <v>89</v>
      </c>
      <c r="P7" s="14">
        <f>[3]Setembro!$F$19</f>
        <v>92</v>
      </c>
      <c r="Q7" s="14">
        <f>[3]Setembro!$F$20</f>
        <v>96</v>
      </c>
      <c r="R7" s="14">
        <f>[3]Setembro!$F$21</f>
        <v>94</v>
      </c>
      <c r="S7" s="14">
        <f>[3]Setembro!$F$22</f>
        <v>96</v>
      </c>
      <c r="T7" s="14">
        <f>[3]Setembro!$F$23</f>
        <v>94</v>
      </c>
      <c r="U7" s="14">
        <f>[3]Setembro!$F$24</f>
        <v>89</v>
      </c>
      <c r="V7" s="14">
        <f>[3]Setembro!$F$25</f>
        <v>94</v>
      </c>
      <c r="W7" s="14">
        <f>[3]Setembro!$F$26</f>
        <v>92</v>
      </c>
      <c r="X7" s="14">
        <f>[3]Setembro!$F$27</f>
        <v>93</v>
      </c>
      <c r="Y7" s="14">
        <f>[3]Setembro!$F$28</f>
        <v>91</v>
      </c>
      <c r="Z7" s="14">
        <f>[3]Setembro!$F$29</f>
        <v>95</v>
      </c>
      <c r="AA7" s="14">
        <f>[3]Setembro!$F$30</f>
        <v>95</v>
      </c>
      <c r="AB7" s="14">
        <f>[3]Setembro!$F$31</f>
        <v>93</v>
      </c>
      <c r="AC7" s="14">
        <f>[3]Setembro!$F$32</f>
        <v>95</v>
      </c>
      <c r="AD7" s="14">
        <f>[3]Setembro!$F$33</f>
        <v>89</v>
      </c>
      <c r="AE7" s="14">
        <f>[3]Setembro!$F$34</f>
        <v>86</v>
      </c>
      <c r="AF7" s="24">
        <f t="shared" si="1"/>
        <v>99</v>
      </c>
      <c r="AG7" s="81">
        <f t="shared" si="2"/>
        <v>89.9</v>
      </c>
    </row>
    <row r="8" spans="1:34" ht="17.100000000000001" customHeight="1" x14ac:dyDescent="0.2">
      <c r="A8" s="133" t="s">
        <v>53</v>
      </c>
      <c r="B8" s="14">
        <f>[4]Setembro!$F$5</f>
        <v>87</v>
      </c>
      <c r="C8" s="14">
        <f>[4]Setembro!$F$6</f>
        <v>100</v>
      </c>
      <c r="D8" s="14">
        <f>[4]Setembro!$F$7</f>
        <v>100</v>
      </c>
      <c r="E8" s="14">
        <f>[4]Setembro!$F$8</f>
        <v>100</v>
      </c>
      <c r="F8" s="14">
        <f>[4]Setembro!$F$9</f>
        <v>76</v>
      </c>
      <c r="G8" s="14">
        <f>[4]Setembro!$F$10</f>
        <v>80</v>
      </c>
      <c r="H8" s="14">
        <f>[4]Setembro!$F$11</f>
        <v>74</v>
      </c>
      <c r="I8" s="14">
        <f>[4]Setembro!$F$12</f>
        <v>54</v>
      </c>
      <c r="J8" s="14">
        <f>[4]Setembro!$F$13</f>
        <v>67</v>
      </c>
      <c r="K8" s="14">
        <f>[4]Setembro!$F$14</f>
        <v>80</v>
      </c>
      <c r="L8" s="14">
        <f>[4]Setembro!$F$15</f>
        <v>79</v>
      </c>
      <c r="M8" s="14">
        <f>[4]Setembro!$F$16</f>
        <v>76</v>
      </c>
      <c r="N8" s="14">
        <f>[4]Setembro!$F$17</f>
        <v>78</v>
      </c>
      <c r="O8" s="14">
        <f>[4]Setembro!$F$18</f>
        <v>100</v>
      </c>
      <c r="P8" s="14">
        <f>[4]Setembro!$F$19</f>
        <v>100</v>
      </c>
      <c r="Q8" s="14">
        <f>[4]Setembro!$F$20</f>
        <v>100</v>
      </c>
      <c r="R8" s="14">
        <f>[4]Setembro!$F$21</f>
        <v>100</v>
      </c>
      <c r="S8" s="14">
        <f>[4]Setembro!$F$22</f>
        <v>100</v>
      </c>
      <c r="T8" s="14">
        <f>[4]Setembro!$F$23</f>
        <v>100</v>
      </c>
      <c r="U8" s="14">
        <f>[4]Setembro!$F$24</f>
        <v>100</v>
      </c>
      <c r="V8" s="14">
        <f>[4]Setembro!$F$25</f>
        <v>100</v>
      </c>
      <c r="W8" s="14">
        <f>[4]Setembro!$F$26</f>
        <v>99</v>
      </c>
      <c r="X8" s="14">
        <f>[4]Setembro!$F$27</f>
        <v>71</v>
      </c>
      <c r="Y8" s="14">
        <f>[4]Setembro!$F$28</f>
        <v>68</v>
      </c>
      <c r="Z8" s="14">
        <f>[4]Setembro!$F$29</f>
        <v>71</v>
      </c>
      <c r="AA8" s="14">
        <f>[4]Setembro!$F$30</f>
        <v>93</v>
      </c>
      <c r="AB8" s="14">
        <f>[4]Setembro!$F$31</f>
        <v>99</v>
      </c>
      <c r="AC8" s="14">
        <f>[4]Setembro!$F$32</f>
        <v>100</v>
      </c>
      <c r="AD8" s="14">
        <f>[4]Setembro!$F$33</f>
        <v>81</v>
      </c>
      <c r="AE8" s="14">
        <f>[4]Setembro!$F$34</f>
        <v>100</v>
      </c>
      <c r="AF8" s="24">
        <f t="shared" ref="AF8" si="3">MAX(B8:AE8)</f>
        <v>100</v>
      </c>
      <c r="AG8" s="81">
        <f t="shared" ref="AG8" si="4">AVERAGE(B8:AE8)</f>
        <v>87.766666666666666</v>
      </c>
    </row>
    <row r="9" spans="1:34" ht="17.100000000000001" customHeight="1" x14ac:dyDescent="0.2">
      <c r="A9" s="133" t="s">
        <v>46</v>
      </c>
      <c r="B9" s="14">
        <f>[5]Setembro!$F$5</f>
        <v>90</v>
      </c>
      <c r="C9" s="14">
        <f>[5]Setembro!$F$6</f>
        <v>92</v>
      </c>
      <c r="D9" s="14">
        <f>[5]Setembro!$F$7</f>
        <v>93</v>
      </c>
      <c r="E9" s="14">
        <f>[5]Setembro!$F$8</f>
        <v>91</v>
      </c>
      <c r="F9" s="14">
        <f>[5]Setembro!$F$9</f>
        <v>94</v>
      </c>
      <c r="G9" s="14">
        <f>[5]Setembro!$F$10</f>
        <v>93</v>
      </c>
      <c r="H9" s="14">
        <f>[5]Setembro!$F$11</f>
        <v>91</v>
      </c>
      <c r="I9" s="14">
        <f>[5]Setembro!$F$12</f>
        <v>89</v>
      </c>
      <c r="J9" s="14">
        <f>[5]Setembro!$F$13</f>
        <v>91</v>
      </c>
      <c r="K9" s="14">
        <f>[5]Setembro!$F$14</f>
        <v>90</v>
      </c>
      <c r="L9" s="14">
        <f>[5]Setembro!$F$15</f>
        <v>88</v>
      </c>
      <c r="M9" s="14">
        <f>[5]Setembro!$F$16</f>
        <v>88</v>
      </c>
      <c r="N9" s="14">
        <f>[5]Setembro!$F$17</f>
        <v>88</v>
      </c>
      <c r="O9" s="14">
        <f>[5]Setembro!$F$18</f>
        <v>93</v>
      </c>
      <c r="P9" s="14">
        <f>[5]Setembro!$F$19</f>
        <v>94</v>
      </c>
      <c r="Q9" s="14">
        <f>[5]Setembro!$F$20</f>
        <v>90</v>
      </c>
      <c r="R9" s="14">
        <f>[5]Setembro!$F$21</f>
        <v>93</v>
      </c>
      <c r="S9" s="14">
        <f>[5]Setembro!$F$22</f>
        <v>94</v>
      </c>
      <c r="T9" s="14">
        <f>[5]Setembro!$F$23</f>
        <v>85</v>
      </c>
      <c r="U9" s="14">
        <f>[5]Setembro!$F$24</f>
        <v>85</v>
      </c>
      <c r="V9" s="14">
        <f>[5]Setembro!$F$25</f>
        <v>88</v>
      </c>
      <c r="W9" s="14">
        <f>[5]Setembro!$F$26</f>
        <v>81</v>
      </c>
      <c r="X9" s="14">
        <f>[5]Setembro!$F$27</f>
        <v>80</v>
      </c>
      <c r="Y9" s="14">
        <f>[5]Setembro!$F$28</f>
        <v>90</v>
      </c>
      <c r="Z9" s="14">
        <f>[5]Setembro!$F$29</f>
        <v>91</v>
      </c>
      <c r="AA9" s="14">
        <f>[5]Setembro!$F$30</f>
        <v>89</v>
      </c>
      <c r="AB9" s="14">
        <f>[5]Setembro!$F$31</f>
        <v>91</v>
      </c>
      <c r="AC9" s="14">
        <f>[5]Setembro!$F$32</f>
        <v>92</v>
      </c>
      <c r="AD9" s="14">
        <f>[5]Setembro!$F$33</f>
        <v>91</v>
      </c>
      <c r="AE9" s="14">
        <f>[5]Setembro!$F$34</f>
        <v>87</v>
      </c>
      <c r="AF9" s="24">
        <f t="shared" si="1"/>
        <v>94</v>
      </c>
      <c r="AG9" s="81">
        <f t="shared" si="2"/>
        <v>89.733333333333334</v>
      </c>
    </row>
    <row r="10" spans="1:34" ht="17.100000000000001" customHeight="1" x14ac:dyDescent="0.2">
      <c r="A10" s="133" t="s">
        <v>2</v>
      </c>
      <c r="B10" s="14">
        <f>[6]Setembro!$F$5</f>
        <v>63</v>
      </c>
      <c r="C10" s="14">
        <f>[6]Setembro!$F$6</f>
        <v>97</v>
      </c>
      <c r="D10" s="14">
        <f>[6]Setembro!$F$7</f>
        <v>97</v>
      </c>
      <c r="E10" s="14">
        <f>[6]Setembro!$F$8</f>
        <v>92</v>
      </c>
      <c r="F10" s="14">
        <f>[6]Setembro!$F$9</f>
        <v>89</v>
      </c>
      <c r="G10" s="14">
        <f>[6]Setembro!$F$10</f>
        <v>73</v>
      </c>
      <c r="H10" s="14">
        <f>[6]Setembro!$F$11</f>
        <v>59</v>
      </c>
      <c r="I10" s="14">
        <f>[6]Setembro!$F$12</f>
        <v>54</v>
      </c>
      <c r="J10" s="14">
        <f>[6]Setembro!$F$13</f>
        <v>63</v>
      </c>
      <c r="K10" s="14">
        <f>[6]Setembro!$F$14</f>
        <v>68</v>
      </c>
      <c r="L10" s="14">
        <f>[6]Setembro!$F$15</f>
        <v>56</v>
      </c>
      <c r="M10" s="14">
        <f>[6]Setembro!$F$16</f>
        <v>61</v>
      </c>
      <c r="N10" s="14">
        <f>[6]Setembro!$F$17</f>
        <v>58</v>
      </c>
      <c r="O10" s="14">
        <f>[6]Setembro!$F$18</f>
        <v>92</v>
      </c>
      <c r="P10" s="14">
        <f>[6]Setembro!$F$19</f>
        <v>94</v>
      </c>
      <c r="Q10" s="14">
        <f>[6]Setembro!$F$20</f>
        <v>95</v>
      </c>
      <c r="R10" s="14">
        <f>[6]Setembro!$F$21</f>
        <v>95</v>
      </c>
      <c r="S10" s="14">
        <f>[6]Setembro!$F$22</f>
        <v>96</v>
      </c>
      <c r="T10" s="14">
        <f>[6]Setembro!$F$23</f>
        <v>86</v>
      </c>
      <c r="U10" s="14">
        <f>[6]Setembro!$F$24</f>
        <v>95</v>
      </c>
      <c r="V10" s="14">
        <f>[6]Setembro!$F$25</f>
        <v>82</v>
      </c>
      <c r="W10" s="14">
        <f>[6]Setembro!$F$26</f>
        <v>76</v>
      </c>
      <c r="X10" s="14">
        <f>[6]Setembro!$F$27</f>
        <v>83</v>
      </c>
      <c r="Y10" s="14">
        <f>[6]Setembro!$F$28</f>
        <v>67</v>
      </c>
      <c r="Z10" s="14">
        <f>[6]Setembro!$F$29</f>
        <v>93</v>
      </c>
      <c r="AA10" s="14">
        <f>[6]Setembro!$F$30</f>
        <v>88</v>
      </c>
      <c r="AB10" s="14">
        <f>[6]Setembro!$F$31</f>
        <v>93</v>
      </c>
      <c r="AC10" s="14">
        <f>[6]Setembro!$F$32</f>
        <v>91</v>
      </c>
      <c r="AD10" s="14">
        <f>[6]Setembro!$F$33</f>
        <v>84</v>
      </c>
      <c r="AE10" s="14">
        <f>[6]Setembro!$F$34</f>
        <v>87</v>
      </c>
      <c r="AF10" s="24">
        <f t="shared" si="1"/>
        <v>97</v>
      </c>
      <c r="AG10" s="81">
        <f t="shared" si="2"/>
        <v>80.900000000000006</v>
      </c>
    </row>
    <row r="11" spans="1:34" ht="17.100000000000001" customHeight="1" x14ac:dyDescent="0.2">
      <c r="A11" s="133" t="s">
        <v>3</v>
      </c>
      <c r="B11" s="14">
        <f>[7]Setembro!$F$5</f>
        <v>55</v>
      </c>
      <c r="C11" s="14">
        <f>[7]Setembro!$F$6</f>
        <v>68</v>
      </c>
      <c r="D11" s="14">
        <f>[7]Setembro!$F$7</f>
        <v>81</v>
      </c>
      <c r="E11" s="14">
        <f>[7]Setembro!$F$8</f>
        <v>83</v>
      </c>
      <c r="F11" s="14">
        <f>[7]Setembro!$F$9</f>
        <v>78</v>
      </c>
      <c r="G11" s="14">
        <f>[7]Setembro!$F$10</f>
        <v>72</v>
      </c>
      <c r="H11" s="14">
        <f>[7]Setembro!$F$11</f>
        <v>65</v>
      </c>
      <c r="I11" s="14">
        <f>[7]Setembro!$F$12</f>
        <v>61</v>
      </c>
      <c r="J11" s="14">
        <f>[7]Setembro!$F$13</f>
        <v>57</v>
      </c>
      <c r="K11" s="14">
        <f>[7]Setembro!$F$14</f>
        <v>51</v>
      </c>
      <c r="L11" s="14">
        <f>[7]Setembro!$F$15</f>
        <v>48</v>
      </c>
      <c r="M11" s="14">
        <f>[7]Setembro!$F$16</f>
        <v>43</v>
      </c>
      <c r="N11" s="14">
        <f>[7]Setembro!$F$17</f>
        <v>53</v>
      </c>
      <c r="O11" s="14">
        <f>[7]Setembro!$F$18</f>
        <v>38</v>
      </c>
      <c r="P11" s="14">
        <f>[7]Setembro!$F$19</f>
        <v>76</v>
      </c>
      <c r="Q11" s="14">
        <f>[7]Setembro!$F$20</f>
        <v>84</v>
      </c>
      <c r="R11" s="14" t="str">
        <f>[7]Setembro!$F$21</f>
        <v>*</v>
      </c>
      <c r="S11" s="14">
        <f>[7]Setembro!$F$22</f>
        <v>81</v>
      </c>
      <c r="T11" s="14">
        <f>[7]Setembro!$F$23</f>
        <v>99</v>
      </c>
      <c r="U11" s="14">
        <f>[7]Setembro!$F$24</f>
        <v>88</v>
      </c>
      <c r="V11" s="14">
        <f>[7]Setembro!$F$25</f>
        <v>89</v>
      </c>
      <c r="W11" s="14">
        <f>[7]Setembro!$F$26</f>
        <v>72</v>
      </c>
      <c r="X11" s="14">
        <f>[7]Setembro!$F$27</f>
        <v>70</v>
      </c>
      <c r="Y11" s="14">
        <f>[7]Setembro!$F$28</f>
        <v>51</v>
      </c>
      <c r="Z11" s="14">
        <f>[7]Setembro!$F$29</f>
        <v>66</v>
      </c>
      <c r="AA11" s="14">
        <f>[7]Setembro!$F$30</f>
        <v>80</v>
      </c>
      <c r="AB11" s="14">
        <f>[7]Setembro!$F$31</f>
        <v>81</v>
      </c>
      <c r="AC11" s="14">
        <f>[7]Setembro!$F$32</f>
        <v>81</v>
      </c>
      <c r="AD11" s="14" t="str">
        <f>[7]Setembro!$F$33</f>
        <v>*</v>
      </c>
      <c r="AE11" s="14" t="str">
        <f>[7]Setembro!$F$34</f>
        <v>*</v>
      </c>
      <c r="AF11" s="24">
        <f t="shared" si="1"/>
        <v>99</v>
      </c>
      <c r="AG11" s="81">
        <f t="shared" si="2"/>
        <v>69.296296296296291</v>
      </c>
    </row>
    <row r="12" spans="1:34" ht="17.100000000000001" customHeight="1" x14ac:dyDescent="0.2">
      <c r="A12" s="133" t="s">
        <v>4</v>
      </c>
      <c r="B12" s="14">
        <f>[8]Setembro!$F$5</f>
        <v>59</v>
      </c>
      <c r="C12" s="14">
        <f>[8]Setembro!$F$6</f>
        <v>74</v>
      </c>
      <c r="D12" s="14">
        <f>[8]Setembro!$F$7</f>
        <v>95</v>
      </c>
      <c r="E12" s="14">
        <f>[8]Setembro!$F$8</f>
        <v>95</v>
      </c>
      <c r="F12" s="14">
        <f>[8]Setembro!$F$9</f>
        <v>67</v>
      </c>
      <c r="G12" s="14">
        <f>[8]Setembro!$F$10</f>
        <v>69</v>
      </c>
      <c r="H12" s="14">
        <f>[8]Setembro!$F$11</f>
        <v>32</v>
      </c>
      <c r="I12" s="14">
        <f>[8]Setembro!$F$12</f>
        <v>42</v>
      </c>
      <c r="J12" s="14">
        <f>[8]Setembro!$F$13</f>
        <v>31</v>
      </c>
      <c r="K12" s="14">
        <f>[8]Setembro!$F$14</f>
        <v>28</v>
      </c>
      <c r="L12" s="14">
        <f>[8]Setembro!$F$15</f>
        <v>35</v>
      </c>
      <c r="M12" s="14">
        <f>[8]Setembro!$F$16</f>
        <v>37</v>
      </c>
      <c r="N12" s="14">
        <f>[8]Setembro!$F$17</f>
        <v>55</v>
      </c>
      <c r="O12" s="14">
        <f>[8]Setembro!$F$18</f>
        <v>94</v>
      </c>
      <c r="P12" s="14">
        <f>[8]Setembro!$F$19</f>
        <v>95</v>
      </c>
      <c r="Q12" s="14">
        <f>[8]Setembro!$F$20</f>
        <v>94</v>
      </c>
      <c r="R12" s="14">
        <f>[8]Setembro!$F$21</f>
        <v>94</v>
      </c>
      <c r="S12" s="14">
        <f>[8]Setembro!$F$22</f>
        <v>90</v>
      </c>
      <c r="T12" s="14">
        <f>[8]Setembro!$F$23</f>
        <v>89</v>
      </c>
      <c r="U12" s="14">
        <f>[8]Setembro!$F$24</f>
        <v>95</v>
      </c>
      <c r="V12" s="14">
        <f>[8]Setembro!$F$25</f>
        <v>94</v>
      </c>
      <c r="W12" s="14">
        <f>[8]Setembro!$F$26</f>
        <v>75</v>
      </c>
      <c r="X12" s="14">
        <f>[8]Setembro!$F$27</f>
        <v>70</v>
      </c>
      <c r="Y12" s="14">
        <f>[8]Setembro!$F$28</f>
        <v>50</v>
      </c>
      <c r="Z12" s="14">
        <f>[8]Setembro!$F$29</f>
        <v>78</v>
      </c>
      <c r="AA12" s="14">
        <f>[8]Setembro!$F$30</f>
        <v>77</v>
      </c>
      <c r="AB12" s="14">
        <f>[8]Setembro!$F$31</f>
        <v>93</v>
      </c>
      <c r="AC12" s="14">
        <f>[8]Setembro!$F$32</f>
        <v>94</v>
      </c>
      <c r="AD12" s="14">
        <f>[8]Setembro!$F$33</f>
        <v>94</v>
      </c>
      <c r="AE12" s="14">
        <f>[8]Setembro!$F$34</f>
        <v>94</v>
      </c>
      <c r="AF12" s="24">
        <f t="shared" si="1"/>
        <v>95</v>
      </c>
      <c r="AG12" s="81">
        <f t="shared" si="2"/>
        <v>72.966666666666669</v>
      </c>
    </row>
    <row r="13" spans="1:34" ht="17.100000000000001" customHeight="1" x14ac:dyDescent="0.2">
      <c r="A13" s="133" t="s">
        <v>5</v>
      </c>
      <c r="B13" s="14">
        <f>[9]Setembro!$F$5</f>
        <v>61</v>
      </c>
      <c r="C13" s="14">
        <f>[9]Setembro!$F$6</f>
        <v>90</v>
      </c>
      <c r="D13" s="14">
        <f>[9]Setembro!$F$7</f>
        <v>95</v>
      </c>
      <c r="E13" s="14">
        <f>[9]Setembro!$F$8</f>
        <v>73</v>
      </c>
      <c r="F13" s="14">
        <f>[9]Setembro!$F$9</f>
        <v>84</v>
      </c>
      <c r="G13" s="14" t="str">
        <f>[9]Setembro!$F$10</f>
        <v>*</v>
      </c>
      <c r="H13" s="14" t="str">
        <f>[9]Setembro!$F$11</f>
        <v>*</v>
      </c>
      <c r="I13" s="14" t="str">
        <f>[9]Setembro!$F$12</f>
        <v>*</v>
      </c>
      <c r="J13" s="14" t="str">
        <f>[9]Setembro!$F$13</f>
        <v>*</v>
      </c>
      <c r="K13" s="14" t="str">
        <f>[9]Setembro!$F$14</f>
        <v>*</v>
      </c>
      <c r="L13" s="14" t="str">
        <f>[9]Setembro!$F$15</f>
        <v>*</v>
      </c>
      <c r="M13" s="14" t="str">
        <f>[9]Setembro!$F$16</f>
        <v>*</v>
      </c>
      <c r="N13" s="14" t="str">
        <f>[9]Setembro!$F$17</f>
        <v>*</v>
      </c>
      <c r="O13" s="14" t="str">
        <f>[9]Setembro!$F$18</f>
        <v>*</v>
      </c>
      <c r="P13" s="14">
        <f>[9]Setembro!$F$19</f>
        <v>82</v>
      </c>
      <c r="Q13" s="14">
        <f>[9]Setembro!$F$20</f>
        <v>86</v>
      </c>
      <c r="R13" s="14">
        <f>[9]Setembro!$F$21</f>
        <v>92</v>
      </c>
      <c r="S13" s="14">
        <f>[9]Setembro!$F$22</f>
        <v>93</v>
      </c>
      <c r="T13" s="14">
        <f>[9]Setembro!$F$23</f>
        <v>80</v>
      </c>
      <c r="U13" s="14">
        <f>[9]Setembro!$F$24</f>
        <v>91</v>
      </c>
      <c r="V13" s="14">
        <f>[9]Setembro!$F$25</f>
        <v>90</v>
      </c>
      <c r="W13" s="14" t="str">
        <f>[9]Setembro!$F$26</f>
        <v>*</v>
      </c>
      <c r="X13" s="14" t="str">
        <f>[9]Setembro!$F$27</f>
        <v>*</v>
      </c>
      <c r="Y13" s="14" t="str">
        <f>[9]Setembro!$F$28</f>
        <v>*</v>
      </c>
      <c r="Z13" s="14" t="str">
        <f>[9]Setembro!$F$29</f>
        <v>*</v>
      </c>
      <c r="AA13" s="14" t="str">
        <f>[9]Setembro!$F$30</f>
        <v>*</v>
      </c>
      <c r="AB13" s="14" t="str">
        <f>[9]Setembro!$F$31</f>
        <v>*</v>
      </c>
      <c r="AC13" s="14">
        <f>[9]Setembro!$F$32</f>
        <v>80</v>
      </c>
      <c r="AD13" s="14">
        <f>[9]Setembro!$F$33</f>
        <v>84</v>
      </c>
      <c r="AE13" s="14">
        <f>[9]Setembro!$F$34</f>
        <v>87</v>
      </c>
      <c r="AF13" s="24">
        <f t="shared" si="1"/>
        <v>95</v>
      </c>
      <c r="AG13" s="81">
        <f t="shared" si="2"/>
        <v>84.533333333333331</v>
      </c>
    </row>
    <row r="14" spans="1:34" ht="17.100000000000001" customHeight="1" x14ac:dyDescent="0.2">
      <c r="A14" s="133" t="s">
        <v>48</v>
      </c>
      <c r="B14" s="14">
        <f>[10]Setembro!$F$5</f>
        <v>62</v>
      </c>
      <c r="C14" s="14">
        <f>[10]Setembro!$F$6</f>
        <v>88</v>
      </c>
      <c r="D14" s="14">
        <f>[10]Setembro!$F$7</f>
        <v>98</v>
      </c>
      <c r="E14" s="14">
        <f>[10]Setembro!$F$8</f>
        <v>96</v>
      </c>
      <c r="F14" s="14">
        <f>[10]Setembro!$F$9</f>
        <v>74</v>
      </c>
      <c r="G14" s="14">
        <f>[10]Setembro!$F$10</f>
        <v>65</v>
      </c>
      <c r="H14" s="14">
        <f>[10]Setembro!$F$11</f>
        <v>59</v>
      </c>
      <c r="I14" s="14">
        <f>[10]Setembro!$F$12</f>
        <v>52</v>
      </c>
      <c r="J14" s="14">
        <f>[10]Setembro!$F$13</f>
        <v>51</v>
      </c>
      <c r="K14" s="14">
        <f>[10]Setembro!$F$14</f>
        <v>42</v>
      </c>
      <c r="L14" s="14">
        <f>[10]Setembro!$F$15</f>
        <v>54</v>
      </c>
      <c r="M14" s="14">
        <f>[10]Setembro!$F$16</f>
        <v>47</v>
      </c>
      <c r="N14" s="14">
        <f>[10]Setembro!$F$17</f>
        <v>49</v>
      </c>
      <c r="O14" s="14">
        <f>[10]Setembro!$F$18</f>
        <v>97</v>
      </c>
      <c r="P14" s="14">
        <f>[10]Setembro!$F$19</f>
        <v>98</v>
      </c>
      <c r="Q14" s="14">
        <f>[10]Setembro!$F$20</f>
        <v>93</v>
      </c>
      <c r="R14" s="14">
        <f>[10]Setembro!$F$21</f>
        <v>97</v>
      </c>
      <c r="S14" s="14">
        <f>[10]Setembro!$F$22</f>
        <v>95</v>
      </c>
      <c r="T14" s="14">
        <f>[10]Setembro!$F$23</f>
        <v>89</v>
      </c>
      <c r="U14" s="14">
        <f>[10]Setembro!$F$24</f>
        <v>95</v>
      </c>
      <c r="V14" s="14">
        <f>[10]Setembro!$F$25</f>
        <v>96</v>
      </c>
      <c r="W14" s="14">
        <f>[10]Setembro!$F$26</f>
        <v>93</v>
      </c>
      <c r="X14" s="14">
        <f>[10]Setembro!$F$27</f>
        <v>79</v>
      </c>
      <c r="Y14" s="14">
        <f>[10]Setembro!$F$28</f>
        <v>72</v>
      </c>
      <c r="Z14" s="14">
        <f>[10]Setembro!$F$29</f>
        <v>81</v>
      </c>
      <c r="AA14" s="14">
        <f>[10]Setembro!$F$30</f>
        <v>85</v>
      </c>
      <c r="AB14" s="14">
        <f>[10]Setembro!$F$31</f>
        <v>90</v>
      </c>
      <c r="AC14" s="14">
        <f>[10]Setembro!$F$32</f>
        <v>96</v>
      </c>
      <c r="AD14" s="14">
        <f>[10]Setembro!$F$33</f>
        <v>87</v>
      </c>
      <c r="AE14" s="14">
        <f>[10]Setembro!$F$34</f>
        <v>96</v>
      </c>
      <c r="AF14" s="24">
        <f t="shared" si="1"/>
        <v>98</v>
      </c>
      <c r="AG14" s="81">
        <f t="shared" si="2"/>
        <v>79.2</v>
      </c>
    </row>
    <row r="15" spans="1:34" ht="17.100000000000001" customHeight="1" x14ac:dyDescent="0.2">
      <c r="A15" s="133" t="s">
        <v>6</v>
      </c>
      <c r="B15" s="14">
        <f>[11]Setembro!$F$5</f>
        <v>90</v>
      </c>
      <c r="C15" s="14">
        <f>[11]Setembro!$F$6</f>
        <v>86</v>
      </c>
      <c r="D15" s="14">
        <f>[11]Setembro!$F$7</f>
        <v>91</v>
      </c>
      <c r="E15" s="14">
        <f>[11]Setembro!$F$8</f>
        <v>97</v>
      </c>
      <c r="F15" s="14">
        <f>[11]Setembro!$F$9</f>
        <v>92</v>
      </c>
      <c r="G15" s="14">
        <f>[11]Setembro!$F$10</f>
        <v>62</v>
      </c>
      <c r="H15" s="14">
        <f>[11]Setembro!$F$11</f>
        <v>82</v>
      </c>
      <c r="I15" s="14">
        <f>[11]Setembro!$F$12</f>
        <v>69</v>
      </c>
      <c r="J15" s="14">
        <f>[11]Setembro!$F$13</f>
        <v>75</v>
      </c>
      <c r="K15" s="14">
        <f>[11]Setembro!$F$14</f>
        <v>74</v>
      </c>
      <c r="L15" s="14">
        <f>[11]Setembro!$F$15</f>
        <v>70</v>
      </c>
      <c r="M15" s="14">
        <f>[11]Setembro!$F$16</f>
        <v>66</v>
      </c>
      <c r="N15" s="14">
        <f>[11]Setembro!$F$17</f>
        <v>53</v>
      </c>
      <c r="O15" s="14">
        <f>[11]Setembro!$F$18</f>
        <v>93</v>
      </c>
      <c r="P15" s="14">
        <f>[11]Setembro!$F$19</f>
        <v>94</v>
      </c>
      <c r="Q15" s="14">
        <f>[11]Setembro!$F$20</f>
        <v>88</v>
      </c>
      <c r="R15" s="14">
        <f>[11]Setembro!$F$21</f>
        <v>96</v>
      </c>
      <c r="S15" s="14">
        <f>[11]Setembro!$F$22</f>
        <v>96</v>
      </c>
      <c r="T15" s="14">
        <f>[11]Setembro!$F$23</f>
        <v>95</v>
      </c>
      <c r="U15" s="14">
        <f>[11]Setembro!$F$24</f>
        <v>93</v>
      </c>
      <c r="V15" s="14">
        <f>[11]Setembro!$F$25</f>
        <v>94</v>
      </c>
      <c r="W15" s="14">
        <f>[11]Setembro!$F$26</f>
        <v>92</v>
      </c>
      <c r="X15" s="14">
        <f>[11]Setembro!$F$27</f>
        <v>89</v>
      </c>
      <c r="Y15" s="14">
        <f>[11]Setembro!$F$28</f>
        <v>86</v>
      </c>
      <c r="Z15" s="14">
        <f>[11]Setembro!$F$29</f>
        <v>95</v>
      </c>
      <c r="AA15" s="14">
        <f>[11]Setembro!$F$30</f>
        <v>96</v>
      </c>
      <c r="AB15" s="14">
        <f>[11]Setembro!$F$31</f>
        <v>93</v>
      </c>
      <c r="AC15" s="14">
        <f>[11]Setembro!$F$32</f>
        <v>91</v>
      </c>
      <c r="AD15" s="14">
        <f>[11]Setembro!$F$33</f>
        <v>85</v>
      </c>
      <c r="AE15" s="14">
        <f>[11]Setembro!$F$34</f>
        <v>95</v>
      </c>
      <c r="AF15" s="24">
        <f t="shared" si="1"/>
        <v>97</v>
      </c>
      <c r="AG15" s="81">
        <f t="shared" si="2"/>
        <v>85.933333333333337</v>
      </c>
    </row>
    <row r="16" spans="1:34" ht="17.100000000000001" customHeight="1" x14ac:dyDescent="0.2">
      <c r="A16" s="133" t="s">
        <v>7</v>
      </c>
      <c r="B16" s="14">
        <f>[12]Setembro!$F$5</f>
        <v>93</v>
      </c>
      <c r="C16" s="14">
        <f>[12]Setembro!$F$6</f>
        <v>98</v>
      </c>
      <c r="D16" s="14">
        <f>[12]Setembro!$F$7</f>
        <v>95</v>
      </c>
      <c r="E16" s="14">
        <f>[12]Setembro!$F$8</f>
        <v>98</v>
      </c>
      <c r="F16" s="14">
        <f>[12]Setembro!$F$9</f>
        <v>81</v>
      </c>
      <c r="G16" s="14">
        <f>[12]Setembro!$F$10</f>
        <v>76</v>
      </c>
      <c r="H16" s="14">
        <f>[12]Setembro!$F$11</f>
        <v>71</v>
      </c>
      <c r="I16" s="14">
        <f>[12]Setembro!$F$12</f>
        <v>74</v>
      </c>
      <c r="J16" s="14">
        <f>[12]Setembro!$F$13</f>
        <v>73</v>
      </c>
      <c r="K16" s="14">
        <f>[12]Setembro!$F$14</f>
        <v>63</v>
      </c>
      <c r="L16" s="14">
        <f>[12]Setembro!$F$15</f>
        <v>72</v>
      </c>
      <c r="M16" s="14">
        <f>[12]Setembro!$F$16</f>
        <v>77</v>
      </c>
      <c r="N16" s="14">
        <f>[12]Setembro!$F$17</f>
        <v>80</v>
      </c>
      <c r="O16" s="14">
        <f>[12]Setembro!$F$18</f>
        <v>98</v>
      </c>
      <c r="P16" s="14">
        <f>[12]Setembro!$F$19</f>
        <v>100</v>
      </c>
      <c r="Q16" s="14">
        <f>[12]Setembro!$F$20</f>
        <v>98</v>
      </c>
      <c r="R16" s="14">
        <f>[12]Setembro!$F$21</f>
        <v>98</v>
      </c>
      <c r="S16" s="14">
        <f>[12]Setembro!$F$22</f>
        <v>98</v>
      </c>
      <c r="T16" s="14">
        <f>[12]Setembro!$F$23</f>
        <v>92</v>
      </c>
      <c r="U16" s="14">
        <f>[12]Setembro!$F$24</f>
        <v>99</v>
      </c>
      <c r="V16" s="14">
        <f>[12]Setembro!$F$25</f>
        <v>98</v>
      </c>
      <c r="W16" s="14">
        <f>[12]Setembro!$F$26</f>
        <v>87</v>
      </c>
      <c r="X16" s="14">
        <f>[12]Setembro!$F$27</f>
        <v>72</v>
      </c>
      <c r="Y16" s="14">
        <f>[12]Setembro!$F$28</f>
        <v>72</v>
      </c>
      <c r="Z16" s="14">
        <f>[12]Setembro!$F$29</f>
        <v>89</v>
      </c>
      <c r="AA16" s="14">
        <f>[12]Setembro!$F$30</f>
        <v>93</v>
      </c>
      <c r="AB16" s="14">
        <f>[12]Setembro!$F$31</f>
        <v>97</v>
      </c>
      <c r="AC16" s="14">
        <f>[12]Setembro!$F$32</f>
        <v>96</v>
      </c>
      <c r="AD16" s="14">
        <f>[12]Setembro!$F$33</f>
        <v>89</v>
      </c>
      <c r="AE16" s="14">
        <f>[12]Setembro!$F$34</f>
        <v>97</v>
      </c>
      <c r="AF16" s="24">
        <f t="shared" si="1"/>
        <v>100</v>
      </c>
      <c r="AG16" s="81">
        <f t="shared" si="2"/>
        <v>87.466666666666669</v>
      </c>
    </row>
    <row r="17" spans="1:35" ht="17.100000000000001" customHeight="1" x14ac:dyDescent="0.2">
      <c r="A17" s="133" t="s">
        <v>8</v>
      </c>
      <c r="B17" s="14">
        <f>[13]Setembro!$F$5</f>
        <v>100</v>
      </c>
      <c r="C17" s="14">
        <f>[13]Setembro!$F$6</f>
        <v>100</v>
      </c>
      <c r="D17" s="14">
        <f>[13]Setembro!$F$7</f>
        <v>100</v>
      </c>
      <c r="E17" s="14">
        <f>[13]Setembro!$F$8</f>
        <v>98</v>
      </c>
      <c r="F17" s="14">
        <f>[13]Setembro!$F$9</f>
        <v>95</v>
      </c>
      <c r="G17" s="14">
        <f>[13]Setembro!$F$10</f>
        <v>84</v>
      </c>
      <c r="H17" s="14">
        <f>[13]Setembro!$F$11</f>
        <v>91</v>
      </c>
      <c r="I17" s="14">
        <f>[13]Setembro!$F$12</f>
        <v>86</v>
      </c>
      <c r="J17" s="14">
        <f>[13]Setembro!$F$13</f>
        <v>91</v>
      </c>
      <c r="K17" s="14">
        <f>[13]Setembro!$F$14</f>
        <v>82</v>
      </c>
      <c r="L17" s="14">
        <f>[13]Setembro!$F$15</f>
        <v>86</v>
      </c>
      <c r="M17" s="14">
        <f>[13]Setembro!$F$16</f>
        <v>88</v>
      </c>
      <c r="N17" s="14">
        <f>[13]Setembro!$F$17</f>
        <v>87</v>
      </c>
      <c r="O17" s="14">
        <f>[13]Setembro!$F$18</f>
        <v>100</v>
      </c>
      <c r="P17" s="14">
        <f>[13]Setembro!$F$19</f>
        <v>99</v>
      </c>
      <c r="Q17" s="14">
        <f>[13]Setembro!$F$20</f>
        <v>99</v>
      </c>
      <c r="R17" s="14">
        <f>[13]Setembro!$F$21</f>
        <v>100</v>
      </c>
      <c r="S17" s="14">
        <f>[13]Setembro!$F$22</f>
        <v>97</v>
      </c>
      <c r="T17" s="14">
        <f>[13]Setembro!$F$23</f>
        <v>91</v>
      </c>
      <c r="U17" s="14">
        <f>[13]Setembro!$F$24</f>
        <v>100</v>
      </c>
      <c r="V17" s="14">
        <f>[13]Setembro!$F$25</f>
        <v>100</v>
      </c>
      <c r="W17" s="14">
        <f>[13]Setembro!$F$26</f>
        <v>91</v>
      </c>
      <c r="X17" s="14">
        <f>[13]Setembro!$F$27</f>
        <v>76</v>
      </c>
      <c r="Y17" s="14">
        <f>[13]Setembro!$F$28</f>
        <v>93</v>
      </c>
      <c r="Z17" s="14">
        <f>[13]Setembro!$F$29</f>
        <v>97</v>
      </c>
      <c r="AA17" s="14">
        <f>[13]Setembro!$F$30</f>
        <v>94</v>
      </c>
      <c r="AB17" s="14">
        <f>[13]Setembro!$F$31</f>
        <v>100</v>
      </c>
      <c r="AC17" s="14">
        <f>[13]Setembro!$F$32</f>
        <v>100</v>
      </c>
      <c r="AD17" s="14">
        <f>[13]Setembro!$F$33</f>
        <v>90</v>
      </c>
      <c r="AE17" s="14">
        <f>[13]Setembro!$F$34</f>
        <v>100</v>
      </c>
      <c r="AF17" s="24">
        <f t="shared" si="1"/>
        <v>100</v>
      </c>
      <c r="AG17" s="81">
        <f t="shared" si="2"/>
        <v>93.833333333333329</v>
      </c>
    </row>
    <row r="18" spans="1:35" ht="17.100000000000001" customHeight="1" x14ac:dyDescent="0.2">
      <c r="A18" s="133" t="s">
        <v>9</v>
      </c>
      <c r="B18" s="14">
        <f>[14]Setembro!$F$5</f>
        <v>84</v>
      </c>
      <c r="C18" s="14">
        <f>[14]Setembro!$F$6</f>
        <v>95</v>
      </c>
      <c r="D18" s="14">
        <f>[14]Setembro!$F$7</f>
        <v>95</v>
      </c>
      <c r="E18" s="14">
        <f>[14]Setembro!$F$8</f>
        <v>95</v>
      </c>
      <c r="F18" s="14">
        <f>[14]Setembro!$F$9</f>
        <v>85</v>
      </c>
      <c r="G18" s="14">
        <f>[14]Setembro!$F$10</f>
        <v>83</v>
      </c>
      <c r="H18" s="14">
        <f>[14]Setembro!$F$11</f>
        <v>69</v>
      </c>
      <c r="I18" s="14">
        <f>[14]Setembro!$F$12</f>
        <v>58</v>
      </c>
      <c r="J18" s="14">
        <f>[14]Setembro!$F$13</f>
        <v>59</v>
      </c>
      <c r="K18" s="14">
        <f>[14]Setembro!$F$14</f>
        <v>72</v>
      </c>
      <c r="L18" s="14">
        <f>[14]Setembro!$F$15</f>
        <v>68</v>
      </c>
      <c r="M18" s="14">
        <f>[14]Setembro!$F$16</f>
        <v>78</v>
      </c>
      <c r="N18" s="14">
        <f>[14]Setembro!$F$17</f>
        <v>82</v>
      </c>
      <c r="O18" s="14">
        <f>[14]Setembro!$F$18</f>
        <v>97</v>
      </c>
      <c r="P18" s="14">
        <f>[14]Setembro!$F$19</f>
        <v>96</v>
      </c>
      <c r="Q18" s="14">
        <f>[14]Setembro!$F$20</f>
        <v>96</v>
      </c>
      <c r="R18" s="14">
        <f>[14]Setembro!$F$21</f>
        <v>97</v>
      </c>
      <c r="S18" s="14">
        <f>[14]Setembro!$F$22</f>
        <v>95</v>
      </c>
      <c r="T18" s="14">
        <f>[14]Setembro!$F$23</f>
        <v>94</v>
      </c>
      <c r="U18" s="14">
        <f>[14]Setembro!$F$24</f>
        <v>96</v>
      </c>
      <c r="V18" s="14">
        <f>[14]Setembro!$F$25</f>
        <v>100</v>
      </c>
      <c r="W18" s="14">
        <f>[14]Setembro!$F$26</f>
        <v>79</v>
      </c>
      <c r="X18" s="14">
        <f>[14]Setembro!$F$27</f>
        <v>78</v>
      </c>
      <c r="Y18" s="14">
        <f>[14]Setembro!$F$28</f>
        <v>67</v>
      </c>
      <c r="Z18" s="14">
        <f>[14]Setembro!$F$29</f>
        <v>77</v>
      </c>
      <c r="AA18" s="14">
        <f>[14]Setembro!$F$30</f>
        <v>87</v>
      </c>
      <c r="AB18" s="14">
        <f>[14]Setembro!$F$31</f>
        <v>95</v>
      </c>
      <c r="AC18" s="14">
        <f>[14]Setembro!$F$32</f>
        <v>96</v>
      </c>
      <c r="AD18" s="14">
        <f>[14]Setembro!$F$33</f>
        <v>85</v>
      </c>
      <c r="AE18" s="14">
        <f>[14]Setembro!$F$34</f>
        <v>99</v>
      </c>
      <c r="AF18" s="24">
        <f t="shared" si="1"/>
        <v>100</v>
      </c>
      <c r="AG18" s="81">
        <f t="shared" si="2"/>
        <v>85.233333333333334</v>
      </c>
    </row>
    <row r="19" spans="1:35" ht="17.100000000000001" customHeight="1" x14ac:dyDescent="0.2">
      <c r="A19" s="133" t="s">
        <v>47</v>
      </c>
      <c r="B19" s="14">
        <f>[15]Setembro!$F$5</f>
        <v>100</v>
      </c>
      <c r="C19" s="14">
        <f>[15]Setembro!$F$6</f>
        <v>100</v>
      </c>
      <c r="D19" s="14">
        <f>[15]Setembro!$F$7</f>
        <v>100</v>
      </c>
      <c r="E19" s="14">
        <f>[15]Setembro!$F$8</f>
        <v>100</v>
      </c>
      <c r="F19" s="14">
        <f>[15]Setembro!$F$9</f>
        <v>91</v>
      </c>
      <c r="G19" s="14">
        <f>[15]Setembro!$F$10</f>
        <v>71</v>
      </c>
      <c r="H19" s="14">
        <f>[15]Setembro!$F$11</f>
        <v>88</v>
      </c>
      <c r="I19" s="14">
        <f>[15]Setembro!$F$12</f>
        <v>92</v>
      </c>
      <c r="J19" s="14">
        <f>[15]Setembro!$F$13</f>
        <v>91</v>
      </c>
      <c r="K19" s="14">
        <f>[15]Setembro!$F$14</f>
        <v>85</v>
      </c>
      <c r="L19" s="14">
        <f>[15]Setembro!$F$15</f>
        <v>91</v>
      </c>
      <c r="M19" s="14">
        <f>[15]Setembro!$F$16</f>
        <v>76</v>
      </c>
      <c r="N19" s="14">
        <f>[15]Setembro!$F$17</f>
        <v>80</v>
      </c>
      <c r="O19" s="14">
        <f>[15]Setembro!$F$18</f>
        <v>100</v>
      </c>
      <c r="P19" s="14">
        <f>[15]Setembro!$F$19</f>
        <v>84</v>
      </c>
      <c r="Q19" s="14">
        <f>[15]Setembro!$F$20</f>
        <v>100</v>
      </c>
      <c r="R19" s="14">
        <f>[15]Setembro!$F$21</f>
        <v>100</v>
      </c>
      <c r="S19" s="14">
        <f>[15]Setembro!$F$22</f>
        <v>100</v>
      </c>
      <c r="T19" s="14">
        <f>[15]Setembro!$F$23</f>
        <v>95</v>
      </c>
      <c r="U19" s="14">
        <f>[15]Setembro!$F$24</f>
        <v>83</v>
      </c>
      <c r="V19" s="14">
        <f>[15]Setembro!$F$25</f>
        <v>100</v>
      </c>
      <c r="W19" s="14">
        <f>[15]Setembro!$F$26</f>
        <v>91</v>
      </c>
      <c r="X19" s="14">
        <f>[15]Setembro!$F$27</f>
        <v>93</v>
      </c>
      <c r="Y19" s="14">
        <f>[15]Setembro!$F$28</f>
        <v>88</v>
      </c>
      <c r="Z19" s="14">
        <f>[15]Setembro!$F$29</f>
        <v>99</v>
      </c>
      <c r="AA19" s="14">
        <f>[15]Setembro!$F$30</f>
        <v>100</v>
      </c>
      <c r="AB19" s="14">
        <f>[15]Setembro!$F$31</f>
        <v>93</v>
      </c>
      <c r="AC19" s="14">
        <f>[15]Setembro!$F$32</f>
        <v>100</v>
      </c>
      <c r="AD19" s="14">
        <f>[15]Setembro!$F$33</f>
        <v>100</v>
      </c>
      <c r="AE19" s="14">
        <f>[15]Setembro!$F$34</f>
        <v>100</v>
      </c>
      <c r="AF19" s="24">
        <f t="shared" si="1"/>
        <v>100</v>
      </c>
      <c r="AG19" s="81">
        <f t="shared" si="2"/>
        <v>93.033333333333331</v>
      </c>
    </row>
    <row r="20" spans="1:35" ht="17.100000000000001" customHeight="1" x14ac:dyDescent="0.2">
      <c r="A20" s="133" t="s">
        <v>10</v>
      </c>
      <c r="B20" s="14">
        <f>[16]Setembro!$F$5</f>
        <v>95</v>
      </c>
      <c r="C20" s="14">
        <f>[16]Setembro!$F$6</f>
        <v>98</v>
      </c>
      <c r="D20" s="14">
        <f>[16]Setembro!$F$7</f>
        <v>97</v>
      </c>
      <c r="E20" s="14">
        <f>[16]Setembro!$F$8</f>
        <v>98</v>
      </c>
      <c r="F20" s="14">
        <f>[16]Setembro!$F$9</f>
        <v>96</v>
      </c>
      <c r="G20" s="14">
        <f>[16]Setembro!$F$10</f>
        <v>81</v>
      </c>
      <c r="H20" s="14">
        <f>[16]Setembro!$F$11</f>
        <v>84</v>
      </c>
      <c r="I20" s="14">
        <f>[16]Setembro!$F$12</f>
        <v>83</v>
      </c>
      <c r="J20" s="14">
        <f>[16]Setembro!$F$13</f>
        <v>79</v>
      </c>
      <c r="K20" s="14">
        <f>[16]Setembro!$F$14</f>
        <v>80</v>
      </c>
      <c r="L20" s="14">
        <f>[16]Setembro!$F$15</f>
        <v>78</v>
      </c>
      <c r="M20" s="14">
        <f>[16]Setembro!$F$16</f>
        <v>77</v>
      </c>
      <c r="N20" s="14">
        <f>[16]Setembro!$F$17</f>
        <v>82</v>
      </c>
      <c r="O20" s="14">
        <f>[16]Setembro!$F$18</f>
        <v>97</v>
      </c>
      <c r="P20" s="14">
        <f>[16]Setembro!$F$19</f>
        <v>97</v>
      </c>
      <c r="Q20" s="14">
        <f>[16]Setembro!$F$20</f>
        <v>97</v>
      </c>
      <c r="R20" s="14">
        <f>[16]Setembro!$F$21</f>
        <v>97</v>
      </c>
      <c r="S20" s="14">
        <f>[16]Setembro!$F$22</f>
        <v>97</v>
      </c>
      <c r="T20" s="14">
        <f>[16]Setembro!$F$23</f>
        <v>93</v>
      </c>
      <c r="U20" s="14">
        <f>[16]Setembro!$F$24</f>
        <v>99</v>
      </c>
      <c r="V20" s="14">
        <f>[16]Setembro!$F$25</f>
        <v>99</v>
      </c>
      <c r="W20" s="14">
        <f>[16]Setembro!$F$26</f>
        <v>92</v>
      </c>
      <c r="X20" s="14">
        <f>[16]Setembro!$F$27</f>
        <v>78</v>
      </c>
      <c r="Y20" s="14">
        <f>[16]Setembro!$F$28</f>
        <v>83</v>
      </c>
      <c r="Z20" s="14">
        <f>[16]Setembro!$F$29</f>
        <v>89</v>
      </c>
      <c r="AA20" s="14">
        <f>[16]Setembro!$F$30</f>
        <v>91</v>
      </c>
      <c r="AB20" s="14">
        <f>[16]Setembro!$F$31</f>
        <v>98</v>
      </c>
      <c r="AC20" s="14">
        <f>[16]Setembro!$F$32</f>
        <v>98</v>
      </c>
      <c r="AD20" s="14">
        <f>[16]Setembro!$F$33</f>
        <v>91</v>
      </c>
      <c r="AE20" s="14">
        <f>[16]Setembro!$F$34</f>
        <v>95</v>
      </c>
      <c r="AF20" s="24">
        <f t="shared" si="1"/>
        <v>99</v>
      </c>
      <c r="AG20" s="81">
        <f t="shared" si="2"/>
        <v>90.63333333333334</v>
      </c>
    </row>
    <row r="21" spans="1:35" ht="17.100000000000001" customHeight="1" x14ac:dyDescent="0.2">
      <c r="A21" s="133" t="s">
        <v>11</v>
      </c>
      <c r="B21" s="14">
        <f>[17]Setembro!$F$5</f>
        <v>93</v>
      </c>
      <c r="C21" s="14">
        <f>[17]Setembro!$F$6</f>
        <v>95</v>
      </c>
      <c r="D21" s="14">
        <f>[17]Setembro!$F$7</f>
        <v>94</v>
      </c>
      <c r="E21" s="14">
        <f>[17]Setembro!$F$8</f>
        <v>94</v>
      </c>
      <c r="F21" s="14">
        <f>[17]Setembro!$F$9</f>
        <v>91</v>
      </c>
      <c r="G21" s="14">
        <f>[17]Setembro!$F$10</f>
        <v>92</v>
      </c>
      <c r="H21" s="14">
        <f>[17]Setembro!$F$11</f>
        <v>88</v>
      </c>
      <c r="I21" s="14">
        <f>[17]Setembro!$F$12</f>
        <v>83</v>
      </c>
      <c r="J21" s="14">
        <f>[17]Setembro!$F$13</f>
        <v>76</v>
      </c>
      <c r="K21" s="14">
        <f>[17]Setembro!$F$14</f>
        <v>76</v>
      </c>
      <c r="L21" s="14">
        <f>[17]Setembro!$F$15</f>
        <v>75</v>
      </c>
      <c r="M21" s="14">
        <f>[17]Setembro!$F$16</f>
        <v>79</v>
      </c>
      <c r="N21" s="14">
        <f>[17]Setembro!$F$17</f>
        <v>82</v>
      </c>
      <c r="O21" s="14">
        <f>[17]Setembro!$F$18</f>
        <v>95</v>
      </c>
      <c r="P21" s="14">
        <f>[17]Setembro!$F$19</f>
        <v>96</v>
      </c>
      <c r="Q21" s="14">
        <f>[17]Setembro!$F$20</f>
        <v>95</v>
      </c>
      <c r="R21" s="14">
        <f>[17]Setembro!$F$21</f>
        <v>96</v>
      </c>
      <c r="S21" s="14">
        <f>[17]Setembro!$F$22</f>
        <v>95</v>
      </c>
      <c r="T21" s="14">
        <f>[17]Setembro!$F$23</f>
        <v>95</v>
      </c>
      <c r="U21" s="14">
        <f>[17]Setembro!$F$24</f>
        <v>96</v>
      </c>
      <c r="V21" s="14">
        <f>[17]Setembro!$F$25</f>
        <v>96</v>
      </c>
      <c r="W21" s="14">
        <f>[17]Setembro!$F$26</f>
        <v>95</v>
      </c>
      <c r="X21" s="14">
        <f>[17]Setembro!$F$27</f>
        <v>92</v>
      </c>
      <c r="Y21" s="14">
        <f>[17]Setembro!$F$28</f>
        <v>89</v>
      </c>
      <c r="Z21" s="14">
        <f>[17]Setembro!$F$29</f>
        <v>87</v>
      </c>
      <c r="AA21" s="14">
        <f>[17]Setembro!$F$30</f>
        <v>95</v>
      </c>
      <c r="AB21" s="14">
        <f>[17]Setembro!$F$31</f>
        <v>94</v>
      </c>
      <c r="AC21" s="14">
        <f>[17]Setembro!$F$32</f>
        <v>96</v>
      </c>
      <c r="AD21" s="14">
        <f>[17]Setembro!$F$33</f>
        <v>94</v>
      </c>
      <c r="AE21" s="14">
        <f>[17]Setembro!$F$34</f>
        <v>94</v>
      </c>
      <c r="AF21" s="24">
        <f t="shared" si="1"/>
        <v>96</v>
      </c>
      <c r="AG21" s="81">
        <f t="shared" si="2"/>
        <v>90.6</v>
      </c>
    </row>
    <row r="22" spans="1:35" ht="17.100000000000001" customHeight="1" x14ac:dyDescent="0.2">
      <c r="A22" s="133" t="s">
        <v>12</v>
      </c>
      <c r="B22" s="14">
        <f>[18]Setembro!$F$5</f>
        <v>81</v>
      </c>
      <c r="C22" s="14">
        <f>[18]Setembro!$F$6</f>
        <v>93</v>
      </c>
      <c r="D22" s="14">
        <f>[18]Setembro!$F$7</f>
        <v>91</v>
      </c>
      <c r="E22" s="14">
        <f>[18]Setembro!$F$8</f>
        <v>90</v>
      </c>
      <c r="F22" s="14">
        <f>[18]Setembro!$F$9</f>
        <v>78</v>
      </c>
      <c r="G22" s="14">
        <f>[18]Setembro!$F$10</f>
        <v>65</v>
      </c>
      <c r="H22" s="14">
        <f>[18]Setembro!$F$11</f>
        <v>55</v>
      </c>
      <c r="I22" s="14">
        <f>[18]Setembro!$F$12</f>
        <v>72</v>
      </c>
      <c r="J22" s="14">
        <f>[18]Setembro!$F$13</f>
        <v>62</v>
      </c>
      <c r="K22" s="14">
        <f>[18]Setembro!$F$14</f>
        <v>60</v>
      </c>
      <c r="L22" s="14">
        <f>[18]Setembro!$F$15</f>
        <v>58</v>
      </c>
      <c r="M22" s="14">
        <f>[18]Setembro!$F$16</f>
        <v>52</v>
      </c>
      <c r="N22" s="14">
        <f>[18]Setembro!$F$17</f>
        <v>58</v>
      </c>
      <c r="O22" s="14">
        <f>[18]Setembro!$F$18</f>
        <v>85</v>
      </c>
      <c r="P22" s="14">
        <f>[18]Setembro!$F$19</f>
        <v>87</v>
      </c>
      <c r="Q22" s="14">
        <f>[18]Setembro!$F$20</f>
        <v>94</v>
      </c>
      <c r="R22" s="14">
        <f>[18]Setembro!$F$21</f>
        <v>93</v>
      </c>
      <c r="S22" s="14">
        <f>[18]Setembro!$F$22</f>
        <v>94</v>
      </c>
      <c r="T22" s="14">
        <f>[18]Setembro!$F$23</f>
        <v>90</v>
      </c>
      <c r="U22" s="14">
        <f>[18]Setembro!$F$24</f>
        <v>90</v>
      </c>
      <c r="V22" s="14">
        <f>[18]Setembro!$F$25</f>
        <v>93</v>
      </c>
      <c r="W22" s="14">
        <f>[18]Setembro!$F$26</f>
        <v>85</v>
      </c>
      <c r="X22" s="14">
        <f>[18]Setembro!$F$27</f>
        <v>84</v>
      </c>
      <c r="Y22" s="14">
        <f>[18]Setembro!$F$28</f>
        <v>83</v>
      </c>
      <c r="Z22" s="14">
        <f>[18]Setembro!$F$29</f>
        <v>92</v>
      </c>
      <c r="AA22" s="14">
        <f>[18]Setembro!$F$30</f>
        <v>92</v>
      </c>
      <c r="AB22" s="14">
        <f>[18]Setembro!$F$31</f>
        <v>87</v>
      </c>
      <c r="AC22" s="14">
        <f>[18]Setembro!$F$32</f>
        <v>91</v>
      </c>
      <c r="AD22" s="14">
        <f>[18]Setembro!$F$33</f>
        <v>88</v>
      </c>
      <c r="AE22" s="14">
        <f>[18]Setembro!$F$34</f>
        <v>88</v>
      </c>
      <c r="AF22" s="24">
        <f t="shared" si="1"/>
        <v>94</v>
      </c>
      <c r="AG22" s="81">
        <f t="shared" si="2"/>
        <v>81.033333333333331</v>
      </c>
    </row>
    <row r="23" spans="1:35" ht="17.100000000000001" customHeight="1" x14ac:dyDescent="0.2">
      <c r="A23" s="133" t="s">
        <v>13</v>
      </c>
      <c r="B23" s="14">
        <f>[19]Setembro!$F$5</f>
        <v>82</v>
      </c>
      <c r="C23" s="14">
        <f>[19]Setembro!$F$6</f>
        <v>94</v>
      </c>
      <c r="D23" s="14">
        <f>[19]Setembro!$F$7</f>
        <v>98</v>
      </c>
      <c r="E23" s="14">
        <f>[19]Setembro!$F$8</f>
        <v>97</v>
      </c>
      <c r="F23" s="14">
        <f>[19]Setembro!$F$9</f>
        <v>98</v>
      </c>
      <c r="G23" s="14">
        <f>[19]Setembro!$F$10</f>
        <v>97</v>
      </c>
      <c r="H23" s="14">
        <f>[19]Setembro!$F$11</f>
        <v>97</v>
      </c>
      <c r="I23" s="14">
        <f>[19]Setembro!$F$12</f>
        <v>94</v>
      </c>
      <c r="J23" s="14">
        <f>[19]Setembro!$F$13</f>
        <v>92</v>
      </c>
      <c r="K23" s="14">
        <f>[19]Setembro!$F$14</f>
        <v>94</v>
      </c>
      <c r="L23" s="14">
        <f>[19]Setembro!$F$15</f>
        <v>96</v>
      </c>
      <c r="M23" s="14">
        <f>[19]Setembro!$F$16</f>
        <v>96</v>
      </c>
      <c r="N23" s="14">
        <f>[19]Setembro!$F$17</f>
        <v>96</v>
      </c>
      <c r="O23" s="14">
        <f>[19]Setembro!$F$18</f>
        <v>91</v>
      </c>
      <c r="P23" s="14">
        <f>[19]Setembro!$F$19</f>
        <v>94</v>
      </c>
      <c r="Q23" s="14">
        <f>[19]Setembro!$F$20</f>
        <v>95</v>
      </c>
      <c r="R23" s="14">
        <f>[19]Setembro!$F$21</f>
        <v>96</v>
      </c>
      <c r="S23" s="14">
        <f>[19]Setembro!$F$22</f>
        <v>97</v>
      </c>
      <c r="T23" s="14">
        <f>[19]Setembro!$F$23</f>
        <v>90</v>
      </c>
      <c r="U23" s="14">
        <f>[19]Setembro!$F$24</f>
        <v>83</v>
      </c>
      <c r="V23" s="14">
        <f>[19]Setembro!$F$25</f>
        <v>92</v>
      </c>
      <c r="W23" s="14">
        <f>[19]Setembro!$F$26</f>
        <v>90</v>
      </c>
      <c r="X23" s="14">
        <f>[19]Setembro!$F$27</f>
        <v>94</v>
      </c>
      <c r="Y23" s="14">
        <f>[19]Setembro!$F$28</f>
        <v>91</v>
      </c>
      <c r="Z23" s="14">
        <f>[19]Setembro!$F$29</f>
        <v>91</v>
      </c>
      <c r="AA23" s="14">
        <f>[19]Setembro!$F$30</f>
        <v>95</v>
      </c>
      <c r="AB23" s="14">
        <f>[19]Setembro!$F$31</f>
        <v>93</v>
      </c>
      <c r="AC23" s="14">
        <f>[19]Setembro!$F$32</f>
        <v>86</v>
      </c>
      <c r="AD23" s="14">
        <f>[19]Setembro!$F$33</f>
        <v>86</v>
      </c>
      <c r="AE23" s="14">
        <f>[19]Setembro!$F$34</f>
        <v>93</v>
      </c>
      <c r="AF23" s="24">
        <f t="shared" si="1"/>
        <v>98</v>
      </c>
      <c r="AG23" s="81">
        <f t="shared" si="2"/>
        <v>92.933333333333337</v>
      </c>
    </row>
    <row r="24" spans="1:35" ht="17.100000000000001" customHeight="1" x14ac:dyDescent="0.2">
      <c r="A24" s="133" t="s">
        <v>14</v>
      </c>
      <c r="B24" s="14">
        <f>[20]Setembro!$F$5</f>
        <v>60</v>
      </c>
      <c r="C24" s="14">
        <f>[20]Setembro!$F$6</f>
        <v>82</v>
      </c>
      <c r="D24" s="14">
        <f>[20]Setembro!$F$7</f>
        <v>89</v>
      </c>
      <c r="E24" s="14">
        <f>[20]Setembro!$F$8</f>
        <v>91</v>
      </c>
      <c r="F24" s="14">
        <f>[20]Setembro!$F$9</f>
        <v>86</v>
      </c>
      <c r="G24" s="14">
        <f>[20]Setembro!$F$10</f>
        <v>76</v>
      </c>
      <c r="H24" s="14">
        <f>[20]Setembro!$F$11</f>
        <v>72</v>
      </c>
      <c r="I24" s="14">
        <f>[20]Setembro!$F$12</f>
        <v>61</v>
      </c>
      <c r="J24" s="14">
        <f>[20]Setembro!$F$13</f>
        <v>59</v>
      </c>
      <c r="K24" s="14">
        <f>[20]Setembro!$F$14</f>
        <v>68</v>
      </c>
      <c r="L24" s="14">
        <f>[20]Setembro!$F$15</f>
        <v>70</v>
      </c>
      <c r="M24" s="14">
        <f>[20]Setembro!$F$16</f>
        <v>66</v>
      </c>
      <c r="N24" s="14">
        <f>[20]Setembro!$F$17</f>
        <v>75</v>
      </c>
      <c r="O24" s="14">
        <f>[20]Setembro!$F$18</f>
        <v>94</v>
      </c>
      <c r="P24" s="14">
        <f>[20]Setembro!$F$19</f>
        <v>94</v>
      </c>
      <c r="Q24" s="14">
        <f>[20]Setembro!$F$20</f>
        <v>93</v>
      </c>
      <c r="R24" s="14">
        <f>[20]Setembro!$F$21</f>
        <v>95</v>
      </c>
      <c r="S24" s="14">
        <f>[20]Setembro!$F$22</f>
        <v>94</v>
      </c>
      <c r="T24" s="14">
        <f>[20]Setembro!$F$23</f>
        <v>93</v>
      </c>
      <c r="U24" s="14">
        <f>[20]Setembro!$F$24</f>
        <v>93</v>
      </c>
      <c r="V24" s="14">
        <f>[20]Setembro!$F$25</f>
        <v>94</v>
      </c>
      <c r="W24" s="14">
        <f>[20]Setembro!$F$26</f>
        <v>87</v>
      </c>
      <c r="X24" s="14">
        <f>[20]Setembro!$F$27</f>
        <v>90</v>
      </c>
      <c r="Y24" s="14">
        <f>[20]Setembro!$F$28</f>
        <v>79</v>
      </c>
      <c r="Z24" s="14">
        <f>[20]Setembro!$F$29</f>
        <v>60</v>
      </c>
      <c r="AA24" s="14">
        <f>[20]Setembro!$F$30</f>
        <v>87</v>
      </c>
      <c r="AB24" s="14">
        <f>[20]Setembro!$F$31</f>
        <v>89</v>
      </c>
      <c r="AC24" s="14">
        <f>[20]Setembro!$F$32</f>
        <v>94</v>
      </c>
      <c r="AD24" s="14">
        <f>[20]Setembro!$F$33</f>
        <v>89</v>
      </c>
      <c r="AE24" s="14">
        <f>[20]Setembro!$F$34</f>
        <v>92</v>
      </c>
      <c r="AF24" s="24">
        <f t="shared" si="1"/>
        <v>95</v>
      </c>
      <c r="AG24" s="81">
        <f t="shared" si="2"/>
        <v>82.4</v>
      </c>
    </row>
    <row r="25" spans="1:35" ht="17.100000000000001" customHeight="1" x14ac:dyDescent="0.2">
      <c r="A25" s="133" t="s">
        <v>15</v>
      </c>
      <c r="B25" s="14">
        <f>[21]Setembro!$F$5</f>
        <v>97</v>
      </c>
      <c r="C25" s="14">
        <f>[21]Setembro!$F$6</f>
        <v>97</v>
      </c>
      <c r="D25" s="14">
        <f>[21]Setembro!$F$7</f>
        <v>97</v>
      </c>
      <c r="E25" s="14">
        <f>[21]Setembro!$F$8</f>
        <v>97</v>
      </c>
      <c r="F25" s="14">
        <f>[21]Setembro!$F$9</f>
        <v>80</v>
      </c>
      <c r="G25" s="14">
        <f>[21]Setembro!$F$10</f>
        <v>80</v>
      </c>
      <c r="H25" s="14">
        <f>[21]Setembro!$F$11</f>
        <v>71</v>
      </c>
      <c r="I25" s="14">
        <f>[21]Setembro!$F$12</f>
        <v>56</v>
      </c>
      <c r="J25" s="14">
        <f>[21]Setembro!$F$13</f>
        <v>37</v>
      </c>
      <c r="K25" s="14">
        <f>[21]Setembro!$F$14</f>
        <v>49</v>
      </c>
      <c r="L25" s="14">
        <f>[21]Setembro!$F$15</f>
        <v>66</v>
      </c>
      <c r="M25" s="14">
        <f>[21]Setembro!$F$16</f>
        <v>77</v>
      </c>
      <c r="N25" s="14">
        <f>[21]Setembro!$F$17</f>
        <v>81</v>
      </c>
      <c r="O25" s="14">
        <f>[21]Setembro!$F$18</f>
        <v>96</v>
      </c>
      <c r="P25" s="14">
        <f>[21]Setembro!$F$19</f>
        <v>97</v>
      </c>
      <c r="Q25" s="14">
        <f>[21]Setembro!$F$20</f>
        <v>95</v>
      </c>
      <c r="R25" s="14">
        <f>[21]Setembro!$F$21</f>
        <v>96</v>
      </c>
      <c r="S25" s="14">
        <f>[21]Setembro!$F$22</f>
        <v>96</v>
      </c>
      <c r="T25" s="14">
        <f>[21]Setembro!$F$23</f>
        <v>92</v>
      </c>
      <c r="U25" s="14">
        <f>[21]Setembro!$F$24</f>
        <v>96</v>
      </c>
      <c r="V25" s="14">
        <f>[21]Setembro!$F$25</f>
        <v>97</v>
      </c>
      <c r="W25" s="14">
        <f>[21]Setembro!$F$26</f>
        <v>92</v>
      </c>
      <c r="X25" s="14">
        <f>[21]Setembro!$F$27</f>
        <v>83</v>
      </c>
      <c r="Y25" s="14">
        <f>[21]Setembro!$F$28</f>
        <v>71</v>
      </c>
      <c r="Z25" s="14">
        <f>[21]Setembro!$F$29</f>
        <v>91</v>
      </c>
      <c r="AA25" s="14">
        <f>[21]Setembro!$F$30</f>
        <v>95</v>
      </c>
      <c r="AB25" s="14">
        <f>[21]Setembro!$F$31</f>
        <v>96</v>
      </c>
      <c r="AC25" s="14">
        <f>[21]Setembro!$F$32</f>
        <v>97</v>
      </c>
      <c r="AD25" s="14">
        <f>[21]Setembro!$F$33</f>
        <v>95</v>
      </c>
      <c r="AE25" s="14">
        <f>[21]Setembro!$F$34</f>
        <v>90</v>
      </c>
      <c r="AF25" s="24">
        <f t="shared" si="1"/>
        <v>97</v>
      </c>
      <c r="AG25" s="81">
        <f t="shared" si="2"/>
        <v>85.333333333333329</v>
      </c>
    </row>
    <row r="26" spans="1:35" ht="17.100000000000001" customHeight="1" x14ac:dyDescent="0.2">
      <c r="A26" s="133" t="s">
        <v>16</v>
      </c>
      <c r="B26" s="14">
        <f>[22]Setembro!$F$5</f>
        <v>85</v>
      </c>
      <c r="C26" s="14">
        <f>[22]Setembro!$F$6</f>
        <v>93</v>
      </c>
      <c r="D26" s="14">
        <f>[22]Setembro!$F$7</f>
        <v>96</v>
      </c>
      <c r="E26" s="14">
        <f>[22]Setembro!$F$8</f>
        <v>94</v>
      </c>
      <c r="F26" s="14">
        <f>[22]Setembro!$F$9</f>
        <v>89</v>
      </c>
      <c r="G26" s="14">
        <f>[22]Setembro!$F$10</f>
        <v>88</v>
      </c>
      <c r="H26" s="14">
        <f>[22]Setembro!$F$11</f>
        <v>83</v>
      </c>
      <c r="I26" s="14">
        <f>[22]Setembro!$F$12</f>
        <v>78</v>
      </c>
      <c r="J26" s="14">
        <f>[22]Setembro!$F$13</f>
        <v>64</v>
      </c>
      <c r="K26" s="14">
        <f>[22]Setembro!$F$14</f>
        <v>72</v>
      </c>
      <c r="L26" s="14">
        <f>[22]Setembro!$F$15</f>
        <v>71</v>
      </c>
      <c r="M26" s="14">
        <f>[22]Setembro!$F$16</f>
        <v>70</v>
      </c>
      <c r="N26" s="14">
        <f>[22]Setembro!$F$17</f>
        <v>81</v>
      </c>
      <c r="O26" s="14">
        <f>[22]Setembro!$F$18</f>
        <v>94</v>
      </c>
      <c r="P26" s="14">
        <f>[22]Setembro!$F$19</f>
        <v>95</v>
      </c>
      <c r="Q26" s="14">
        <f>[22]Setembro!$F$20</f>
        <v>94</v>
      </c>
      <c r="R26" s="14">
        <f>[22]Setembro!$F$21</f>
        <v>95</v>
      </c>
      <c r="S26" s="14">
        <f>[22]Setembro!$F$22</f>
        <v>97</v>
      </c>
      <c r="T26" s="14">
        <f>[22]Setembro!$F$23</f>
        <v>87</v>
      </c>
      <c r="U26" s="14">
        <f>[22]Setembro!$F$24</f>
        <v>83</v>
      </c>
      <c r="V26" s="14">
        <f>[22]Setembro!$F$25</f>
        <v>91</v>
      </c>
      <c r="W26" s="14">
        <f>[22]Setembro!$F$26</f>
        <v>82</v>
      </c>
      <c r="X26" s="14">
        <f>[22]Setembro!$F$27</f>
        <v>72</v>
      </c>
      <c r="Y26" s="14">
        <f>[22]Setembro!$F$28</f>
        <v>71</v>
      </c>
      <c r="Z26" s="14">
        <f>[22]Setembro!$F$29</f>
        <v>90</v>
      </c>
      <c r="AA26" s="14">
        <f>[22]Setembro!$F$30</f>
        <v>84</v>
      </c>
      <c r="AB26" s="14">
        <f>[22]Setembro!$F$31</f>
        <v>88</v>
      </c>
      <c r="AC26" s="14">
        <f>[22]Setembro!$F$32</f>
        <v>91</v>
      </c>
      <c r="AD26" s="14">
        <f>[22]Setembro!$F$33</f>
        <v>82</v>
      </c>
      <c r="AE26" s="14">
        <f>[22]Setembro!$F$34</f>
        <v>80</v>
      </c>
      <c r="AF26" s="24">
        <f t="shared" si="1"/>
        <v>97</v>
      </c>
      <c r="AG26" s="81">
        <f t="shared" si="2"/>
        <v>84.666666666666671</v>
      </c>
    </row>
    <row r="27" spans="1:35" ht="17.100000000000001" customHeight="1" x14ac:dyDescent="0.2">
      <c r="A27" s="133" t="s">
        <v>17</v>
      </c>
      <c r="B27" s="14">
        <f>[23]Setembro!$F$5</f>
        <v>95</v>
      </c>
      <c r="C27" s="14">
        <f>[23]Setembro!$F$6</f>
        <v>98</v>
      </c>
      <c r="D27" s="14">
        <f>[23]Setembro!$F$7</f>
        <v>98</v>
      </c>
      <c r="E27" s="14">
        <f>[23]Setembro!$F$8</f>
        <v>98</v>
      </c>
      <c r="F27" s="14">
        <f>[23]Setembro!$F$9</f>
        <v>99</v>
      </c>
      <c r="G27" s="14">
        <f>[23]Setembro!$F$10</f>
        <v>81</v>
      </c>
      <c r="H27" s="14">
        <f>[23]Setembro!$F$11</f>
        <v>97</v>
      </c>
      <c r="I27" s="14">
        <f>[23]Setembro!$F$12</f>
        <v>95</v>
      </c>
      <c r="J27" s="14">
        <f>[23]Setembro!$F$13</f>
        <v>93</v>
      </c>
      <c r="K27" s="14">
        <f>[23]Setembro!$F$14</f>
        <v>90</v>
      </c>
      <c r="L27" s="14">
        <f>[23]Setembro!$F$15</f>
        <v>81</v>
      </c>
      <c r="M27" s="14">
        <f>[23]Setembro!$F$16</f>
        <v>93</v>
      </c>
      <c r="N27" s="14">
        <f>[23]Setembro!$F$17</f>
        <v>89</v>
      </c>
      <c r="O27" s="14">
        <f>[23]Setembro!$F$18</f>
        <v>99</v>
      </c>
      <c r="P27" s="14">
        <f>[23]Setembro!$F$19</f>
        <v>100</v>
      </c>
      <c r="Q27" s="14">
        <f>[23]Setembro!$F$20</f>
        <v>100</v>
      </c>
      <c r="R27" s="14">
        <f>[23]Setembro!$F$21</f>
        <v>100</v>
      </c>
      <c r="S27" s="14">
        <f>[23]Setembro!$F$22</f>
        <v>100</v>
      </c>
      <c r="T27" s="14">
        <f>[23]Setembro!$F$23</f>
        <v>95</v>
      </c>
      <c r="U27" s="14">
        <f>[23]Setembro!$F$24</f>
        <v>99</v>
      </c>
      <c r="V27" s="14">
        <f>[23]Setembro!$F$25</f>
        <v>100</v>
      </c>
      <c r="W27" s="14">
        <f>[23]Setembro!$F$26</f>
        <v>97</v>
      </c>
      <c r="X27" s="14">
        <f>[23]Setembro!$F$27</f>
        <v>90</v>
      </c>
      <c r="Y27" s="14">
        <f>[23]Setembro!$F$28</f>
        <v>92</v>
      </c>
      <c r="Z27" s="14">
        <f>[23]Setembro!$F$29</f>
        <v>87</v>
      </c>
      <c r="AA27" s="14">
        <f>[23]Setembro!$F$30</f>
        <v>100</v>
      </c>
      <c r="AB27" s="14">
        <f>[23]Setembro!$F$31</f>
        <v>98</v>
      </c>
      <c r="AC27" s="14">
        <f>[23]Setembro!$F$32</f>
        <v>100</v>
      </c>
      <c r="AD27" s="14">
        <f>[23]Setembro!$F$33</f>
        <v>95</v>
      </c>
      <c r="AE27" s="14">
        <f>[23]Setembro!$F$34</f>
        <v>98</v>
      </c>
      <c r="AF27" s="24">
        <f t="shared" si="1"/>
        <v>100</v>
      </c>
      <c r="AG27" s="81">
        <f t="shared" si="2"/>
        <v>95.233333333333334</v>
      </c>
    </row>
    <row r="28" spans="1:35" ht="17.100000000000001" customHeight="1" x14ac:dyDescent="0.2">
      <c r="A28" s="133" t="s">
        <v>18</v>
      </c>
      <c r="B28" s="14">
        <f>[24]Setembro!$F$5</f>
        <v>76</v>
      </c>
      <c r="C28" s="14">
        <f>[24]Setembro!$F$6</f>
        <v>98</v>
      </c>
      <c r="D28" s="14">
        <f>[24]Setembro!$F$7</f>
        <v>98</v>
      </c>
      <c r="E28" s="14">
        <f>[24]Setembro!$F$8</f>
        <v>94</v>
      </c>
      <c r="F28" s="14">
        <f>[24]Setembro!$F$9</f>
        <v>74</v>
      </c>
      <c r="G28" s="14">
        <f>[24]Setembro!$F$10</f>
        <v>65</v>
      </c>
      <c r="H28" s="14">
        <f>[24]Setembro!$F$11</f>
        <v>51</v>
      </c>
      <c r="I28" s="14">
        <f>[24]Setembro!$F$12</f>
        <v>48</v>
      </c>
      <c r="J28" s="14">
        <f>[24]Setembro!$F$13</f>
        <v>51</v>
      </c>
      <c r="K28" s="14">
        <f>[24]Setembro!$F$14</f>
        <v>50</v>
      </c>
      <c r="L28" s="14">
        <f>[24]Setembro!$F$15</f>
        <v>58</v>
      </c>
      <c r="M28" s="14">
        <f>[24]Setembro!$F$16</f>
        <v>62</v>
      </c>
      <c r="N28" s="14">
        <f>[24]Setembro!$F$17</f>
        <v>56</v>
      </c>
      <c r="O28" s="14">
        <f>[24]Setembro!$F$18</f>
        <v>96</v>
      </c>
      <c r="P28" s="14">
        <f>[24]Setembro!$F$19</f>
        <v>98</v>
      </c>
      <c r="Q28" s="14">
        <f>[24]Setembro!$F$20</f>
        <v>93</v>
      </c>
      <c r="R28" s="14">
        <f>[24]Setembro!$F$21</f>
        <v>97</v>
      </c>
      <c r="S28" s="14">
        <f>[24]Setembro!$F$22</f>
        <v>97</v>
      </c>
      <c r="T28" s="14">
        <f>[24]Setembro!$F$23</f>
        <v>86</v>
      </c>
      <c r="U28" s="14">
        <f>[24]Setembro!$F$24</f>
        <v>94</v>
      </c>
      <c r="V28" s="14">
        <f>[24]Setembro!$F$25</f>
        <v>96</v>
      </c>
      <c r="W28" s="14">
        <f>[24]Setembro!$F$26</f>
        <v>92</v>
      </c>
      <c r="X28" s="14">
        <f>[24]Setembro!$F$27</f>
        <v>79</v>
      </c>
      <c r="Y28" s="14">
        <f>[24]Setembro!$F$28</f>
        <v>51</v>
      </c>
      <c r="Z28" s="14" t="str">
        <f>[24]Setembro!$F$29</f>
        <v>*</v>
      </c>
      <c r="AA28" s="14">
        <f>[24]Setembro!$F$30</f>
        <v>84</v>
      </c>
      <c r="AB28" s="14">
        <f>[24]Setembro!$F$31</f>
        <v>92</v>
      </c>
      <c r="AC28" s="14">
        <f>[24]Setembro!$F$32</f>
        <v>92</v>
      </c>
      <c r="AD28" s="14">
        <f>[24]Setembro!$F$33</f>
        <v>87</v>
      </c>
      <c r="AE28" s="14">
        <f>[24]Setembro!$F$34</f>
        <v>95</v>
      </c>
      <c r="AF28" s="24">
        <f t="shared" si="1"/>
        <v>98</v>
      </c>
      <c r="AG28" s="81">
        <f t="shared" si="2"/>
        <v>79.65517241379311</v>
      </c>
      <c r="AI28" s="29" t="s">
        <v>52</v>
      </c>
    </row>
    <row r="29" spans="1:35" ht="17.100000000000001" customHeight="1" x14ac:dyDescent="0.2">
      <c r="A29" s="133" t="s">
        <v>19</v>
      </c>
      <c r="B29" s="14">
        <f>[25]Setembro!$F$5</f>
        <v>97</v>
      </c>
      <c r="C29" s="14">
        <f>[25]Setembro!$F$6</f>
        <v>97</v>
      </c>
      <c r="D29" s="14">
        <f>[25]Setembro!$F$7</f>
        <v>97</v>
      </c>
      <c r="E29" s="14">
        <f>[25]Setembro!$F$8</f>
        <v>96</v>
      </c>
      <c r="F29" s="14">
        <f>[25]Setembro!$F$9</f>
        <v>88</v>
      </c>
      <c r="G29" s="14">
        <f>[25]Setembro!$F$10</f>
        <v>79</v>
      </c>
      <c r="H29" s="14">
        <f>[25]Setembro!$F$11</f>
        <v>73</v>
      </c>
      <c r="I29" s="14">
        <f>[25]Setembro!$F$12</f>
        <v>67</v>
      </c>
      <c r="J29" s="14">
        <f>[25]Setembro!$F$13</f>
        <v>59</v>
      </c>
      <c r="K29" s="14">
        <f>[25]Setembro!$F$14</f>
        <v>76</v>
      </c>
      <c r="L29" s="14">
        <f>[25]Setembro!$F$15</f>
        <v>84</v>
      </c>
      <c r="M29" s="14">
        <f>[25]Setembro!$F$16</f>
        <v>81</v>
      </c>
      <c r="N29" s="14">
        <f>[25]Setembro!$F$17</f>
        <v>93</v>
      </c>
      <c r="O29" s="14">
        <f>[25]Setembro!$F$18</f>
        <v>97</v>
      </c>
      <c r="P29" s="14">
        <f>[25]Setembro!$F$19</f>
        <v>97</v>
      </c>
      <c r="Q29" s="14">
        <f>[25]Setembro!$F$20</f>
        <v>96</v>
      </c>
      <c r="R29" s="14">
        <f>[25]Setembro!$F$21</f>
        <v>97</v>
      </c>
      <c r="S29" s="14">
        <f>[25]Setembro!$F$22</f>
        <v>96</v>
      </c>
      <c r="T29" s="14">
        <f>[25]Setembro!$F$23</f>
        <v>92</v>
      </c>
      <c r="U29" s="14">
        <f>[25]Setembro!$F$24</f>
        <v>96</v>
      </c>
      <c r="V29" s="14">
        <f>[25]Setembro!$F$25</f>
        <v>97</v>
      </c>
      <c r="W29" s="14">
        <f>[25]Setembro!$F$26</f>
        <v>89</v>
      </c>
      <c r="X29" s="14">
        <f>[25]Setembro!$F$27</f>
        <v>86</v>
      </c>
      <c r="Y29" s="14">
        <f>[25]Setembro!$F$28</f>
        <v>93</v>
      </c>
      <c r="Z29" s="14">
        <f>[25]Setembro!$F$29</f>
        <v>93</v>
      </c>
      <c r="AA29" s="14">
        <f>[25]Setembro!$F$30</f>
        <v>95</v>
      </c>
      <c r="AB29" s="14">
        <f>[25]Setembro!$F$31</f>
        <v>96</v>
      </c>
      <c r="AC29" s="14">
        <f>[25]Setembro!$F$32</f>
        <v>96</v>
      </c>
      <c r="AD29" s="14">
        <f>[25]Setembro!$F$33</f>
        <v>91</v>
      </c>
      <c r="AE29" s="14">
        <f>[25]Setembro!$F$34</f>
        <v>93</v>
      </c>
      <c r="AF29" s="24">
        <f t="shared" si="1"/>
        <v>97</v>
      </c>
      <c r="AG29" s="81">
        <f t="shared" si="2"/>
        <v>89.566666666666663</v>
      </c>
    </row>
    <row r="30" spans="1:35" ht="17.100000000000001" customHeight="1" x14ac:dyDescent="0.2">
      <c r="A30" s="133" t="s">
        <v>31</v>
      </c>
      <c r="B30" s="14">
        <f>[26]Setembro!$F$5</f>
        <v>76</v>
      </c>
      <c r="C30" s="14">
        <f>[26]Setembro!$F$6</f>
        <v>96</v>
      </c>
      <c r="D30" s="14">
        <f>[26]Setembro!$F$7</f>
        <v>96</v>
      </c>
      <c r="E30" s="14">
        <f>[26]Setembro!$F$8</f>
        <v>92</v>
      </c>
      <c r="F30" s="14">
        <f>[26]Setembro!$F$9</f>
        <v>90</v>
      </c>
      <c r="G30" s="14">
        <f>[26]Setembro!$F$10</f>
        <v>73</v>
      </c>
      <c r="H30" s="14">
        <f>[26]Setembro!$F$11</f>
        <v>64</v>
      </c>
      <c r="I30" s="14">
        <f>[26]Setembro!$F$12</f>
        <v>66</v>
      </c>
      <c r="J30" s="14">
        <f>[26]Setembro!$F$13</f>
        <v>65</v>
      </c>
      <c r="K30" s="14">
        <f>[26]Setembro!$F$14</f>
        <v>78</v>
      </c>
      <c r="L30" s="14">
        <f>[26]Setembro!$F$15</f>
        <v>69</v>
      </c>
      <c r="M30" s="14">
        <f>[26]Setembro!$F$16</f>
        <v>80</v>
      </c>
      <c r="N30" s="14">
        <f>[26]Setembro!$F$17</f>
        <v>83</v>
      </c>
      <c r="O30" s="14">
        <f>[26]Setembro!$F$18</f>
        <v>95</v>
      </c>
      <c r="P30" s="14">
        <f>[26]Setembro!$F$19</f>
        <v>97</v>
      </c>
      <c r="Q30" s="14">
        <f>[26]Setembro!$F$20</f>
        <v>96</v>
      </c>
      <c r="R30" s="14">
        <f>[26]Setembro!$F$21</f>
        <v>96</v>
      </c>
      <c r="S30" s="14">
        <f>[26]Setembro!$F$22</f>
        <v>96</v>
      </c>
      <c r="T30" s="14">
        <f>[26]Setembro!$F$23</f>
        <v>84</v>
      </c>
      <c r="U30" s="14">
        <f>[26]Setembro!$F$24</f>
        <v>96</v>
      </c>
      <c r="V30" s="14">
        <f>[26]Setembro!$F$25</f>
        <v>95</v>
      </c>
      <c r="W30" s="14">
        <f>[26]Setembro!$F$26</f>
        <v>82</v>
      </c>
      <c r="X30" s="14">
        <f>[26]Setembro!$F$27</f>
        <v>71</v>
      </c>
      <c r="Y30" s="14">
        <f>[26]Setembro!$F$28</f>
        <v>70</v>
      </c>
      <c r="Z30" s="14">
        <f>[26]Setembro!$F$29</f>
        <v>92</v>
      </c>
      <c r="AA30" s="14">
        <f>[26]Setembro!$F$30</f>
        <v>90</v>
      </c>
      <c r="AB30" s="14">
        <f>[26]Setembro!$F$31</f>
        <v>95</v>
      </c>
      <c r="AC30" s="14">
        <f>[26]Setembro!$F$32</f>
        <v>96</v>
      </c>
      <c r="AD30" s="14">
        <f>[26]Setembro!$F$33</f>
        <v>86</v>
      </c>
      <c r="AE30" s="14">
        <f>[26]Setembro!$F$34</f>
        <v>92</v>
      </c>
      <c r="AF30" s="24">
        <f t="shared" si="1"/>
        <v>97</v>
      </c>
      <c r="AG30" s="81">
        <f t="shared" si="2"/>
        <v>85.233333333333334</v>
      </c>
    </row>
    <row r="31" spans="1:35" ht="17.100000000000001" customHeight="1" x14ac:dyDescent="0.2">
      <c r="A31" s="133" t="s">
        <v>49</v>
      </c>
      <c r="B31" s="14">
        <f>[27]Setembro!$F$5</f>
        <v>64</v>
      </c>
      <c r="C31" s="14">
        <f>[27]Setembro!$F$6</f>
        <v>94</v>
      </c>
      <c r="D31" s="14">
        <f>[27]Setembro!$F$7</f>
        <v>100</v>
      </c>
      <c r="E31" s="14">
        <f>[27]Setembro!$F$8</f>
        <v>95</v>
      </c>
      <c r="F31" s="14">
        <f>[27]Setembro!$F$9</f>
        <v>80</v>
      </c>
      <c r="G31" s="14">
        <f>[27]Setembro!$F$10</f>
        <v>62</v>
      </c>
      <c r="H31" s="14">
        <f>[27]Setembro!$F$11</f>
        <v>44</v>
      </c>
      <c r="I31" s="14">
        <f>[27]Setembro!$F$12</f>
        <v>39</v>
      </c>
      <c r="J31" s="14">
        <f>[27]Setembro!$F$13</f>
        <v>42</v>
      </c>
      <c r="K31" s="14">
        <f>[27]Setembro!$F$14</f>
        <v>51</v>
      </c>
      <c r="L31" s="14">
        <f>[27]Setembro!$F$15</f>
        <v>44</v>
      </c>
      <c r="M31" s="14">
        <f>[27]Setembro!$F$16</f>
        <v>47</v>
      </c>
      <c r="N31" s="14">
        <f>[27]Setembro!$F$17</f>
        <v>45</v>
      </c>
      <c r="O31" s="14">
        <f>[27]Setembro!$F$18</f>
        <v>98</v>
      </c>
      <c r="P31" s="14">
        <f>[27]Setembro!$F$19</f>
        <v>100</v>
      </c>
      <c r="Q31" s="14">
        <f>[27]Setembro!$F$20</f>
        <v>83</v>
      </c>
      <c r="R31" s="14">
        <f>[27]Setembro!$F$21</f>
        <v>83</v>
      </c>
      <c r="S31" s="14">
        <f>[27]Setembro!$F$22</f>
        <v>97</v>
      </c>
      <c r="T31" s="14">
        <f>[27]Setembro!$F$23</f>
        <v>74</v>
      </c>
      <c r="U31" s="14">
        <f>[27]Setembro!$F$24</f>
        <v>95</v>
      </c>
      <c r="V31" s="14">
        <f>[27]Setembro!$F$25</f>
        <v>86</v>
      </c>
      <c r="W31" s="14">
        <f>[27]Setembro!$F$26</f>
        <v>76</v>
      </c>
      <c r="X31" s="14">
        <f>[27]Setembro!$F$27</f>
        <v>81</v>
      </c>
      <c r="Y31" s="14">
        <f>[27]Setembro!$F$28</f>
        <v>78</v>
      </c>
      <c r="Z31" s="14">
        <f>[27]Setembro!$F$29</f>
        <v>94</v>
      </c>
      <c r="AA31" s="14">
        <f>[27]Setembro!$F$30</f>
        <v>89</v>
      </c>
      <c r="AB31" s="14">
        <f>[27]Setembro!$F$31</f>
        <v>76</v>
      </c>
      <c r="AC31" s="14">
        <f>[27]Setembro!$F$32</f>
        <v>100</v>
      </c>
      <c r="AD31" s="14">
        <f>[27]Setembro!$F$33</f>
        <v>85</v>
      </c>
      <c r="AE31" s="14">
        <f>[27]Setembro!$F$34</f>
        <v>100</v>
      </c>
      <c r="AF31" s="24">
        <f>MAX(B31:AE31)</f>
        <v>100</v>
      </c>
      <c r="AG31" s="81">
        <f>AVERAGE(B31:AE31)</f>
        <v>76.733333333333334</v>
      </c>
    </row>
    <row r="32" spans="1:35" ht="17.100000000000001" customHeight="1" x14ac:dyDescent="0.2">
      <c r="A32" s="133" t="s">
        <v>20</v>
      </c>
      <c r="B32" s="14">
        <f>[28]Setembro!$F$5</f>
        <v>74</v>
      </c>
      <c r="C32" s="14">
        <f>[28]Setembro!$F$6</f>
        <v>87</v>
      </c>
      <c r="D32" s="14">
        <f>[28]Setembro!$F$7</f>
        <v>93</v>
      </c>
      <c r="E32" s="14">
        <f>[28]Setembro!$F$8</f>
        <v>95</v>
      </c>
      <c r="F32" s="14">
        <f>[28]Setembro!$F$9</f>
        <v>88</v>
      </c>
      <c r="G32" s="14">
        <f>[28]Setembro!$F$10</f>
        <v>80</v>
      </c>
      <c r="H32" s="14">
        <f>[28]Setembro!$F$11</f>
        <v>70</v>
      </c>
      <c r="I32" s="14">
        <f>[28]Setembro!$F$12</f>
        <v>62</v>
      </c>
      <c r="J32" s="14">
        <f>[28]Setembro!$F$13</f>
        <v>49</v>
      </c>
      <c r="K32" s="14">
        <f>[28]Setembro!$F$14</f>
        <v>55</v>
      </c>
      <c r="L32" s="14">
        <f>[28]Setembro!$F$15</f>
        <v>70</v>
      </c>
      <c r="M32" s="14">
        <f>[28]Setembro!$F$16</f>
        <v>74</v>
      </c>
      <c r="N32" s="14">
        <f>[28]Setembro!$F$17</f>
        <v>80</v>
      </c>
      <c r="O32" s="14">
        <f>[28]Setembro!$F$18</f>
        <v>97</v>
      </c>
      <c r="P32" s="14">
        <f>[28]Setembro!$F$19</f>
        <v>97</v>
      </c>
      <c r="Q32" s="14">
        <f>[28]Setembro!$F$20</f>
        <v>97</v>
      </c>
      <c r="R32" s="14">
        <f>[28]Setembro!$F$21</f>
        <v>98</v>
      </c>
      <c r="S32" s="14">
        <f>[28]Setembro!$F$22</f>
        <v>96</v>
      </c>
      <c r="T32" s="14">
        <f>[28]Setembro!$F$23</f>
        <v>92</v>
      </c>
      <c r="U32" s="14">
        <f>[28]Setembro!$F$24</f>
        <v>96</v>
      </c>
      <c r="V32" s="14">
        <f>[28]Setembro!$F$25</f>
        <v>97</v>
      </c>
      <c r="W32" s="14">
        <f>[28]Setembro!$F$26</f>
        <v>91</v>
      </c>
      <c r="X32" s="14">
        <f>[28]Setembro!$F$27</f>
        <v>80</v>
      </c>
      <c r="Y32" s="14">
        <f>[28]Setembro!$F$28</f>
        <v>77</v>
      </c>
      <c r="Z32" s="14">
        <f>[28]Setembro!$F$29</f>
        <v>64</v>
      </c>
      <c r="AA32" s="14">
        <f>[28]Setembro!$F$30</f>
        <v>91</v>
      </c>
      <c r="AB32" s="14">
        <f>[28]Setembro!$F$31</f>
        <v>94</v>
      </c>
      <c r="AC32" s="14">
        <f>[28]Setembro!$F$32</f>
        <v>98</v>
      </c>
      <c r="AD32" s="14">
        <f>[28]Setembro!$F$33</f>
        <v>83</v>
      </c>
      <c r="AE32" s="14">
        <f>[28]Setembro!$F$34</f>
        <v>98</v>
      </c>
      <c r="AF32" s="24">
        <f>MAX(B32:AE32)</f>
        <v>98</v>
      </c>
      <c r="AG32" s="81">
        <f>AVERAGE(B32:AE32)</f>
        <v>84.1</v>
      </c>
    </row>
    <row r="33" spans="1:33" ht="17.100000000000001" customHeight="1" x14ac:dyDescent="0.2">
      <c r="A33" s="76" t="s">
        <v>118</v>
      </c>
      <c r="B33" s="13">
        <f>[29]Setembro!$F$5</f>
        <v>83</v>
      </c>
      <c r="C33" s="13">
        <f>[29]Setembro!$F$6</f>
        <v>96</v>
      </c>
      <c r="D33" s="13">
        <f>[29]Setembro!$F$7</f>
        <v>96</v>
      </c>
      <c r="E33" s="13">
        <f>[29]Setembro!$F$8</f>
        <v>96</v>
      </c>
      <c r="F33" s="13">
        <f>[29]Setembro!$F$9</f>
        <v>93</v>
      </c>
      <c r="G33" s="13">
        <f>[29]Setembro!$F$10</f>
        <v>85</v>
      </c>
      <c r="H33" s="13">
        <f>[29]Setembro!$F$11</f>
        <v>71</v>
      </c>
      <c r="I33" s="13">
        <f>[29]Setembro!$F$12</f>
        <v>70</v>
      </c>
      <c r="J33" s="13">
        <f>[29]Setembro!$F$13</f>
        <v>76</v>
      </c>
      <c r="K33" s="13">
        <f>[29]Setembro!$F$14</f>
        <v>76</v>
      </c>
      <c r="L33" s="13">
        <f>[29]Setembro!$F$15</f>
        <v>84</v>
      </c>
      <c r="M33" s="13">
        <f>[29]Setembro!$F$16</f>
        <v>80</v>
      </c>
      <c r="N33" s="13">
        <f>[29]Setembro!$F$17</f>
        <v>83</v>
      </c>
      <c r="O33" s="13">
        <f>[29]Setembro!$F$18</f>
        <v>98</v>
      </c>
      <c r="P33" s="13">
        <f>[29]Setembro!$F$19</f>
        <v>98</v>
      </c>
      <c r="Q33" s="13">
        <f>[29]Setembro!$F$20</f>
        <v>97</v>
      </c>
      <c r="R33" s="13">
        <f>[29]Setembro!$F$21</f>
        <v>98</v>
      </c>
      <c r="S33" s="13">
        <f>[29]Setembro!$F$22</f>
        <v>98</v>
      </c>
      <c r="T33" s="13">
        <f>[29]Setembro!$F$23</f>
        <v>96</v>
      </c>
      <c r="U33" s="13">
        <f>[29]Setembro!$F$24</f>
        <v>97</v>
      </c>
      <c r="V33" s="13">
        <f>[29]Setembro!$F$25</f>
        <v>98</v>
      </c>
      <c r="W33" s="13">
        <f>[29]Setembro!$F$26</f>
        <v>90</v>
      </c>
      <c r="X33" s="13">
        <f>[29]Setembro!$F$27</f>
        <v>83</v>
      </c>
      <c r="Y33" s="13">
        <f>[29]Setembro!$F$28</f>
        <v>79</v>
      </c>
      <c r="Z33" s="13">
        <f>[29]Setembro!$F$29</f>
        <v>81</v>
      </c>
      <c r="AA33" s="13">
        <f>[29]Setembro!$F$30</f>
        <v>92</v>
      </c>
      <c r="AB33" s="13">
        <f>[29]Setembro!$F$31</f>
        <v>95</v>
      </c>
      <c r="AC33" s="13">
        <f>[29]Setembro!$F$32</f>
        <v>97</v>
      </c>
      <c r="AD33" s="13">
        <f>[29]Setembro!$F$33</f>
        <v>89</v>
      </c>
      <c r="AE33" s="13">
        <f>[29]Setembro!$F$34</f>
        <v>98</v>
      </c>
      <c r="AF33" s="23">
        <f t="shared" ref="AF33:AF49" si="5">MAX(B33:AE33)</f>
        <v>98</v>
      </c>
      <c r="AG33" s="90">
        <f t="shared" ref="AG33:AG49" si="6">AVERAGE(B33:AE33)</f>
        <v>89.1</v>
      </c>
    </row>
    <row r="34" spans="1:33" ht="17.100000000000001" customHeight="1" x14ac:dyDescent="0.2">
      <c r="A34" s="76" t="s">
        <v>199</v>
      </c>
      <c r="B34" s="14" t="str">
        <f>[30]Setembro!$F$5</f>
        <v>*</v>
      </c>
      <c r="C34" s="14" t="str">
        <f>[30]Setembro!$F$6</f>
        <v>*</v>
      </c>
      <c r="D34" s="14" t="str">
        <f>[30]Setembro!$F$7</f>
        <v>*</v>
      </c>
      <c r="E34" s="14" t="str">
        <f>[30]Setembro!$F$8</f>
        <v>*</v>
      </c>
      <c r="F34" s="14" t="str">
        <f>[30]Setembro!$F$9</f>
        <v>*</v>
      </c>
      <c r="G34" s="14" t="str">
        <f>[30]Setembro!$F$10</f>
        <v>*</v>
      </c>
      <c r="H34" s="14" t="str">
        <f>[30]Setembro!$F$11</f>
        <v>*</v>
      </c>
      <c r="I34" s="14" t="str">
        <f>[30]Setembro!$F$12</f>
        <v>*</v>
      </c>
      <c r="J34" s="14" t="str">
        <f>[30]Setembro!$F$13</f>
        <v>*</v>
      </c>
      <c r="K34" s="14" t="str">
        <f>[30]Setembro!$F$14</f>
        <v>*</v>
      </c>
      <c r="L34" s="14" t="str">
        <f>[30]Setembro!$F$15</f>
        <v>*</v>
      </c>
      <c r="M34" s="14" t="str">
        <f>[30]Setembro!$F$16</f>
        <v>*</v>
      </c>
      <c r="N34" s="14" t="str">
        <f>[30]Setembro!$F$17</f>
        <v>*</v>
      </c>
      <c r="O34" s="14" t="str">
        <f>[30]Setembro!$F$18</f>
        <v>*</v>
      </c>
      <c r="P34" s="14" t="str">
        <f>[30]Setembro!$F$19</f>
        <v>*</v>
      </c>
      <c r="Q34" s="14" t="str">
        <f>[30]Setembro!$F$20</f>
        <v>*</v>
      </c>
      <c r="R34" s="14" t="str">
        <f>[30]Setembro!$F$21</f>
        <v>*</v>
      </c>
      <c r="S34" s="14" t="str">
        <f>[30]Setembro!$F$22</f>
        <v>*</v>
      </c>
      <c r="T34" s="14" t="str">
        <f>[30]Setembro!$F$23</f>
        <v>*</v>
      </c>
      <c r="U34" s="14" t="str">
        <f>[30]Setembro!$F$24</f>
        <v>*</v>
      </c>
      <c r="V34" s="14" t="str">
        <f>[30]Setembro!$F$25</f>
        <v>*</v>
      </c>
      <c r="W34" s="14" t="str">
        <f>[30]Setembro!$F$26</f>
        <v>*</v>
      </c>
      <c r="X34" s="14" t="str">
        <f>[30]Setembro!$F$27</f>
        <v>*</v>
      </c>
      <c r="Y34" s="14" t="str">
        <f>[30]Setembro!$F$28</f>
        <v>*</v>
      </c>
      <c r="Z34" s="14" t="str">
        <f>[30]Setembro!$F$29</f>
        <v>*</v>
      </c>
      <c r="AA34" s="14" t="str">
        <f>[30]Setembro!$F$30</f>
        <v>*</v>
      </c>
      <c r="AB34" s="14" t="str">
        <f>[30]Setembro!$F$31</f>
        <v>*</v>
      </c>
      <c r="AC34" s="14" t="str">
        <f>[30]Setembro!$F$32</f>
        <v>*</v>
      </c>
      <c r="AD34" s="14" t="str">
        <f>[30]Setembro!$F$33</f>
        <v>*</v>
      </c>
      <c r="AE34" s="14" t="str">
        <f>[30]Setembro!$F$34</f>
        <v>*</v>
      </c>
      <c r="AF34" s="24" t="s">
        <v>110</v>
      </c>
      <c r="AG34" s="81" t="s">
        <v>110</v>
      </c>
    </row>
    <row r="35" spans="1:33" ht="17.100000000000001" customHeight="1" x14ac:dyDescent="0.2">
      <c r="A35" s="76" t="s">
        <v>126</v>
      </c>
      <c r="B35" s="14">
        <f>[31]Setembro!$F$5</f>
        <v>64</v>
      </c>
      <c r="C35" s="14">
        <f>[31]Setembro!$F$6</f>
        <v>98</v>
      </c>
      <c r="D35" s="14">
        <f>[31]Setembro!$F$7</f>
        <v>98</v>
      </c>
      <c r="E35" s="14">
        <f>[31]Setembro!$F$8</f>
        <v>97</v>
      </c>
      <c r="F35" s="14">
        <f>[31]Setembro!$F$9</f>
        <v>95</v>
      </c>
      <c r="G35" s="14">
        <f>[31]Setembro!$F$10</f>
        <v>84</v>
      </c>
      <c r="H35" s="14">
        <f>[31]Setembro!$F$11</f>
        <v>79</v>
      </c>
      <c r="I35" s="14">
        <f>[31]Setembro!$F$12</f>
        <v>69</v>
      </c>
      <c r="J35" s="14">
        <f>[31]Setembro!$F$13</f>
        <v>65</v>
      </c>
      <c r="K35" s="14">
        <f>[31]Setembro!$F$14</f>
        <v>77</v>
      </c>
      <c r="L35" s="14">
        <f>[31]Setembro!$F$15</f>
        <v>72</v>
      </c>
      <c r="M35" s="14">
        <f>[31]Setembro!$F$16</f>
        <v>71</v>
      </c>
      <c r="N35" s="14">
        <f>[31]Setembro!$F$17</f>
        <v>76</v>
      </c>
      <c r="O35" s="14">
        <f>[31]Setembro!$F$18</f>
        <v>98</v>
      </c>
      <c r="P35" s="14">
        <f>[31]Setembro!$F$19</f>
        <v>99</v>
      </c>
      <c r="Q35" s="14">
        <f>[31]Setembro!$F$20</f>
        <v>97</v>
      </c>
      <c r="R35" s="14">
        <f>[31]Setembro!$F$21</f>
        <v>98</v>
      </c>
      <c r="S35" s="14">
        <f>[31]Setembro!$F$22</f>
        <v>99</v>
      </c>
      <c r="T35" s="14">
        <f>[31]Setembro!$F$23</f>
        <v>87</v>
      </c>
      <c r="U35" s="14">
        <f>[31]Setembro!$F$24</f>
        <v>98</v>
      </c>
      <c r="V35" s="14">
        <f>[31]Setembro!$F$25</f>
        <v>95</v>
      </c>
      <c r="W35" s="14">
        <f>[31]Setembro!$F$26</f>
        <v>95</v>
      </c>
      <c r="X35" s="14">
        <f>[31]Setembro!$F$27</f>
        <v>86</v>
      </c>
      <c r="Y35" s="14">
        <f>[31]Setembro!$F$28</f>
        <v>91</v>
      </c>
      <c r="Z35" s="14">
        <f>[31]Setembro!$F$29</f>
        <v>95</v>
      </c>
      <c r="AA35" s="14">
        <f>[31]Setembro!$F$30</f>
        <v>96</v>
      </c>
      <c r="AB35" s="14">
        <f>[31]Setembro!$F$31</f>
        <v>95</v>
      </c>
      <c r="AC35" s="14">
        <f>[31]Setembro!$F$32</f>
        <v>95</v>
      </c>
      <c r="AD35" s="14">
        <f>[31]Setembro!$F$33</f>
        <v>94</v>
      </c>
      <c r="AE35" s="14">
        <f>[31]Setembro!$F$34</f>
        <v>98</v>
      </c>
      <c r="AF35" s="24">
        <f t="shared" si="5"/>
        <v>99</v>
      </c>
      <c r="AG35" s="81">
        <f t="shared" si="6"/>
        <v>88.7</v>
      </c>
    </row>
    <row r="36" spans="1:33" ht="17.100000000000001" customHeight="1" x14ac:dyDescent="0.2">
      <c r="A36" s="76" t="s">
        <v>129</v>
      </c>
      <c r="B36" s="14">
        <f>[32]Setembro!$F$5</f>
        <v>97</v>
      </c>
      <c r="C36" s="14">
        <f>[32]Setembro!$F$6</f>
        <v>97</v>
      </c>
      <c r="D36" s="14">
        <f>[32]Setembro!$F$7</f>
        <v>96</v>
      </c>
      <c r="E36" s="14">
        <f>[32]Setembro!$F$8</f>
        <v>96</v>
      </c>
      <c r="F36" s="14">
        <f>[32]Setembro!$F$9</f>
        <v>93</v>
      </c>
      <c r="G36" s="14">
        <f>[32]Setembro!$F$10</f>
        <v>93</v>
      </c>
      <c r="H36" s="14">
        <f>[32]Setembro!$F$11</f>
        <v>86</v>
      </c>
      <c r="I36" s="14">
        <f>[32]Setembro!$F$12</f>
        <v>85</v>
      </c>
      <c r="J36" s="14">
        <f>[32]Setembro!$F$13</f>
        <v>78</v>
      </c>
      <c r="K36" s="14">
        <f>[32]Setembro!$F$14</f>
        <v>77</v>
      </c>
      <c r="L36" s="14">
        <f>[32]Setembro!$F$15</f>
        <v>77</v>
      </c>
      <c r="M36" s="14">
        <f>[32]Setembro!$F$16</f>
        <v>81</v>
      </c>
      <c r="N36" s="14">
        <f>[32]Setembro!$F$17</f>
        <v>87</v>
      </c>
      <c r="O36" s="14">
        <f>[32]Setembro!$F$18</f>
        <v>97</v>
      </c>
      <c r="P36" s="14">
        <f>[32]Setembro!$F$19</f>
        <v>99</v>
      </c>
      <c r="Q36" s="14">
        <f>[32]Setembro!$F$20</f>
        <v>98</v>
      </c>
      <c r="R36" s="14">
        <f>[32]Setembro!$F$21</f>
        <v>99</v>
      </c>
      <c r="S36" s="14">
        <f>[32]Setembro!$F$22</f>
        <v>97</v>
      </c>
      <c r="T36" s="14">
        <f>[32]Setembro!$F$23</f>
        <v>91</v>
      </c>
      <c r="U36" s="14">
        <f>[32]Setembro!$F$24</f>
        <v>95</v>
      </c>
      <c r="V36" s="14">
        <f>[32]Setembro!$F$25</f>
        <v>98</v>
      </c>
      <c r="W36" s="14">
        <f>[32]Setembro!$F$26</f>
        <v>96</v>
      </c>
      <c r="X36" s="14">
        <f>[32]Setembro!$F$27</f>
        <v>90</v>
      </c>
      <c r="Y36" s="14">
        <f>[32]Setembro!$F$28</f>
        <v>91</v>
      </c>
      <c r="Z36" s="14">
        <f>[32]Setembro!$F$29</f>
        <v>98</v>
      </c>
      <c r="AA36" s="14">
        <f>[32]Setembro!$F$30</f>
        <v>97</v>
      </c>
      <c r="AB36" s="14">
        <f>[32]Setembro!$F$31</f>
        <v>97</v>
      </c>
      <c r="AC36" s="14">
        <f>[32]Setembro!$F$32</f>
        <v>98</v>
      </c>
      <c r="AD36" s="14">
        <f>[32]Setembro!$F$33</f>
        <v>96</v>
      </c>
      <c r="AE36" s="14">
        <f>[32]Setembro!$F$34</f>
        <v>96</v>
      </c>
      <c r="AF36" s="24">
        <f>MAX(B36:AE36)</f>
        <v>99</v>
      </c>
      <c r="AG36" s="81">
        <f>AVERAGE(B36:AE36)</f>
        <v>92.533333333333331</v>
      </c>
    </row>
    <row r="37" spans="1:33" ht="17.100000000000001" customHeight="1" x14ac:dyDescent="0.2">
      <c r="A37" s="76" t="s">
        <v>133</v>
      </c>
      <c r="B37" s="14">
        <f>[33]Setembro!$F$5</f>
        <v>70</v>
      </c>
      <c r="C37" s="14">
        <f>[33]Setembro!$F$6</f>
        <v>97</v>
      </c>
      <c r="D37" s="14">
        <f>[33]Setembro!$F$7</f>
        <v>94</v>
      </c>
      <c r="E37" s="14">
        <f>[33]Setembro!$F$8</f>
        <v>97</v>
      </c>
      <c r="F37" s="14">
        <f>[33]Setembro!$F$9</f>
        <v>93</v>
      </c>
      <c r="G37" s="14">
        <f>[33]Setembro!$F$10</f>
        <v>83</v>
      </c>
      <c r="H37" s="14">
        <f>[33]Setembro!$F$11</f>
        <v>80</v>
      </c>
      <c r="I37" s="14">
        <f>[33]Setembro!$F$12</f>
        <v>90</v>
      </c>
      <c r="J37" s="14">
        <f>[33]Setembro!$F$13</f>
        <v>59</v>
      </c>
      <c r="K37" s="14">
        <f>[33]Setembro!$F$14</f>
        <v>73</v>
      </c>
      <c r="L37" s="14">
        <f>[33]Setembro!$F$15</f>
        <v>81</v>
      </c>
      <c r="M37" s="14">
        <f>[33]Setembro!$F$16</f>
        <v>75</v>
      </c>
      <c r="N37" s="14">
        <f>[33]Setembro!$F$17</f>
        <v>83</v>
      </c>
      <c r="O37" s="14">
        <f>[33]Setembro!$F$18</f>
        <v>96</v>
      </c>
      <c r="P37" s="14">
        <f>[33]Setembro!$F$19</f>
        <v>99</v>
      </c>
      <c r="Q37" s="14">
        <f>[33]Setembro!$F$20</f>
        <v>98</v>
      </c>
      <c r="R37" s="14">
        <f>[33]Setembro!$F$21</f>
        <v>99</v>
      </c>
      <c r="S37" s="14">
        <f>[33]Setembro!$F$22</f>
        <v>97</v>
      </c>
      <c r="T37" s="14">
        <f>[33]Setembro!$F$23</f>
        <v>99</v>
      </c>
      <c r="U37" s="14">
        <f>[33]Setembro!$F$24</f>
        <v>97</v>
      </c>
      <c r="V37" s="14">
        <f>[33]Setembro!$F$25</f>
        <v>99</v>
      </c>
      <c r="W37" s="14">
        <f>[33]Setembro!$F$26</f>
        <v>93</v>
      </c>
      <c r="X37" s="14">
        <f>[33]Setembro!$F$27</f>
        <v>80</v>
      </c>
      <c r="Y37" s="14">
        <f>[33]Setembro!$F$28</f>
        <v>77</v>
      </c>
      <c r="Z37" s="14">
        <f>[33]Setembro!$F$29</f>
        <v>76</v>
      </c>
      <c r="AA37" s="14">
        <f>[33]Setembro!$F$30</f>
        <v>93</v>
      </c>
      <c r="AB37" s="14">
        <f>[33]Setembro!$F$31</f>
        <v>92</v>
      </c>
      <c r="AC37" s="14">
        <f>[33]Setembro!$F$32</f>
        <v>98</v>
      </c>
      <c r="AD37" s="14">
        <f>[33]Setembro!$F$33</f>
        <v>86</v>
      </c>
      <c r="AE37" s="14">
        <f>[33]Setembro!$F$34</f>
        <v>97</v>
      </c>
      <c r="AF37" s="24">
        <f t="shared" si="5"/>
        <v>99</v>
      </c>
      <c r="AG37" s="81">
        <f t="shared" si="6"/>
        <v>88.36666666666666</v>
      </c>
    </row>
    <row r="38" spans="1:33" ht="17.100000000000001" customHeight="1" x14ac:dyDescent="0.2">
      <c r="A38" s="76" t="s">
        <v>136</v>
      </c>
      <c r="B38" s="14">
        <f>[34]Setembro!$F$5</f>
        <v>98</v>
      </c>
      <c r="C38" s="14">
        <f>[34]Setembro!$F$6</f>
        <v>98</v>
      </c>
      <c r="D38" s="14">
        <f>[34]Setembro!$F$7</f>
        <v>97</v>
      </c>
      <c r="E38" s="14">
        <f>[34]Setembro!$F$8</f>
        <v>97</v>
      </c>
      <c r="F38" s="14">
        <f>[34]Setembro!$F$9</f>
        <v>93</v>
      </c>
      <c r="G38" s="14">
        <f>[34]Setembro!$F$10</f>
        <v>79</v>
      </c>
      <c r="H38" s="14">
        <f>[34]Setembro!$F$11</f>
        <v>71</v>
      </c>
      <c r="I38" s="14">
        <f>[34]Setembro!$F$12</f>
        <v>84</v>
      </c>
      <c r="J38" s="14">
        <f>[34]Setembro!$F$13</f>
        <v>70</v>
      </c>
      <c r="K38" s="14">
        <f>[34]Setembro!$F$14</f>
        <v>71</v>
      </c>
      <c r="L38" s="14">
        <f>[34]Setembro!$F$15</f>
        <v>74</v>
      </c>
      <c r="M38" s="14">
        <f>[34]Setembro!$F$16</f>
        <v>81</v>
      </c>
      <c r="N38" s="14">
        <f>[34]Setembro!$F$17</f>
        <v>82</v>
      </c>
      <c r="O38" s="14">
        <f>[34]Setembro!$F$18</f>
        <v>97</v>
      </c>
      <c r="P38" s="14">
        <f>[34]Setembro!$F$19</f>
        <v>97</v>
      </c>
      <c r="Q38" s="14">
        <f>[34]Setembro!$F$20</f>
        <v>96</v>
      </c>
      <c r="R38" s="14">
        <f>[34]Setembro!$F$21</f>
        <v>98</v>
      </c>
      <c r="S38" s="14">
        <f>[34]Setembro!$F$22</f>
        <v>97</v>
      </c>
      <c r="T38" s="14">
        <f>[34]Setembro!$F$23</f>
        <v>92</v>
      </c>
      <c r="U38" s="14">
        <f>[34]Setembro!$F$24</f>
        <v>98</v>
      </c>
      <c r="V38" s="14">
        <f>[34]Setembro!$F$25</f>
        <v>99</v>
      </c>
      <c r="W38" s="14">
        <f>[34]Setembro!$F$26</f>
        <v>86</v>
      </c>
      <c r="X38" s="14">
        <f>[34]Setembro!$F$27</f>
        <v>77</v>
      </c>
      <c r="Y38" s="14" t="str">
        <f>[34]Setembro!$F$28</f>
        <v>*</v>
      </c>
      <c r="Z38" s="14">
        <f>[34]Setembro!$F$29</f>
        <v>86</v>
      </c>
      <c r="AA38" s="14">
        <f>[34]Setembro!$F$30</f>
        <v>91</v>
      </c>
      <c r="AB38" s="14">
        <f>[34]Setembro!$F$31</f>
        <v>97</v>
      </c>
      <c r="AC38" s="14">
        <f>[34]Setembro!$F$32</f>
        <v>97</v>
      </c>
      <c r="AD38" s="14">
        <f>[34]Setembro!$F$33</f>
        <v>91</v>
      </c>
      <c r="AE38" s="14">
        <f>[34]Setembro!$F$34</f>
        <v>92</v>
      </c>
      <c r="AF38" s="24">
        <f t="shared" si="5"/>
        <v>99</v>
      </c>
      <c r="AG38" s="81">
        <f t="shared" si="6"/>
        <v>89.172413793103445</v>
      </c>
    </row>
    <row r="39" spans="1:33" ht="17.100000000000001" customHeight="1" x14ac:dyDescent="0.2">
      <c r="A39" s="76" t="s">
        <v>200</v>
      </c>
      <c r="B39" s="14" t="str">
        <f>[35]Setembro!$F$5</f>
        <v>*</v>
      </c>
      <c r="C39" s="14" t="str">
        <f>[35]Setembro!$F$6</f>
        <v>*</v>
      </c>
      <c r="D39" s="14" t="str">
        <f>[35]Setembro!$F$7</f>
        <v>*</v>
      </c>
      <c r="E39" s="14" t="str">
        <f>[35]Setembro!$F$8</f>
        <v>*</v>
      </c>
      <c r="F39" s="14" t="str">
        <f>[35]Setembro!$F$9</f>
        <v>*</v>
      </c>
      <c r="G39" s="14" t="str">
        <f>[35]Setembro!$F$10</f>
        <v>*</v>
      </c>
      <c r="H39" s="14" t="str">
        <f>[35]Setembro!$F$11</f>
        <v>*</v>
      </c>
      <c r="I39" s="14" t="str">
        <f>[35]Setembro!$F$12</f>
        <v>*</v>
      </c>
      <c r="J39" s="14" t="str">
        <f>[35]Setembro!$F$13</f>
        <v>*</v>
      </c>
      <c r="K39" s="14" t="str">
        <f>[35]Setembro!$F$14</f>
        <v>*</v>
      </c>
      <c r="L39" s="14" t="str">
        <f>[35]Setembro!$F$15</f>
        <v>*</v>
      </c>
      <c r="M39" s="14" t="str">
        <f>[35]Setembro!$F$16</f>
        <v>*</v>
      </c>
      <c r="N39" s="14" t="str">
        <f>[35]Setembro!$F$17</f>
        <v>*</v>
      </c>
      <c r="O39" s="14" t="str">
        <f>[35]Setembro!$F$18</f>
        <v>*</v>
      </c>
      <c r="P39" s="14" t="str">
        <f>[35]Setembro!$F$19</f>
        <v>*</v>
      </c>
      <c r="Q39" s="14" t="str">
        <f>[35]Setembro!$F$20</f>
        <v>*</v>
      </c>
      <c r="R39" s="14" t="str">
        <f>[35]Setembro!$F$21</f>
        <v>*</v>
      </c>
      <c r="S39" s="14" t="str">
        <f>[35]Setembro!$F$22</f>
        <v>*</v>
      </c>
      <c r="T39" s="14" t="str">
        <f>[35]Setembro!$F$23</f>
        <v>*</v>
      </c>
      <c r="U39" s="14" t="str">
        <f>[35]Setembro!$F$24</f>
        <v>*</v>
      </c>
      <c r="V39" s="14" t="str">
        <f>[35]Setembro!$F$25</f>
        <v>*</v>
      </c>
      <c r="W39" s="14" t="str">
        <f>[35]Setembro!$F$26</f>
        <v>*</v>
      </c>
      <c r="X39" s="14" t="str">
        <f>[35]Setembro!$F$27</f>
        <v>*</v>
      </c>
      <c r="Y39" s="14" t="str">
        <f>[35]Setembro!$F$28</f>
        <v>*</v>
      </c>
      <c r="Z39" s="14" t="str">
        <f>[35]Setembro!$F$29</f>
        <v>*</v>
      </c>
      <c r="AA39" s="14" t="str">
        <f>[35]Setembro!$F$30</f>
        <v>*</v>
      </c>
      <c r="AB39" s="14" t="str">
        <f>[35]Setembro!$F$31</f>
        <v>*</v>
      </c>
      <c r="AC39" s="14" t="str">
        <f>[35]Setembro!$F$32</f>
        <v>*</v>
      </c>
      <c r="AD39" s="14" t="str">
        <f>[35]Setembro!$F$33</f>
        <v>*</v>
      </c>
      <c r="AE39" s="14" t="str">
        <f>[35]Setembro!$F$34</f>
        <v>*</v>
      </c>
      <c r="AF39" s="24" t="s">
        <v>110</v>
      </c>
      <c r="AG39" s="81" t="s">
        <v>110</v>
      </c>
    </row>
    <row r="40" spans="1:33" ht="17.100000000000001" customHeight="1" x14ac:dyDescent="0.2">
      <c r="A40" s="76" t="s">
        <v>201</v>
      </c>
      <c r="B40" s="14" t="str">
        <f>[36]Setembro!$F$5</f>
        <v>*</v>
      </c>
      <c r="C40" s="14" t="str">
        <f>[36]Setembro!$F$6</f>
        <v>*</v>
      </c>
      <c r="D40" s="14">
        <f>[36]Setembro!$F$7</f>
        <v>97</v>
      </c>
      <c r="E40" s="14">
        <f>[36]Setembro!$F$8</f>
        <v>97</v>
      </c>
      <c r="F40" s="14">
        <f>[36]Setembro!$F$9</f>
        <v>94</v>
      </c>
      <c r="G40" s="14">
        <f>[36]Setembro!$F$10</f>
        <v>77</v>
      </c>
      <c r="H40" s="14" t="str">
        <f>[36]Setembro!$F$11</f>
        <v>*</v>
      </c>
      <c r="I40" s="14" t="str">
        <f>[36]Setembro!$F$12</f>
        <v>*</v>
      </c>
      <c r="J40" s="14" t="str">
        <f>[36]Setembro!$F$13</f>
        <v>*</v>
      </c>
      <c r="K40" s="14" t="str">
        <f>[36]Setembro!$F$14</f>
        <v>*</v>
      </c>
      <c r="L40" s="14" t="str">
        <f>[36]Setembro!$F$15</f>
        <v>*</v>
      </c>
      <c r="M40" s="14" t="str">
        <f>[36]Setembro!$F$16</f>
        <v>*</v>
      </c>
      <c r="N40" s="14" t="str">
        <f>[36]Setembro!$F$17</f>
        <v>*</v>
      </c>
      <c r="O40" s="14" t="str">
        <f>[36]Setembro!$F$18</f>
        <v>*</v>
      </c>
      <c r="P40" s="14" t="str">
        <f>[36]Setembro!$F$19</f>
        <v>*</v>
      </c>
      <c r="Q40" s="14" t="str">
        <f>[36]Setembro!$F$20</f>
        <v>*</v>
      </c>
      <c r="R40" s="14" t="str">
        <f>[36]Setembro!$F$21</f>
        <v>*</v>
      </c>
      <c r="S40" s="14" t="str">
        <f>[36]Setembro!$F$22</f>
        <v>*</v>
      </c>
      <c r="T40" s="14" t="str">
        <f>[36]Setembro!$F$23</f>
        <v>*</v>
      </c>
      <c r="U40" s="14" t="str">
        <f>[36]Setembro!$F$24</f>
        <v>*</v>
      </c>
      <c r="V40" s="14" t="str">
        <f>[36]Setembro!$F$25</f>
        <v>*</v>
      </c>
      <c r="W40" s="14" t="str">
        <f>[36]Setembro!$F$26</f>
        <v>*</v>
      </c>
      <c r="X40" s="14" t="str">
        <f>[36]Setembro!$F$27</f>
        <v>*</v>
      </c>
      <c r="Y40" s="14" t="str">
        <f>[36]Setembro!$F$28</f>
        <v>*</v>
      </c>
      <c r="Z40" s="14" t="str">
        <f>[36]Setembro!$F$29</f>
        <v>*</v>
      </c>
      <c r="AA40" s="14" t="str">
        <f>[36]Setembro!$F$30</f>
        <v>*</v>
      </c>
      <c r="AB40" s="14" t="str">
        <f>[36]Setembro!$F$31</f>
        <v>*</v>
      </c>
      <c r="AC40" s="14" t="str">
        <f>[36]Setembro!$F$32</f>
        <v>*</v>
      </c>
      <c r="AD40" s="14" t="str">
        <f>[36]Setembro!$F$33</f>
        <v>*</v>
      </c>
      <c r="AE40" s="14" t="str">
        <f>[36]Setembro!$F$34</f>
        <v>*</v>
      </c>
      <c r="AF40" s="24">
        <f t="shared" si="5"/>
        <v>97</v>
      </c>
      <c r="AG40" s="81">
        <f t="shared" si="6"/>
        <v>91.25</v>
      </c>
    </row>
    <row r="41" spans="1:33" ht="17.100000000000001" customHeight="1" x14ac:dyDescent="0.2">
      <c r="A41" s="76" t="s">
        <v>202</v>
      </c>
      <c r="B41" s="14">
        <f>[37]Setembro!$F$5</f>
        <v>98</v>
      </c>
      <c r="C41" s="14">
        <f>[37]Setembro!$F$6</f>
        <v>97</v>
      </c>
      <c r="D41" s="14">
        <f>[37]Setembro!$F$7</f>
        <v>97</v>
      </c>
      <c r="E41" s="14">
        <f>[37]Setembro!$F$8</f>
        <v>97</v>
      </c>
      <c r="F41" s="14">
        <f>[37]Setembro!$F$9</f>
        <v>99</v>
      </c>
      <c r="G41" s="14">
        <f>[37]Setembro!$F$10</f>
        <v>81</v>
      </c>
      <c r="H41" s="14">
        <f>[37]Setembro!$F$11</f>
        <v>91</v>
      </c>
      <c r="I41" s="14">
        <f>[37]Setembro!$F$12</f>
        <v>92</v>
      </c>
      <c r="J41" s="14">
        <f>[37]Setembro!$F$13</f>
        <v>91</v>
      </c>
      <c r="K41" s="14">
        <f>[37]Setembro!$F$14</f>
        <v>89</v>
      </c>
      <c r="L41" s="14">
        <f>[37]Setembro!$F$15</f>
        <v>93</v>
      </c>
      <c r="M41" s="14">
        <f>[37]Setembro!$F$16</f>
        <v>83</v>
      </c>
      <c r="N41" s="14">
        <f>[37]Setembro!$F$17</f>
        <v>86</v>
      </c>
      <c r="O41" s="14">
        <f>[37]Setembro!$F$18</f>
        <v>97</v>
      </c>
      <c r="P41" s="14">
        <f>[37]Setembro!$F$19</f>
        <v>98</v>
      </c>
      <c r="Q41" s="14">
        <f>[37]Setembro!$F$20</f>
        <v>96</v>
      </c>
      <c r="R41" s="14">
        <f>[37]Setembro!$F$21</f>
        <v>97</v>
      </c>
      <c r="S41" s="14">
        <f>[37]Setembro!$F$22</f>
        <v>98</v>
      </c>
      <c r="T41" s="14">
        <f>[37]Setembro!$F$23</f>
        <v>94</v>
      </c>
      <c r="U41" s="14">
        <f>[37]Setembro!$F$24</f>
        <v>98</v>
      </c>
      <c r="V41" s="14">
        <f>[37]Setembro!$F$25</f>
        <v>98</v>
      </c>
      <c r="W41" s="14">
        <f>[37]Setembro!$F$26</f>
        <v>90</v>
      </c>
      <c r="X41" s="14">
        <f>[37]Setembro!$F$27</f>
        <v>88</v>
      </c>
      <c r="Y41" s="14">
        <f>[37]Setembro!$F$28</f>
        <v>90</v>
      </c>
      <c r="Z41" s="14">
        <f>[37]Setembro!$F$29</f>
        <v>94</v>
      </c>
      <c r="AA41" s="14">
        <f>[37]Setembro!$F$30</f>
        <v>95</v>
      </c>
      <c r="AB41" s="14">
        <f>[37]Setembro!$F$31</f>
        <v>97</v>
      </c>
      <c r="AC41" s="14">
        <f>[37]Setembro!$F$32</f>
        <v>98</v>
      </c>
      <c r="AD41" s="14">
        <f>[37]Setembro!$F$33</f>
        <v>94</v>
      </c>
      <c r="AE41" s="14">
        <f>[37]Setembro!$F$34</f>
        <v>96</v>
      </c>
      <c r="AF41" s="24">
        <f t="shared" si="5"/>
        <v>99</v>
      </c>
      <c r="AG41" s="81">
        <f t="shared" si="6"/>
        <v>93.733333333333334</v>
      </c>
    </row>
    <row r="42" spans="1:33" ht="17.100000000000001" customHeight="1" x14ac:dyDescent="0.2">
      <c r="A42" s="76" t="s">
        <v>203</v>
      </c>
      <c r="B42" s="14">
        <f>[38]Setembro!$F$5</f>
        <v>93</v>
      </c>
      <c r="C42" s="14">
        <f>[38]Setembro!$F$6</f>
        <v>96</v>
      </c>
      <c r="D42" s="14">
        <f>[38]Setembro!$F$7</f>
        <v>95</v>
      </c>
      <c r="E42" s="14">
        <f>[38]Setembro!$F$8</f>
        <v>96</v>
      </c>
      <c r="F42" s="14">
        <f>[38]Setembro!$F$9</f>
        <v>83</v>
      </c>
      <c r="G42" s="14">
        <f>[38]Setembro!$F$10</f>
        <v>79</v>
      </c>
      <c r="H42" s="14">
        <f>[38]Setembro!$F$11</f>
        <v>82</v>
      </c>
      <c r="I42" s="14">
        <f>[38]Setembro!$F$12</f>
        <v>80</v>
      </c>
      <c r="J42" s="14">
        <f>[38]Setembro!$F$13</f>
        <v>71</v>
      </c>
      <c r="K42" s="14">
        <f>[38]Setembro!$F$14</f>
        <v>71</v>
      </c>
      <c r="L42" s="14" t="str">
        <f>[38]Setembro!$F$15</f>
        <v>*</v>
      </c>
      <c r="M42" s="14" t="str">
        <f>[38]Setembro!$F$16</f>
        <v>*</v>
      </c>
      <c r="N42" s="14" t="str">
        <f>[38]Setembro!$F$17</f>
        <v>*</v>
      </c>
      <c r="O42" s="14" t="str">
        <f>[38]Setembro!$F$18</f>
        <v>*</v>
      </c>
      <c r="P42" s="14" t="str">
        <f>[38]Setembro!$F$19</f>
        <v>*</v>
      </c>
      <c r="Q42" s="14" t="str">
        <f>[38]Setembro!$F$20</f>
        <v>*</v>
      </c>
      <c r="R42" s="14" t="str">
        <f>[38]Setembro!$F$21</f>
        <v>*</v>
      </c>
      <c r="S42" s="14" t="str">
        <f>[38]Setembro!$F$22</f>
        <v>*</v>
      </c>
      <c r="T42" s="14" t="str">
        <f>[38]Setembro!$F$23</f>
        <v>*</v>
      </c>
      <c r="U42" s="14" t="str">
        <f>[38]Setembro!$F$24</f>
        <v>*</v>
      </c>
      <c r="V42" s="14" t="str">
        <f>[38]Setembro!$F$25</f>
        <v>*</v>
      </c>
      <c r="W42" s="14" t="str">
        <f>[38]Setembro!$F$26</f>
        <v>*</v>
      </c>
      <c r="X42" s="14" t="str">
        <f>[38]Setembro!$F$27</f>
        <v>*</v>
      </c>
      <c r="Y42" s="14" t="str">
        <f>[38]Setembro!$F$28</f>
        <v>*</v>
      </c>
      <c r="Z42" s="14" t="str">
        <f>[38]Setembro!$F$29</f>
        <v>*</v>
      </c>
      <c r="AA42" s="14" t="str">
        <f>[38]Setembro!$F$30</f>
        <v>*</v>
      </c>
      <c r="AB42" s="14" t="str">
        <f>[38]Setembro!$F$31</f>
        <v>*</v>
      </c>
      <c r="AC42" s="14" t="str">
        <f>[38]Setembro!$F$32</f>
        <v>*</v>
      </c>
      <c r="AD42" s="14" t="str">
        <f>[38]Setembro!$F$33</f>
        <v>*</v>
      </c>
      <c r="AE42" s="14" t="str">
        <f>[38]Setembro!$F$34</f>
        <v>*</v>
      </c>
      <c r="AF42" s="24">
        <f t="shared" si="5"/>
        <v>96</v>
      </c>
      <c r="AG42" s="81">
        <f t="shared" si="6"/>
        <v>84.6</v>
      </c>
    </row>
    <row r="43" spans="1:33" ht="17.100000000000001" customHeight="1" x14ac:dyDescent="0.2">
      <c r="A43" s="76" t="s">
        <v>204</v>
      </c>
      <c r="B43" s="14">
        <f>[39]Setembro!$F$5</f>
        <v>99</v>
      </c>
      <c r="C43" s="14">
        <f>[39]Setembro!$F$6</f>
        <v>99</v>
      </c>
      <c r="D43" s="14">
        <f>[39]Setembro!$F$7</f>
        <v>97</v>
      </c>
      <c r="E43" s="14">
        <f>[39]Setembro!$F$8</f>
        <v>96</v>
      </c>
      <c r="F43" s="14">
        <f>[39]Setembro!$F$9</f>
        <v>87</v>
      </c>
      <c r="G43" s="14">
        <f>[39]Setembro!$F$10</f>
        <v>85</v>
      </c>
      <c r="H43" s="14">
        <f>[39]Setembro!$F$11</f>
        <v>79</v>
      </c>
      <c r="I43" s="14">
        <f>[39]Setembro!$F$12</f>
        <v>86</v>
      </c>
      <c r="J43" s="14">
        <f>[39]Setembro!$F$13</f>
        <v>70</v>
      </c>
      <c r="K43" s="14">
        <f>[39]Setembro!$F$14</f>
        <v>75</v>
      </c>
      <c r="L43" s="14">
        <f>[39]Setembro!$F$15</f>
        <v>86</v>
      </c>
      <c r="M43" s="14">
        <f>[39]Setembro!$F$16</f>
        <v>81</v>
      </c>
      <c r="N43" s="14">
        <f>[39]Setembro!$F$17</f>
        <v>86</v>
      </c>
      <c r="O43" s="14">
        <f>[39]Setembro!$F$18</f>
        <v>98</v>
      </c>
      <c r="P43" s="14">
        <f>[39]Setembro!$F$19</f>
        <v>99</v>
      </c>
      <c r="Q43" s="14">
        <f>[39]Setembro!$F$20</f>
        <v>98</v>
      </c>
      <c r="R43" s="14">
        <f>[39]Setembro!$F$21</f>
        <v>99</v>
      </c>
      <c r="S43" s="14">
        <f>[39]Setembro!$F$22</f>
        <v>99</v>
      </c>
      <c r="T43" s="14">
        <f>[39]Setembro!$F$23</f>
        <v>98</v>
      </c>
      <c r="U43" s="14">
        <f>[39]Setembro!$F$24</f>
        <v>98</v>
      </c>
      <c r="V43" s="14">
        <f>[39]Setembro!$F$25</f>
        <v>99</v>
      </c>
      <c r="W43" s="14">
        <f>[39]Setembro!$F$26</f>
        <v>92</v>
      </c>
      <c r="X43" s="14">
        <f>[39]Setembro!$F$27</f>
        <v>86</v>
      </c>
      <c r="Y43" s="14">
        <f>[39]Setembro!$F$28</f>
        <v>86</v>
      </c>
      <c r="Z43" s="14">
        <f>[39]Setembro!$F$29</f>
        <v>98</v>
      </c>
      <c r="AA43" s="14">
        <f>[39]Setembro!$F$30</f>
        <v>96</v>
      </c>
      <c r="AB43" s="14">
        <f>[39]Setembro!$F$31</f>
        <v>98</v>
      </c>
      <c r="AC43" s="14">
        <f>[39]Setembro!$F$32</f>
        <v>99</v>
      </c>
      <c r="AD43" s="14">
        <f>[39]Setembro!$F$33</f>
        <v>96</v>
      </c>
      <c r="AE43" s="14">
        <f>[39]Setembro!$F$34</f>
        <v>93</v>
      </c>
      <c r="AF43" s="24">
        <f t="shared" si="5"/>
        <v>99</v>
      </c>
      <c r="AG43" s="81">
        <f t="shared" si="6"/>
        <v>91.933333333333337</v>
      </c>
    </row>
    <row r="44" spans="1:33" ht="17.100000000000001" customHeight="1" x14ac:dyDescent="0.2">
      <c r="A44" s="76" t="s">
        <v>205</v>
      </c>
      <c r="B44" s="14">
        <f>[40]Setembro!$F$5</f>
        <v>70</v>
      </c>
      <c r="C44" s="14">
        <f>[40]Setembro!$F$6</f>
        <v>76</v>
      </c>
      <c r="D44" s="14">
        <f>[40]Setembro!$F$7</f>
        <v>76</v>
      </c>
      <c r="E44" s="14">
        <f>[40]Setembro!$F$8</f>
        <v>81</v>
      </c>
      <c r="F44" s="14">
        <f>[40]Setembro!$F$9</f>
        <v>81</v>
      </c>
      <c r="G44" s="14">
        <f>[40]Setembro!$F$10</f>
        <v>72</v>
      </c>
      <c r="H44" s="14">
        <f>[40]Setembro!$F$11</f>
        <v>66</v>
      </c>
      <c r="I44" s="14">
        <f>[40]Setembro!$F$12</f>
        <v>63</v>
      </c>
      <c r="J44" s="14">
        <f>[40]Setembro!$F$13</f>
        <v>71</v>
      </c>
      <c r="K44" s="14">
        <f>[40]Setembro!$F$14</f>
        <v>72</v>
      </c>
      <c r="L44" s="14">
        <f>[40]Setembro!$F$15</f>
        <v>70</v>
      </c>
      <c r="M44" s="14">
        <f>[40]Setembro!$F$16</f>
        <v>74</v>
      </c>
      <c r="N44" s="14">
        <f>[40]Setembro!$F$17</f>
        <v>70</v>
      </c>
      <c r="O44" s="14">
        <f>[40]Setembro!$F$18</f>
        <v>81</v>
      </c>
      <c r="P44" s="14">
        <f>[40]Setembro!$F$19</f>
        <v>82</v>
      </c>
      <c r="Q44" s="14">
        <f>[40]Setembro!$F$20</f>
        <v>84</v>
      </c>
      <c r="R44" s="14">
        <f>[40]Setembro!$F$21</f>
        <v>85</v>
      </c>
      <c r="S44" s="14">
        <f>[40]Setembro!$F$22</f>
        <v>85</v>
      </c>
      <c r="T44" s="14">
        <f>[40]Setembro!$F$23</f>
        <v>81</v>
      </c>
      <c r="U44" s="14">
        <f>[40]Setembro!$F$24</f>
        <v>82</v>
      </c>
      <c r="V44" s="14">
        <f>[40]Setembro!$F$25</f>
        <v>80</v>
      </c>
      <c r="W44" s="14">
        <f>[40]Setembro!$F$26</f>
        <v>79</v>
      </c>
      <c r="X44" s="14">
        <f>[40]Setembro!$F$27</f>
        <v>73</v>
      </c>
      <c r="Y44" s="14">
        <f>[40]Setembro!$F$28</f>
        <v>70</v>
      </c>
      <c r="Z44" s="14">
        <f>[40]Setembro!$F$29</f>
        <v>76</v>
      </c>
      <c r="AA44" s="14">
        <f>[40]Setembro!$F$30</f>
        <v>80</v>
      </c>
      <c r="AB44" s="14">
        <f>[40]Setembro!$F$31</f>
        <v>80</v>
      </c>
      <c r="AC44" s="14">
        <f>[40]Setembro!$F$32</f>
        <v>81</v>
      </c>
      <c r="AD44" s="14">
        <f>[40]Setembro!$F$33</f>
        <v>79</v>
      </c>
      <c r="AE44" s="14">
        <f>[40]Setembro!$F$34</f>
        <v>84</v>
      </c>
      <c r="AF44" s="24">
        <f t="shared" si="5"/>
        <v>85</v>
      </c>
      <c r="AG44" s="81">
        <f t="shared" si="6"/>
        <v>76.8</v>
      </c>
    </row>
    <row r="45" spans="1:33" ht="17.100000000000001" customHeight="1" x14ac:dyDescent="0.2">
      <c r="A45" s="76" t="s">
        <v>165</v>
      </c>
      <c r="B45" s="14">
        <v>82</v>
      </c>
      <c r="C45" s="14">
        <v>98</v>
      </c>
      <c r="D45" s="14">
        <v>97</v>
      </c>
      <c r="E45" s="14">
        <v>98</v>
      </c>
      <c r="F45" s="14">
        <v>95</v>
      </c>
      <c r="G45" s="14">
        <v>85</v>
      </c>
      <c r="H45" s="14">
        <v>71</v>
      </c>
      <c r="I45" s="14">
        <v>69</v>
      </c>
      <c r="J45" s="14">
        <v>68</v>
      </c>
      <c r="K45" s="14">
        <v>77</v>
      </c>
      <c r="L45" s="14">
        <v>78</v>
      </c>
      <c r="M45" s="14">
        <v>77</v>
      </c>
      <c r="N45" s="14">
        <v>79</v>
      </c>
      <c r="O45" s="14">
        <v>98</v>
      </c>
      <c r="P45" s="14">
        <v>99</v>
      </c>
      <c r="Q45" s="14">
        <v>98</v>
      </c>
      <c r="R45" s="14">
        <v>98</v>
      </c>
      <c r="S45" s="14">
        <v>99</v>
      </c>
      <c r="T45" s="14">
        <v>93</v>
      </c>
      <c r="U45" s="14">
        <v>97</v>
      </c>
      <c r="V45" s="14">
        <v>99</v>
      </c>
      <c r="W45" s="14">
        <v>75</v>
      </c>
      <c r="X45" s="14">
        <v>67</v>
      </c>
      <c r="Y45" s="14">
        <v>60</v>
      </c>
      <c r="Z45" s="14">
        <v>76</v>
      </c>
      <c r="AA45" s="14">
        <v>94</v>
      </c>
      <c r="AB45" s="14">
        <v>96</v>
      </c>
      <c r="AC45" s="14">
        <v>97</v>
      </c>
      <c r="AD45" s="14">
        <v>90</v>
      </c>
      <c r="AE45" s="14">
        <v>97</v>
      </c>
      <c r="AF45" s="24">
        <f t="shared" si="5"/>
        <v>99</v>
      </c>
      <c r="AG45" s="81">
        <f t="shared" si="6"/>
        <v>86.9</v>
      </c>
    </row>
    <row r="46" spans="1:33" ht="17.100000000000001" customHeight="1" x14ac:dyDescent="0.2">
      <c r="A46" s="76" t="s">
        <v>206</v>
      </c>
      <c r="B46" s="14">
        <f>[42]Setembro!$F$5</f>
        <v>94</v>
      </c>
      <c r="C46" s="14">
        <f>[42]Setembro!$F$6</f>
        <v>85</v>
      </c>
      <c r="D46" s="14">
        <f>[42]Setembro!$F$7</f>
        <v>91</v>
      </c>
      <c r="E46" s="14">
        <f>[42]Setembro!$F$8</f>
        <v>95</v>
      </c>
      <c r="F46" s="14">
        <f>[42]Setembro!$F$9</f>
        <v>91</v>
      </c>
      <c r="G46" s="14">
        <f>[42]Setembro!$F$10</f>
        <v>92</v>
      </c>
      <c r="H46" s="14">
        <f>[42]Setembro!$F$11</f>
        <v>90</v>
      </c>
      <c r="I46" s="14">
        <f>[42]Setembro!$F$12</f>
        <v>91</v>
      </c>
      <c r="J46" s="14">
        <f>[42]Setembro!$F$13</f>
        <v>90</v>
      </c>
      <c r="K46" s="14">
        <f>[42]Setembro!$F$14</f>
        <v>90</v>
      </c>
      <c r="L46" s="14">
        <f>[42]Setembro!$F$15</f>
        <v>89</v>
      </c>
      <c r="M46" s="14">
        <f>[42]Setembro!$F$16</f>
        <v>83</v>
      </c>
      <c r="N46" s="14">
        <f>[42]Setembro!$F$17</f>
        <v>86</v>
      </c>
      <c r="O46" s="14">
        <f>[42]Setembro!$F$18</f>
        <v>89</v>
      </c>
      <c r="P46" s="14">
        <f>[42]Setembro!$F$19</f>
        <v>89</v>
      </c>
      <c r="Q46" s="14">
        <f>[42]Setembro!$F$20</f>
        <v>87</v>
      </c>
      <c r="R46" s="14">
        <f>[42]Setembro!$F$21</f>
        <v>92</v>
      </c>
      <c r="S46" s="14">
        <f>[42]Setembro!$F$22</f>
        <v>92</v>
      </c>
      <c r="T46" s="14">
        <f>[42]Setembro!$F$23</f>
        <v>94</v>
      </c>
      <c r="U46" s="14">
        <f>[42]Setembro!$F$24</f>
        <v>92</v>
      </c>
      <c r="V46" s="14">
        <f>[42]Setembro!$F$25</f>
        <v>91</v>
      </c>
      <c r="W46" s="14">
        <f>[42]Setembro!$F$26</f>
        <v>89</v>
      </c>
      <c r="X46" s="14">
        <f>[42]Setembro!$F$27</f>
        <v>89</v>
      </c>
      <c r="Y46" s="14">
        <f>[42]Setembro!$F$28</f>
        <v>83</v>
      </c>
      <c r="Z46" s="14">
        <f>[42]Setembro!$F$29</f>
        <v>90</v>
      </c>
      <c r="AA46" s="14">
        <f>[42]Setembro!$F$30</f>
        <v>91</v>
      </c>
      <c r="AB46" s="14">
        <f>[42]Setembro!$F$31</f>
        <v>88</v>
      </c>
      <c r="AC46" s="14">
        <f>[42]Setembro!$F$32</f>
        <v>91</v>
      </c>
      <c r="AD46" s="14">
        <f>[42]Setembro!$F$33</f>
        <v>88</v>
      </c>
      <c r="AE46" s="14">
        <f>[42]Setembro!$F$34</f>
        <v>91</v>
      </c>
      <c r="AF46" s="24">
        <f t="shared" si="5"/>
        <v>95</v>
      </c>
      <c r="AG46" s="81">
        <f t="shared" si="6"/>
        <v>89.766666666666666</v>
      </c>
    </row>
    <row r="47" spans="1:33" ht="17.100000000000001" customHeight="1" x14ac:dyDescent="0.2">
      <c r="A47" s="76" t="s">
        <v>207</v>
      </c>
      <c r="B47" s="14">
        <f>[43]Setembro!$F$5</f>
        <v>82</v>
      </c>
      <c r="C47" s="14">
        <f>[43]Setembro!$F$6</f>
        <v>94</v>
      </c>
      <c r="D47" s="14">
        <f>[43]Setembro!$F$7</f>
        <v>96</v>
      </c>
      <c r="E47" s="14">
        <f>[43]Setembro!$F$8</f>
        <v>89</v>
      </c>
      <c r="F47" s="14">
        <f>[43]Setembro!$F$9</f>
        <v>93</v>
      </c>
      <c r="G47" s="14">
        <f>[43]Setembro!$F$10</f>
        <v>78</v>
      </c>
      <c r="H47" s="14">
        <f>[43]Setembro!$F$11</f>
        <v>90</v>
      </c>
      <c r="I47" s="14">
        <f>[43]Setembro!$F$12</f>
        <v>78</v>
      </c>
      <c r="J47" s="14">
        <f>[43]Setembro!$F$13</f>
        <v>83</v>
      </c>
      <c r="K47" s="14">
        <f>[43]Setembro!$F$14</f>
        <v>85</v>
      </c>
      <c r="L47" s="14">
        <f>[43]Setembro!$F$15</f>
        <v>81</v>
      </c>
      <c r="M47" s="14">
        <f>[43]Setembro!$F$16</f>
        <v>75</v>
      </c>
      <c r="N47" s="14">
        <f>[43]Setembro!$F$17</f>
        <v>78</v>
      </c>
      <c r="O47" s="14">
        <f>[43]Setembro!$F$18</f>
        <v>97</v>
      </c>
      <c r="P47" s="14">
        <f>[43]Setembro!$F$19</f>
        <v>98</v>
      </c>
      <c r="Q47" s="14">
        <f>[43]Setembro!$F$20</f>
        <v>96</v>
      </c>
      <c r="R47" s="14">
        <f>[43]Setembro!$F$21</f>
        <v>99</v>
      </c>
      <c r="S47" s="14">
        <f>[43]Setembro!$F$22</f>
        <v>99</v>
      </c>
      <c r="T47" s="14">
        <f>[43]Setembro!$F$23</f>
        <v>94</v>
      </c>
      <c r="U47" s="14">
        <f>[43]Setembro!$F$24</f>
        <v>98</v>
      </c>
      <c r="V47" s="14">
        <f>[43]Setembro!$F$25</f>
        <v>98</v>
      </c>
      <c r="W47" s="14">
        <f>[43]Setembro!$F$26</f>
        <v>98</v>
      </c>
      <c r="X47" s="14">
        <f>[43]Setembro!$F$27</f>
        <v>93</v>
      </c>
      <c r="Y47" s="14">
        <f>[43]Setembro!$F$28</f>
        <v>95</v>
      </c>
      <c r="Z47" s="14">
        <f>[43]Setembro!$F$29</f>
        <v>90</v>
      </c>
      <c r="AA47" s="14">
        <f>[43]Setembro!$F$30</f>
        <v>98</v>
      </c>
      <c r="AB47" s="14">
        <f>[43]Setembro!$F$31</f>
        <v>94</v>
      </c>
      <c r="AC47" s="14">
        <f>[43]Setembro!$F$32</f>
        <v>97</v>
      </c>
      <c r="AD47" s="14">
        <f>[43]Setembro!$F$33</f>
        <v>96</v>
      </c>
      <c r="AE47" s="14">
        <f>[43]Setembro!$F$34</f>
        <v>92</v>
      </c>
      <c r="AF47" s="24">
        <f t="shared" si="5"/>
        <v>99</v>
      </c>
      <c r="AG47" s="81">
        <f t="shared" si="6"/>
        <v>91.13333333333334</v>
      </c>
    </row>
    <row r="48" spans="1:33" ht="17.100000000000001" customHeight="1" x14ac:dyDescent="0.2">
      <c r="A48" s="76" t="s">
        <v>181</v>
      </c>
      <c r="B48" s="14">
        <f>[44]Setembro!$F$5</f>
        <v>89</v>
      </c>
      <c r="C48" s="14">
        <f>[44]Setembro!$F$6</f>
        <v>98</v>
      </c>
      <c r="D48" s="14">
        <f>[44]Setembro!$F$7</f>
        <v>96</v>
      </c>
      <c r="E48" s="14">
        <f>[44]Setembro!$F$8</f>
        <v>98</v>
      </c>
      <c r="F48" s="14">
        <f>[44]Setembro!$F$9</f>
        <v>96</v>
      </c>
      <c r="G48" s="14">
        <f>[44]Setembro!$F$10</f>
        <v>84</v>
      </c>
      <c r="H48" s="14">
        <f>[44]Setembro!$F$11</f>
        <v>91</v>
      </c>
      <c r="I48" s="14">
        <f>[44]Setembro!$F$12</f>
        <v>90</v>
      </c>
      <c r="J48" s="14">
        <f>[44]Setembro!$F$13</f>
        <v>80</v>
      </c>
      <c r="K48" s="14">
        <f>[44]Setembro!$F$14</f>
        <v>83</v>
      </c>
      <c r="L48" s="14">
        <f>[44]Setembro!$F$15</f>
        <v>86</v>
      </c>
      <c r="M48" s="14">
        <f>[44]Setembro!$F$16</f>
        <v>73</v>
      </c>
      <c r="N48" s="14">
        <f>[44]Setembro!$F$17</f>
        <v>80</v>
      </c>
      <c r="O48" s="14">
        <f>[44]Setembro!$F$18</f>
        <v>96</v>
      </c>
      <c r="P48" s="14">
        <f>[44]Setembro!$F$19</f>
        <v>99</v>
      </c>
      <c r="Q48" s="14">
        <f>[44]Setembro!$F$20</f>
        <v>97</v>
      </c>
      <c r="R48" s="14">
        <f>[44]Setembro!$F$21</f>
        <v>98</v>
      </c>
      <c r="S48" s="14">
        <f>[44]Setembro!$F$22</f>
        <v>98</v>
      </c>
      <c r="T48" s="14">
        <f>[44]Setembro!$F$23</f>
        <v>92</v>
      </c>
      <c r="U48" s="14">
        <f>[44]Setembro!$F$24</f>
        <v>98</v>
      </c>
      <c r="V48" s="14">
        <f>[44]Setembro!$F$25</f>
        <v>99</v>
      </c>
      <c r="W48" s="14">
        <f>[44]Setembro!$F$26</f>
        <v>93</v>
      </c>
      <c r="X48" s="14">
        <f>[44]Setembro!$F$27</f>
        <v>76</v>
      </c>
      <c r="Y48" s="14">
        <f>[44]Setembro!$F$28</f>
        <v>85</v>
      </c>
      <c r="Z48" s="14">
        <f>[44]Setembro!$F$29</f>
        <v>80</v>
      </c>
      <c r="AA48" s="14">
        <f>[44]Setembro!$F$30</f>
        <v>96</v>
      </c>
      <c r="AB48" s="14">
        <f>[44]Setembro!$F$31</f>
        <v>94</v>
      </c>
      <c r="AC48" s="14">
        <f>[44]Setembro!$F$32</f>
        <v>95</v>
      </c>
      <c r="AD48" s="14">
        <f>[44]Setembro!$F$33</f>
        <v>94</v>
      </c>
      <c r="AE48" s="14">
        <f>[44]Setembro!$F$34</f>
        <v>97</v>
      </c>
      <c r="AF48" s="24">
        <f t="shared" si="5"/>
        <v>99</v>
      </c>
      <c r="AG48" s="81">
        <f t="shared" si="6"/>
        <v>91.033333333333331</v>
      </c>
    </row>
    <row r="49" spans="1:35" ht="17.100000000000001" customHeight="1" x14ac:dyDescent="0.2">
      <c r="A49" s="76" t="s">
        <v>186</v>
      </c>
      <c r="B49" s="14">
        <f>[45]Setembro!$F$5</f>
        <v>67</v>
      </c>
      <c r="C49" s="14">
        <f>[45]Setembro!$F$6</f>
        <v>87</v>
      </c>
      <c r="D49" s="14">
        <f>[45]Setembro!$F$7</f>
        <v>92</v>
      </c>
      <c r="E49" s="14">
        <f>[45]Setembro!$F$8</f>
        <v>95</v>
      </c>
      <c r="F49" s="14">
        <f>[45]Setembro!$F$9</f>
        <v>92</v>
      </c>
      <c r="G49" s="14">
        <f>[45]Setembro!$F$10</f>
        <v>84</v>
      </c>
      <c r="H49" s="14">
        <f>[45]Setembro!$F$11</f>
        <v>70</v>
      </c>
      <c r="I49" s="14">
        <f>[45]Setembro!$F$12</f>
        <v>65</v>
      </c>
      <c r="J49" s="14">
        <f>[45]Setembro!$F$13</f>
        <v>68</v>
      </c>
      <c r="K49" s="14">
        <f>[45]Setembro!$F$14</f>
        <v>70</v>
      </c>
      <c r="L49" s="14">
        <f>[45]Setembro!$F$15</f>
        <v>67</v>
      </c>
      <c r="M49" s="14">
        <f>[45]Setembro!$F$16</f>
        <v>73</v>
      </c>
      <c r="N49" s="14">
        <f>[45]Setembro!$F$17</f>
        <v>75</v>
      </c>
      <c r="O49" s="14">
        <f>[45]Setembro!$F$18</f>
        <v>96</v>
      </c>
      <c r="P49" s="14">
        <f>[45]Setembro!$F$19</f>
        <v>98</v>
      </c>
      <c r="Q49" s="14">
        <f>[45]Setembro!$F$20</f>
        <v>96</v>
      </c>
      <c r="R49" s="14">
        <f>[45]Setembro!$F$21</f>
        <v>98</v>
      </c>
      <c r="S49" s="14">
        <f>[45]Setembro!$F$22</f>
        <v>97</v>
      </c>
      <c r="T49" s="14">
        <f>[45]Setembro!$F$23</f>
        <v>95</v>
      </c>
      <c r="U49" s="14">
        <f>[45]Setembro!$F$24</f>
        <v>97</v>
      </c>
      <c r="V49" s="14">
        <f>[45]Setembro!$F$25</f>
        <v>96</v>
      </c>
      <c r="W49" s="14">
        <f>[45]Setembro!$F$26</f>
        <v>93</v>
      </c>
      <c r="X49" s="14">
        <f>[45]Setembro!$F$27</f>
        <v>86</v>
      </c>
      <c r="Y49" s="14">
        <f>[45]Setembro!$F$28</f>
        <v>87</v>
      </c>
      <c r="Z49" s="14">
        <f>[45]Setembro!$F$29</f>
        <v>75</v>
      </c>
      <c r="AA49" s="14">
        <f>[45]Setembro!$F$30</f>
        <v>95</v>
      </c>
      <c r="AB49" s="14">
        <f>[45]Setembro!$F$31</f>
        <v>94</v>
      </c>
      <c r="AC49" s="14">
        <f>[45]Setembro!$F$32</f>
        <v>93</v>
      </c>
      <c r="AD49" s="14">
        <f>[45]Setembro!$F$33</f>
        <v>85</v>
      </c>
      <c r="AE49" s="14">
        <f>[45]Setembro!$F$34</f>
        <v>94</v>
      </c>
      <c r="AF49" s="24">
        <f t="shared" si="5"/>
        <v>98</v>
      </c>
      <c r="AG49" s="81">
        <f t="shared" si="6"/>
        <v>86</v>
      </c>
    </row>
    <row r="50" spans="1:35" s="5" customFormat="1" ht="17.100000000000001" customHeight="1" x14ac:dyDescent="0.2">
      <c r="A50" s="79" t="s">
        <v>33</v>
      </c>
      <c r="B50" s="20">
        <f t="shared" ref="B50:AF50" si="7">MAX(B5:B49)</f>
        <v>100</v>
      </c>
      <c r="C50" s="20">
        <f t="shared" si="7"/>
        <v>100</v>
      </c>
      <c r="D50" s="20">
        <f t="shared" si="7"/>
        <v>100</v>
      </c>
      <c r="E50" s="20">
        <f t="shared" si="7"/>
        <v>100</v>
      </c>
      <c r="F50" s="20">
        <f t="shared" si="7"/>
        <v>99</v>
      </c>
      <c r="G50" s="20">
        <f t="shared" si="7"/>
        <v>97</v>
      </c>
      <c r="H50" s="20">
        <f t="shared" si="7"/>
        <v>97</v>
      </c>
      <c r="I50" s="20">
        <f t="shared" si="7"/>
        <v>95</v>
      </c>
      <c r="J50" s="20">
        <f t="shared" si="7"/>
        <v>93</v>
      </c>
      <c r="K50" s="20">
        <f t="shared" si="7"/>
        <v>94</v>
      </c>
      <c r="L50" s="20">
        <f t="shared" si="7"/>
        <v>96</v>
      </c>
      <c r="M50" s="20">
        <f t="shared" si="7"/>
        <v>96</v>
      </c>
      <c r="N50" s="20">
        <f t="shared" si="7"/>
        <v>96</v>
      </c>
      <c r="O50" s="20">
        <f t="shared" si="7"/>
        <v>100</v>
      </c>
      <c r="P50" s="20">
        <f t="shared" si="7"/>
        <v>100</v>
      </c>
      <c r="Q50" s="20">
        <f t="shared" si="7"/>
        <v>100</v>
      </c>
      <c r="R50" s="20">
        <f t="shared" si="7"/>
        <v>100</v>
      </c>
      <c r="S50" s="20">
        <f t="shared" si="7"/>
        <v>100</v>
      </c>
      <c r="T50" s="20">
        <f t="shared" si="7"/>
        <v>100</v>
      </c>
      <c r="U50" s="20">
        <f t="shared" si="7"/>
        <v>100</v>
      </c>
      <c r="V50" s="20">
        <f t="shared" si="7"/>
        <v>100</v>
      </c>
      <c r="W50" s="20">
        <f t="shared" si="7"/>
        <v>99</v>
      </c>
      <c r="X50" s="20">
        <f t="shared" si="7"/>
        <v>97</v>
      </c>
      <c r="Y50" s="20">
        <f t="shared" si="7"/>
        <v>95</v>
      </c>
      <c r="Z50" s="20">
        <f t="shared" si="7"/>
        <v>99</v>
      </c>
      <c r="AA50" s="20">
        <f t="shared" si="7"/>
        <v>100</v>
      </c>
      <c r="AB50" s="20">
        <f t="shared" si="7"/>
        <v>100</v>
      </c>
      <c r="AC50" s="20">
        <f t="shared" si="7"/>
        <v>100</v>
      </c>
      <c r="AD50" s="20">
        <f t="shared" si="7"/>
        <v>100</v>
      </c>
      <c r="AE50" s="20">
        <f t="shared" si="7"/>
        <v>100</v>
      </c>
      <c r="AF50" s="24">
        <f t="shared" si="7"/>
        <v>100</v>
      </c>
      <c r="AG50" s="90">
        <f>AVERAGE(AG5:AG49)</f>
        <v>86.885439127981215</v>
      </c>
      <c r="AH50" s="8"/>
    </row>
    <row r="51" spans="1:35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93"/>
      <c r="AG51" s="67"/>
    </row>
    <row r="52" spans="1:35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93"/>
      <c r="AG52" s="67"/>
      <c r="AH52" s="2"/>
    </row>
    <row r="53" spans="1:35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93"/>
      <c r="AG53" s="67"/>
      <c r="AH53" s="2"/>
      <c r="AI53" s="2"/>
    </row>
    <row r="54" spans="1:35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65"/>
      <c r="AF54" s="93"/>
      <c r="AG54" s="67"/>
      <c r="AH54" s="12"/>
    </row>
    <row r="55" spans="1:35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65"/>
      <c r="AF55" s="93"/>
      <c r="AG55" s="67"/>
    </row>
    <row r="56" spans="1:35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100"/>
      <c r="AF56" s="69"/>
      <c r="AG56" s="70"/>
    </row>
    <row r="58" spans="1:35" x14ac:dyDescent="0.2">
      <c r="E58" s="2" t="s">
        <v>52</v>
      </c>
    </row>
    <row r="59" spans="1:35" x14ac:dyDescent="0.2">
      <c r="K59" s="2" t="s">
        <v>52</v>
      </c>
      <c r="U59" s="2" t="s">
        <v>52</v>
      </c>
    </row>
    <row r="62" spans="1:35" x14ac:dyDescent="0.2">
      <c r="E62" s="2" t="s">
        <v>52</v>
      </c>
      <c r="I62" s="2" t="s">
        <v>52</v>
      </c>
      <c r="O62" s="2" t="s">
        <v>52</v>
      </c>
      <c r="AF62" s="9" t="s">
        <v>52</v>
      </c>
    </row>
    <row r="63" spans="1:35" x14ac:dyDescent="0.2">
      <c r="F63" s="2" t="s">
        <v>52</v>
      </c>
    </row>
    <row r="64" spans="1:35" x14ac:dyDescent="0.2">
      <c r="N64" s="2" t="s">
        <v>52</v>
      </c>
    </row>
    <row r="65" spans="20:20" x14ac:dyDescent="0.2">
      <c r="T65" s="2" t="s">
        <v>52</v>
      </c>
    </row>
  </sheetData>
  <sheetProtection algorithmName="SHA-512" hashValue="8JR30OvQo6w2pqqQprgS3yJpwZg+9hFhC8EDTBVlQ2DstbBdyPjUf5O/JJKeGxpqUCWWYDquaXHfktTl3zbc3g==" saltValue="k4AqJMjCVNHNIvuXFCsYSg==" spinCount="100000" sheet="1" objects="1" scenarios="1"/>
  <mergeCells count="35">
    <mergeCell ref="T53:X53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T3:T4"/>
    <mergeCell ref="AE3:AE4"/>
    <mergeCell ref="A2:A4"/>
    <mergeCell ref="N3:N4"/>
    <mergeCell ref="V3:V4"/>
    <mergeCell ref="I3:I4"/>
    <mergeCell ref="L3:L4"/>
    <mergeCell ref="T52:X52"/>
    <mergeCell ref="Z3:Z4"/>
    <mergeCell ref="S3:S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zoomScale="90" zoomScaleNormal="90" workbookViewId="0">
      <selection activeCell="I65" sqref="I6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37" t="s">
        <v>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2"/>
    </row>
    <row r="2" spans="1:33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22" t="s">
        <v>42</v>
      </c>
      <c r="AG3" s="80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22" t="s">
        <v>39</v>
      </c>
      <c r="AG4" s="80" t="s">
        <v>39</v>
      </c>
    </row>
    <row r="5" spans="1:33" s="5" customFormat="1" ht="20.100000000000001" customHeight="1" x14ac:dyDescent="0.2">
      <c r="A5" s="133" t="s">
        <v>45</v>
      </c>
      <c r="B5" s="13">
        <f>[1]Setembro!$G$5</f>
        <v>17</v>
      </c>
      <c r="C5" s="13">
        <f>[1]Setembro!$G$6</f>
        <v>61</v>
      </c>
      <c r="D5" s="13">
        <f>[1]Setembro!$G$7</f>
        <v>40</v>
      </c>
      <c r="E5" s="13">
        <f>[1]Setembro!$G$8</f>
        <v>31</v>
      </c>
      <c r="F5" s="13">
        <f>[1]Setembro!$G$9</f>
        <v>20</v>
      </c>
      <c r="G5" s="13">
        <f>[1]Setembro!$G$10</f>
        <v>18</v>
      </c>
      <c r="H5" s="13">
        <f>[1]Setembro!$G$11</f>
        <v>12</v>
      </c>
      <c r="I5" s="13">
        <f>[1]Setembro!$G$12</f>
        <v>12</v>
      </c>
      <c r="J5" s="13">
        <f>[1]Setembro!$G$13</f>
        <v>11</v>
      </c>
      <c r="K5" s="13">
        <f>[1]Setembro!$G$14</f>
        <v>12</v>
      </c>
      <c r="L5" s="13">
        <f>[1]Setembro!$G$15</f>
        <v>12</v>
      </c>
      <c r="M5" s="13">
        <f>[1]Setembro!$G$16</f>
        <v>13</v>
      </c>
      <c r="N5" s="13">
        <f>[1]Setembro!$G$17</f>
        <v>15</v>
      </c>
      <c r="O5" s="13">
        <f>[1]Setembro!$G$18</f>
        <v>45</v>
      </c>
      <c r="P5" s="13">
        <f>[1]Setembro!$G$19</f>
        <v>56</v>
      </c>
      <c r="Q5" s="13">
        <f>[1]Setembro!$G$20</f>
        <v>59</v>
      </c>
      <c r="R5" s="13">
        <f>[1]Setembro!$G$21</f>
        <v>84</v>
      </c>
      <c r="S5" s="13">
        <f>[1]Setembro!$G$22</f>
        <v>53</v>
      </c>
      <c r="T5" s="13">
        <f>[1]Setembro!$G$23</f>
        <v>32</v>
      </c>
      <c r="U5" s="13">
        <f>[1]Setembro!$G$24</f>
        <v>51</v>
      </c>
      <c r="V5" s="13">
        <f>[1]Setembro!$G$25</f>
        <v>46</v>
      </c>
      <c r="W5" s="13">
        <f>[1]Setembro!$G$26</f>
        <v>26</v>
      </c>
      <c r="X5" s="13">
        <f>[1]Setembro!$G$27</f>
        <v>21</v>
      </c>
      <c r="Y5" s="13">
        <f>[1]Setembro!$G$28</f>
        <v>16</v>
      </c>
      <c r="Z5" s="13">
        <f>[1]Setembro!$G$29</f>
        <v>49</v>
      </c>
      <c r="AA5" s="13">
        <f>[1]Setembro!$G$30</f>
        <v>27</v>
      </c>
      <c r="AB5" s="13">
        <f>[1]Setembro!$G$31</f>
        <v>51</v>
      </c>
      <c r="AC5" s="13">
        <f>[1]Setembro!$G$32</f>
        <v>44</v>
      </c>
      <c r="AD5" s="13">
        <f>[1]Setembro!$G$33</f>
        <v>57</v>
      </c>
      <c r="AE5" s="13">
        <f>[1]Setembro!$G$34</f>
        <v>70</v>
      </c>
      <c r="AF5" s="23">
        <f t="shared" ref="AF5:AF13" si="1">MIN(B5:AE5)</f>
        <v>11</v>
      </c>
      <c r="AG5" s="90">
        <f t="shared" ref="AG5:AG13" si="2">AVERAGE(B5:AE5)</f>
        <v>35.366666666666667</v>
      </c>
    </row>
    <row r="6" spans="1:33" ht="17.100000000000001" customHeight="1" x14ac:dyDescent="0.2">
      <c r="A6" s="133" t="s">
        <v>0</v>
      </c>
      <c r="B6" s="14">
        <f>[2]Setembro!$G$5</f>
        <v>49</v>
      </c>
      <c r="C6" s="14">
        <f>[2]Setembro!$G$6</f>
        <v>87</v>
      </c>
      <c r="D6" s="14">
        <f>[2]Setembro!$G$7</f>
        <v>77</v>
      </c>
      <c r="E6" s="14">
        <f>[2]Setembro!$G$8</f>
        <v>24</v>
      </c>
      <c r="F6" s="14">
        <f>[2]Setembro!$G$9</f>
        <v>22</v>
      </c>
      <c r="G6" s="14">
        <f>[2]Setembro!$G$10</f>
        <v>21</v>
      </c>
      <c r="H6" s="14">
        <f>[2]Setembro!$G$11</f>
        <v>11</v>
      </c>
      <c r="I6" s="14">
        <f>[2]Setembro!$G$12</f>
        <v>12</v>
      </c>
      <c r="J6" s="14">
        <f>[2]Setembro!$G$13</f>
        <v>10</v>
      </c>
      <c r="K6" s="14">
        <f>[2]Setembro!$G$14</f>
        <v>11</v>
      </c>
      <c r="L6" s="14">
        <f>[2]Setembro!$G$15</f>
        <v>15</v>
      </c>
      <c r="M6" s="14">
        <f>[2]Setembro!$G$16</f>
        <v>31</v>
      </c>
      <c r="N6" s="14">
        <f>[2]Setembro!$G$17</f>
        <v>53</v>
      </c>
      <c r="O6" s="14">
        <f>[2]Setembro!$G$18</f>
        <v>65</v>
      </c>
      <c r="P6" s="14">
        <f>[2]Setembro!$G$19</f>
        <v>37</v>
      </c>
      <c r="Q6" s="14">
        <f>[2]Setembro!$G$20</f>
        <v>63</v>
      </c>
      <c r="R6" s="14">
        <f>[2]Setembro!$G$21</f>
        <v>63</v>
      </c>
      <c r="S6" s="14">
        <f>[2]Setembro!$G$22</f>
        <v>33</v>
      </c>
      <c r="T6" s="14">
        <f>[2]Setembro!$G$23</f>
        <v>28</v>
      </c>
      <c r="U6" s="14">
        <f>[2]Setembro!$G$24</f>
        <v>50</v>
      </c>
      <c r="V6" s="14">
        <f>[2]Setembro!$G$25</f>
        <v>45</v>
      </c>
      <c r="W6" s="14">
        <f>[2]Setembro!$G$26</f>
        <v>30</v>
      </c>
      <c r="X6" s="14">
        <f>[2]Setembro!$G$27</f>
        <v>25</v>
      </c>
      <c r="Y6" s="14">
        <f>[2]Setembro!$G$28</f>
        <v>23</v>
      </c>
      <c r="Z6" s="14">
        <f>[2]Setembro!$G$29</f>
        <v>48</v>
      </c>
      <c r="AA6" s="14">
        <f>[2]Setembro!$G$30</f>
        <v>80</v>
      </c>
      <c r="AB6" s="14">
        <f>[2]Setembro!$G$31</f>
        <v>89</v>
      </c>
      <c r="AC6" s="14">
        <f>[2]Setembro!$G$32</f>
        <v>71</v>
      </c>
      <c r="AD6" s="14">
        <f>[2]Setembro!$G$33</f>
        <v>50</v>
      </c>
      <c r="AE6" s="14">
        <f>[2]Setembro!$G$34</f>
        <v>57</v>
      </c>
      <c r="AF6" s="24">
        <f t="shared" si="1"/>
        <v>10</v>
      </c>
      <c r="AG6" s="81">
        <f t="shared" si="2"/>
        <v>42.666666666666664</v>
      </c>
    </row>
    <row r="7" spans="1:33" ht="17.100000000000001" customHeight="1" x14ac:dyDescent="0.2">
      <c r="A7" s="133" t="s">
        <v>1</v>
      </c>
      <c r="B7" s="14">
        <f>[3]Setembro!$G$5</f>
        <v>49</v>
      </c>
      <c r="C7" s="14">
        <f>[3]Setembro!$G$6</f>
        <v>84</v>
      </c>
      <c r="D7" s="14">
        <f>[3]Setembro!$G$7</f>
        <v>61</v>
      </c>
      <c r="E7" s="14">
        <f>[3]Setembro!$G$8</f>
        <v>40</v>
      </c>
      <c r="F7" s="14">
        <f>[3]Setembro!$G$9</f>
        <v>25</v>
      </c>
      <c r="G7" s="14">
        <f>[3]Setembro!$G$10</f>
        <v>17</v>
      </c>
      <c r="H7" s="14">
        <f>[3]Setembro!$G$11</f>
        <v>17</v>
      </c>
      <c r="I7" s="14">
        <f>[3]Setembro!$G$12</f>
        <v>15</v>
      </c>
      <c r="J7" s="14">
        <f>[3]Setembro!$G$13</f>
        <v>17</v>
      </c>
      <c r="K7" s="14">
        <f>[3]Setembro!$G$14</f>
        <v>18</v>
      </c>
      <c r="L7" s="14">
        <f>[3]Setembro!$G$15</f>
        <v>18</v>
      </c>
      <c r="M7" s="14">
        <f>[3]Setembro!$G$16</f>
        <v>21</v>
      </c>
      <c r="N7" s="14">
        <f>[3]Setembro!$G$17</f>
        <v>21</v>
      </c>
      <c r="O7" s="14">
        <f>[3]Setembro!$G$18</f>
        <v>57</v>
      </c>
      <c r="P7" s="14">
        <f>[3]Setembro!$G$19</f>
        <v>54</v>
      </c>
      <c r="Q7" s="14">
        <f>[3]Setembro!$G$20</f>
        <v>78</v>
      </c>
      <c r="R7" s="14">
        <f>[3]Setembro!$G$21</f>
        <v>88</v>
      </c>
      <c r="S7" s="14">
        <f>[3]Setembro!$G$22</f>
        <v>55</v>
      </c>
      <c r="T7" s="14">
        <f>[3]Setembro!$G$23</f>
        <v>42</v>
      </c>
      <c r="U7" s="14">
        <f>[3]Setembro!$G$24</f>
        <v>59</v>
      </c>
      <c r="V7" s="14">
        <f>[3]Setembro!$G$25</f>
        <v>47</v>
      </c>
      <c r="W7" s="14">
        <f>[3]Setembro!$G$26</f>
        <v>33</v>
      </c>
      <c r="X7" s="14">
        <f>[3]Setembro!$G$27</f>
        <v>32</v>
      </c>
      <c r="Y7" s="14">
        <f>[3]Setembro!$G$28</f>
        <v>35</v>
      </c>
      <c r="Z7" s="14">
        <f>[3]Setembro!$G$29</f>
        <v>54</v>
      </c>
      <c r="AA7" s="14">
        <f>[3]Setembro!$G$30</f>
        <v>43</v>
      </c>
      <c r="AB7" s="14">
        <f>[3]Setembro!$G$31</f>
        <v>47</v>
      </c>
      <c r="AC7" s="14">
        <f>[3]Setembro!$G$32</f>
        <v>51</v>
      </c>
      <c r="AD7" s="14">
        <f>[3]Setembro!$G$33</f>
        <v>54</v>
      </c>
      <c r="AE7" s="14">
        <f>[3]Setembro!$G$34</f>
        <v>61</v>
      </c>
      <c r="AF7" s="24">
        <f t="shared" si="1"/>
        <v>15</v>
      </c>
      <c r="AG7" s="81">
        <f t="shared" si="2"/>
        <v>43.1</v>
      </c>
    </row>
    <row r="8" spans="1:33" ht="17.100000000000001" customHeight="1" x14ac:dyDescent="0.2">
      <c r="A8" s="133" t="s">
        <v>53</v>
      </c>
      <c r="B8" s="14">
        <f>[4]Setembro!$G$5</f>
        <v>20</v>
      </c>
      <c r="C8" s="14">
        <f>[4]Setembro!$G$6</f>
        <v>47</v>
      </c>
      <c r="D8" s="14">
        <f>[4]Setembro!$G$7</f>
        <v>53</v>
      </c>
      <c r="E8" s="14">
        <f>[4]Setembro!$G$8</f>
        <v>29</v>
      </c>
      <c r="F8" s="14">
        <f>[4]Setembro!$G$9</f>
        <v>23</v>
      </c>
      <c r="G8" s="14">
        <f>[4]Setembro!$G$10</f>
        <v>22</v>
      </c>
      <c r="H8" s="14">
        <f>[4]Setembro!$G$11</f>
        <v>19</v>
      </c>
      <c r="I8" s="14">
        <f>[4]Setembro!$G$12</f>
        <v>13</v>
      </c>
      <c r="J8" s="14">
        <f>[4]Setembro!$G$13</f>
        <v>12</v>
      </c>
      <c r="K8" s="14">
        <f>[4]Setembro!$G$14</f>
        <v>22</v>
      </c>
      <c r="L8" s="14">
        <f>[4]Setembro!$G$15</f>
        <v>18</v>
      </c>
      <c r="M8" s="14">
        <f>[4]Setembro!$G$16</f>
        <v>24</v>
      </c>
      <c r="N8" s="14">
        <f>[4]Setembro!$G$17</f>
        <v>26</v>
      </c>
      <c r="O8" s="14">
        <f>[4]Setembro!$G$18</f>
        <v>57</v>
      </c>
      <c r="P8" s="14">
        <f>[4]Setembro!$G$19</f>
        <v>52</v>
      </c>
      <c r="Q8" s="14">
        <f>[4]Setembro!$G$20</f>
        <v>55</v>
      </c>
      <c r="R8" s="14">
        <f>[4]Setembro!$G$21</f>
        <v>68</v>
      </c>
      <c r="S8" s="14">
        <f>[4]Setembro!$G$22</f>
        <v>49</v>
      </c>
      <c r="T8" s="14">
        <f>[4]Setembro!$G$23</f>
        <v>34</v>
      </c>
      <c r="U8" s="14">
        <f>[4]Setembro!$G$24</f>
        <v>52</v>
      </c>
      <c r="V8" s="14">
        <f>[4]Setembro!$G$25</f>
        <v>45</v>
      </c>
      <c r="W8" s="14">
        <f>[4]Setembro!$G$26</f>
        <v>33</v>
      </c>
      <c r="X8" s="14">
        <f>[4]Setembro!$G$27</f>
        <v>24</v>
      </c>
      <c r="Y8" s="14">
        <f>[4]Setembro!$G$28</f>
        <v>19</v>
      </c>
      <c r="Z8" s="14">
        <f>[4]Setembro!$G$29</f>
        <v>22</v>
      </c>
      <c r="AA8" s="14">
        <f>[4]Setembro!$G$30</f>
        <v>35</v>
      </c>
      <c r="AB8" s="14">
        <f>[4]Setembro!$G$31</f>
        <v>42</v>
      </c>
      <c r="AC8" s="14">
        <f>[4]Setembro!$G$32</f>
        <v>42</v>
      </c>
      <c r="AD8" s="14">
        <f>[4]Setembro!$G$33</f>
        <v>41</v>
      </c>
      <c r="AE8" s="14">
        <f>[4]Setembro!$G$34</f>
        <v>58</v>
      </c>
      <c r="AF8" s="24">
        <f t="shared" ref="AF8" si="3">MIN(B8:AE8)</f>
        <v>12</v>
      </c>
      <c r="AG8" s="81">
        <f t="shared" ref="AG8" si="4">AVERAGE(B8:AE8)</f>
        <v>35.200000000000003</v>
      </c>
    </row>
    <row r="9" spans="1:33" ht="17.100000000000001" customHeight="1" x14ac:dyDescent="0.2">
      <c r="A9" s="133" t="s">
        <v>46</v>
      </c>
      <c r="B9" s="14">
        <f>[5]Setembro!$G$5</f>
        <v>48</v>
      </c>
      <c r="C9" s="14">
        <f>[5]Setembro!$G$6</f>
        <v>77</v>
      </c>
      <c r="D9" s="14">
        <f>[5]Setembro!$G$7</f>
        <v>64</v>
      </c>
      <c r="E9" s="14">
        <f>[5]Setembro!$G$8</f>
        <v>31</v>
      </c>
      <c r="F9" s="14">
        <f>[5]Setembro!$G$9</f>
        <v>23</v>
      </c>
      <c r="G9" s="14">
        <f>[5]Setembro!$G$10</f>
        <v>20</v>
      </c>
      <c r="H9" s="14">
        <f>[5]Setembro!$G$11</f>
        <v>13</v>
      </c>
      <c r="I9" s="14">
        <f>[5]Setembro!$G$12</f>
        <v>13</v>
      </c>
      <c r="J9" s="14">
        <f>[5]Setembro!$G$13</f>
        <v>12</v>
      </c>
      <c r="K9" s="14">
        <f>[5]Setembro!$G$14</f>
        <v>12</v>
      </c>
      <c r="L9" s="14">
        <f>[5]Setembro!$G$15</f>
        <v>13</v>
      </c>
      <c r="M9" s="14">
        <f>[5]Setembro!$G$16</f>
        <v>31</v>
      </c>
      <c r="N9" s="14">
        <f>[5]Setembro!$G$17</f>
        <v>44</v>
      </c>
      <c r="O9" s="14">
        <f>[5]Setembro!$G$18</f>
        <v>55</v>
      </c>
      <c r="P9" s="14">
        <f>[5]Setembro!$G$19</f>
        <v>38</v>
      </c>
      <c r="Q9" s="14">
        <f>[5]Setembro!$G$20</f>
        <v>69</v>
      </c>
      <c r="R9" s="14">
        <f>[5]Setembro!$G$21</f>
        <v>70</v>
      </c>
      <c r="S9" s="14">
        <f>[5]Setembro!$G$22</f>
        <v>52</v>
      </c>
      <c r="T9" s="14">
        <f>[5]Setembro!$G$23</f>
        <v>35</v>
      </c>
      <c r="U9" s="14">
        <f>[5]Setembro!$G$24</f>
        <v>50</v>
      </c>
      <c r="V9" s="14">
        <f>[5]Setembro!$G$25</f>
        <v>42</v>
      </c>
      <c r="W9" s="14">
        <f>[5]Setembro!$G$26</f>
        <v>31</v>
      </c>
      <c r="X9" s="14">
        <f>[5]Setembro!$G$27</f>
        <v>30</v>
      </c>
      <c r="Y9" s="14">
        <f>[5]Setembro!$G$28</f>
        <v>32</v>
      </c>
      <c r="Z9" s="14">
        <f>[5]Setembro!$G$29</f>
        <v>44</v>
      </c>
      <c r="AA9" s="14">
        <f>[5]Setembro!$G$30</f>
        <v>53</v>
      </c>
      <c r="AB9" s="14">
        <f>[5]Setembro!$G$31</f>
        <v>71</v>
      </c>
      <c r="AC9" s="14">
        <f>[5]Setembro!$G$32</f>
        <v>75</v>
      </c>
      <c r="AD9" s="14">
        <f>[5]Setembro!$G$33</f>
        <v>55</v>
      </c>
      <c r="AE9" s="14">
        <f>[5]Setembro!$G$34</f>
        <v>50</v>
      </c>
      <c r="AF9" s="24">
        <f t="shared" si="1"/>
        <v>12</v>
      </c>
      <c r="AG9" s="81">
        <f t="shared" si="2"/>
        <v>41.766666666666666</v>
      </c>
    </row>
    <row r="10" spans="1:33" ht="17.100000000000001" customHeight="1" x14ac:dyDescent="0.2">
      <c r="A10" s="133" t="s">
        <v>2</v>
      </c>
      <c r="B10" s="14">
        <f>[6]Setembro!$G$5</f>
        <v>29</v>
      </c>
      <c r="C10" s="14">
        <f>[6]Setembro!$G$6</f>
        <v>59</v>
      </c>
      <c r="D10" s="14">
        <f>[6]Setembro!$G$7</f>
        <v>69</v>
      </c>
      <c r="E10" s="14">
        <f>[6]Setembro!$G$8</f>
        <v>38</v>
      </c>
      <c r="F10" s="14">
        <f>[6]Setembro!$G$9</f>
        <v>19</v>
      </c>
      <c r="G10" s="14">
        <f>[6]Setembro!$G$10</f>
        <v>19</v>
      </c>
      <c r="H10" s="14">
        <f>[6]Setembro!$G$11</f>
        <v>14</v>
      </c>
      <c r="I10" s="14">
        <f>[6]Setembro!$G$12</f>
        <v>14</v>
      </c>
      <c r="J10" s="14">
        <f>[6]Setembro!$G$13</f>
        <v>14</v>
      </c>
      <c r="K10" s="14">
        <f>[6]Setembro!$G$14</f>
        <v>13</v>
      </c>
      <c r="L10" s="14">
        <f>[6]Setembro!$G$15</f>
        <v>14</v>
      </c>
      <c r="M10" s="14">
        <f>[6]Setembro!$G$16</f>
        <v>14</v>
      </c>
      <c r="N10" s="14">
        <f>[6]Setembro!$G$17</f>
        <v>15</v>
      </c>
      <c r="O10" s="14">
        <f>[6]Setembro!$G$18</f>
        <v>58</v>
      </c>
      <c r="P10" s="14">
        <f>[6]Setembro!$G$19</f>
        <v>57</v>
      </c>
      <c r="Q10" s="14">
        <f>[6]Setembro!$G$20</f>
        <v>73</v>
      </c>
      <c r="R10" s="14">
        <f>[6]Setembro!$G$21</f>
        <v>90</v>
      </c>
      <c r="S10" s="14">
        <f>[6]Setembro!$G$22</f>
        <v>54</v>
      </c>
      <c r="T10" s="14">
        <f>[6]Setembro!$G$23</f>
        <v>42</v>
      </c>
      <c r="U10" s="14">
        <f>[6]Setembro!$G$24</f>
        <v>56</v>
      </c>
      <c r="V10" s="14">
        <f>[6]Setembro!$G$25</f>
        <v>44</v>
      </c>
      <c r="W10" s="14">
        <f>[6]Setembro!$G$26</f>
        <v>29</v>
      </c>
      <c r="X10" s="14">
        <f>[6]Setembro!$G$27</f>
        <v>29</v>
      </c>
      <c r="Y10" s="14">
        <f>[6]Setembro!$G$28</f>
        <v>23</v>
      </c>
      <c r="Z10" s="14">
        <f>[6]Setembro!$G$29</f>
        <v>48</v>
      </c>
      <c r="AA10" s="14">
        <f>[6]Setembro!$G$30</f>
        <v>32</v>
      </c>
      <c r="AB10" s="14">
        <f>[6]Setembro!$G$31</f>
        <v>44</v>
      </c>
      <c r="AC10" s="14">
        <f>[6]Setembro!$G$32</f>
        <v>58</v>
      </c>
      <c r="AD10" s="14">
        <f>[6]Setembro!$G$33</f>
        <v>49</v>
      </c>
      <c r="AE10" s="14">
        <f>[6]Setembro!$G$34</f>
        <v>65</v>
      </c>
      <c r="AF10" s="24">
        <f t="shared" si="1"/>
        <v>13</v>
      </c>
      <c r="AG10" s="81">
        <f t="shared" si="2"/>
        <v>39.4</v>
      </c>
    </row>
    <row r="11" spans="1:33" ht="17.100000000000001" customHeight="1" x14ac:dyDescent="0.2">
      <c r="A11" s="133" t="s">
        <v>3</v>
      </c>
      <c r="B11" s="14">
        <f>[7]Setembro!$G$5</f>
        <v>16</v>
      </c>
      <c r="C11" s="14">
        <f>[7]Setembro!$G$6</f>
        <v>28</v>
      </c>
      <c r="D11" s="14">
        <f>[7]Setembro!$G$7</f>
        <v>27</v>
      </c>
      <c r="E11" s="14">
        <f>[7]Setembro!$G$8</f>
        <v>27</v>
      </c>
      <c r="F11" s="14">
        <f>[7]Setembro!$G$9</f>
        <v>20</v>
      </c>
      <c r="G11" s="14">
        <f>[7]Setembro!$G$10</f>
        <v>14</v>
      </c>
      <c r="H11" s="14">
        <f>[7]Setembro!$G$11</f>
        <v>10</v>
      </c>
      <c r="I11" s="14">
        <f>[7]Setembro!$G$12</f>
        <v>12</v>
      </c>
      <c r="J11" s="14">
        <f>[7]Setembro!$G$13</f>
        <v>11</v>
      </c>
      <c r="K11" s="14">
        <f>[7]Setembro!$G$14</f>
        <v>11</v>
      </c>
      <c r="L11" s="14">
        <f>[7]Setembro!$G$15</f>
        <v>10</v>
      </c>
      <c r="M11" s="14">
        <f>[7]Setembro!$G$16</f>
        <v>11</v>
      </c>
      <c r="N11" s="14">
        <f>[7]Setembro!$G$17</f>
        <v>12</v>
      </c>
      <c r="O11" s="14">
        <f>[7]Setembro!$G$18</f>
        <v>27</v>
      </c>
      <c r="P11" s="14">
        <f>[7]Setembro!$G$19</f>
        <v>27</v>
      </c>
      <c r="Q11" s="14">
        <f>[7]Setembro!$G$20</f>
        <v>42</v>
      </c>
      <c r="R11" s="14" t="str">
        <f>[7]Setembro!$G$21</f>
        <v>*</v>
      </c>
      <c r="S11" s="14">
        <f>[7]Setembro!$G$22</f>
        <v>63</v>
      </c>
      <c r="T11" s="14">
        <f>[7]Setembro!$G$23</f>
        <v>28</v>
      </c>
      <c r="U11" s="14">
        <f>[7]Setembro!$G$24</f>
        <v>27</v>
      </c>
      <c r="V11" s="14">
        <f>[7]Setembro!$G$25</f>
        <v>33</v>
      </c>
      <c r="W11" s="14">
        <f>[7]Setembro!$G$26</f>
        <v>25</v>
      </c>
      <c r="X11" s="14">
        <f>[7]Setembro!$G$27</f>
        <v>17</v>
      </c>
      <c r="Y11" s="14">
        <f>[7]Setembro!$G$28</f>
        <v>16</v>
      </c>
      <c r="Z11" s="14">
        <f>[7]Setembro!$G$29</f>
        <v>26</v>
      </c>
      <c r="AA11" s="14">
        <f>[7]Setembro!$G$30</f>
        <v>23</v>
      </c>
      <c r="AB11" s="14">
        <f>[7]Setembro!$G$31</f>
        <v>34</v>
      </c>
      <c r="AC11" s="14">
        <f>[7]Setembro!$G$32</f>
        <v>32</v>
      </c>
      <c r="AD11" s="14" t="str">
        <f>[7]Setembro!$G$33</f>
        <v>*</v>
      </c>
      <c r="AE11" s="14" t="str">
        <f>[7]Setembro!$G$34</f>
        <v>*</v>
      </c>
      <c r="AF11" s="24">
        <f t="shared" si="1"/>
        <v>10</v>
      </c>
      <c r="AG11" s="81">
        <f t="shared" si="2"/>
        <v>23.296296296296298</v>
      </c>
    </row>
    <row r="12" spans="1:33" ht="17.100000000000001" customHeight="1" x14ac:dyDescent="0.2">
      <c r="A12" s="133" t="s">
        <v>4</v>
      </c>
      <c r="B12" s="14">
        <f>[8]Setembro!$G$5</f>
        <v>19</v>
      </c>
      <c r="C12" s="14">
        <f>[8]Setembro!$G$6</f>
        <v>33</v>
      </c>
      <c r="D12" s="14">
        <f>[8]Setembro!$G$7</f>
        <v>25</v>
      </c>
      <c r="E12" s="14">
        <f>[8]Setembro!$G$8</f>
        <v>30</v>
      </c>
      <c r="F12" s="14">
        <f>[8]Setembro!$G$9</f>
        <v>20</v>
      </c>
      <c r="G12" s="14">
        <f>[8]Setembro!$G$10</f>
        <v>14</v>
      </c>
      <c r="H12" s="14">
        <f>[8]Setembro!$G$11</f>
        <v>11</v>
      </c>
      <c r="I12" s="14">
        <f>[8]Setembro!$G$12</f>
        <v>12</v>
      </c>
      <c r="J12" s="14">
        <f>[8]Setembro!$G$13</f>
        <v>12</v>
      </c>
      <c r="K12" s="14">
        <f>[8]Setembro!$G$14</f>
        <v>10</v>
      </c>
      <c r="L12" s="14">
        <f>[8]Setembro!$G$15</f>
        <v>10</v>
      </c>
      <c r="M12" s="14">
        <f>[8]Setembro!$G$16</f>
        <v>12</v>
      </c>
      <c r="N12" s="14">
        <f>[8]Setembro!$G$17</f>
        <v>12</v>
      </c>
      <c r="O12" s="14">
        <f>[8]Setembro!$G$18</f>
        <v>61</v>
      </c>
      <c r="P12" s="14">
        <f>[8]Setembro!$G$19</f>
        <v>12</v>
      </c>
      <c r="Q12" s="14">
        <f>[8]Setembro!$G$20</f>
        <v>43</v>
      </c>
      <c r="R12" s="14">
        <f>[8]Setembro!$G$21</f>
        <v>79</v>
      </c>
      <c r="S12" s="14">
        <f>[8]Setembro!$G$22</f>
        <v>52</v>
      </c>
      <c r="T12" s="14">
        <f>[8]Setembro!$G$23</f>
        <v>41</v>
      </c>
      <c r="U12" s="14">
        <f>[8]Setembro!$G$24</f>
        <v>38</v>
      </c>
      <c r="V12" s="14">
        <f>[8]Setembro!$G$25</f>
        <v>37</v>
      </c>
      <c r="W12" s="14">
        <f>[8]Setembro!$G$26</f>
        <v>26</v>
      </c>
      <c r="X12" s="14">
        <f>[8]Setembro!$G$27</f>
        <v>22</v>
      </c>
      <c r="Y12" s="14">
        <f>[8]Setembro!$G$28</f>
        <v>20</v>
      </c>
      <c r="Z12" s="14">
        <f>[8]Setembro!$G$29</f>
        <v>42</v>
      </c>
      <c r="AA12" s="14">
        <f>[8]Setembro!$G$30</f>
        <v>24</v>
      </c>
      <c r="AB12" s="14">
        <f>[8]Setembro!$G$31</f>
        <v>36</v>
      </c>
      <c r="AC12" s="14">
        <f>[8]Setembro!$G$32</f>
        <v>44</v>
      </c>
      <c r="AD12" s="14">
        <f>[8]Setembro!$G$33</f>
        <v>44</v>
      </c>
      <c r="AE12" s="14">
        <f>[8]Setembro!$G$34</f>
        <v>71</v>
      </c>
      <c r="AF12" s="24">
        <f t="shared" si="1"/>
        <v>10</v>
      </c>
      <c r="AG12" s="81">
        <f t="shared" si="2"/>
        <v>30.4</v>
      </c>
    </row>
    <row r="13" spans="1:33" ht="17.100000000000001" customHeight="1" x14ac:dyDescent="0.2">
      <c r="A13" s="133" t="s">
        <v>5</v>
      </c>
      <c r="B13" s="14">
        <f>[9]Setembro!$G$5</f>
        <v>45</v>
      </c>
      <c r="C13" s="14">
        <f>[9]Setembro!$G$6</f>
        <v>61</v>
      </c>
      <c r="D13" s="14">
        <f>[9]Setembro!$G$7</f>
        <v>40</v>
      </c>
      <c r="E13" s="14">
        <f>[9]Setembro!$G$8</f>
        <v>41</v>
      </c>
      <c r="F13" s="14">
        <f>[9]Setembro!$G$9</f>
        <v>57</v>
      </c>
      <c r="G13" s="14" t="str">
        <f>[9]Setembro!$G$10</f>
        <v>*</v>
      </c>
      <c r="H13" s="14" t="str">
        <f>[9]Setembro!$G$11</f>
        <v>*</v>
      </c>
      <c r="I13" s="14" t="str">
        <f>[9]Setembro!$G$12</f>
        <v>*</v>
      </c>
      <c r="J13" s="14" t="str">
        <f>[9]Setembro!$G$13</f>
        <v>*</v>
      </c>
      <c r="K13" s="14" t="str">
        <f>[9]Setembro!$G$14</f>
        <v>*</v>
      </c>
      <c r="L13" s="14" t="str">
        <f>[9]Setembro!$G$15</f>
        <v>*</v>
      </c>
      <c r="M13" s="14" t="str">
        <f>[9]Setembro!$G$16</f>
        <v>*</v>
      </c>
      <c r="N13" s="14" t="str">
        <f>[9]Setembro!$G$17</f>
        <v>*</v>
      </c>
      <c r="O13" s="14" t="str">
        <f>[9]Setembro!$G$18</f>
        <v>*</v>
      </c>
      <c r="P13" s="14">
        <f>[9]Setembro!$G$19</f>
        <v>50</v>
      </c>
      <c r="Q13" s="14">
        <f>[9]Setembro!$G$20</f>
        <v>61</v>
      </c>
      <c r="R13" s="14">
        <f>[9]Setembro!$G$21</f>
        <v>73</v>
      </c>
      <c r="S13" s="14">
        <f>[9]Setembro!$G$22</f>
        <v>59</v>
      </c>
      <c r="T13" s="14">
        <f>[9]Setembro!$G$23</f>
        <v>50</v>
      </c>
      <c r="U13" s="14">
        <f>[9]Setembro!$G$24</f>
        <v>48</v>
      </c>
      <c r="V13" s="14">
        <f>[9]Setembro!$G$25</f>
        <v>72</v>
      </c>
      <c r="W13" s="14" t="str">
        <f>[9]Setembro!$G$26</f>
        <v>*</v>
      </c>
      <c r="X13" s="14" t="str">
        <f>[9]Setembro!$G$27</f>
        <v>*</v>
      </c>
      <c r="Y13" s="14" t="str">
        <f>[9]Setembro!$G$28</f>
        <v>*</v>
      </c>
      <c r="Z13" s="14" t="str">
        <f>[9]Setembro!$G$29</f>
        <v>*</v>
      </c>
      <c r="AA13" s="14" t="str">
        <f>[9]Setembro!$G$30</f>
        <v>*</v>
      </c>
      <c r="AB13" s="14" t="str">
        <f>[9]Setembro!$G$31</f>
        <v>*</v>
      </c>
      <c r="AC13" s="14">
        <f>[9]Setembro!$G$32</f>
        <v>44</v>
      </c>
      <c r="AD13" s="14">
        <f>[9]Setembro!$G$33</f>
        <v>58</v>
      </c>
      <c r="AE13" s="14">
        <f>[9]Setembro!$G$34</f>
        <v>59</v>
      </c>
      <c r="AF13" s="24">
        <f t="shared" si="1"/>
        <v>40</v>
      </c>
      <c r="AG13" s="81">
        <f t="shared" si="2"/>
        <v>54.533333333333331</v>
      </c>
    </row>
    <row r="14" spans="1:33" ht="17.100000000000001" customHeight="1" x14ac:dyDescent="0.2">
      <c r="A14" s="133" t="s">
        <v>48</v>
      </c>
      <c r="B14" s="14">
        <f>[10]Setembro!$G$5</f>
        <v>18</v>
      </c>
      <c r="C14" s="14">
        <f>[10]Setembro!$G$6</f>
        <v>28</v>
      </c>
      <c r="D14" s="14">
        <f>[10]Setembro!$G$7</f>
        <v>27</v>
      </c>
      <c r="E14" s="14">
        <f>[10]Setembro!$G$8</f>
        <v>24</v>
      </c>
      <c r="F14" s="14">
        <f>[10]Setembro!$G$9</f>
        <v>13</v>
      </c>
      <c r="G14" s="14">
        <f>[10]Setembro!$G$10</f>
        <v>13</v>
      </c>
      <c r="H14" s="14">
        <f>[10]Setembro!$G$11</f>
        <v>12</v>
      </c>
      <c r="I14" s="14">
        <f>[10]Setembro!$G$12</f>
        <v>11</v>
      </c>
      <c r="J14" s="14">
        <f>[10]Setembro!$G$13</f>
        <v>10</v>
      </c>
      <c r="K14" s="14">
        <f>[10]Setembro!$G$14</f>
        <v>10</v>
      </c>
      <c r="L14" s="14">
        <f>[10]Setembro!$G$15</f>
        <v>10</v>
      </c>
      <c r="M14" s="14">
        <f>[10]Setembro!$G$16</f>
        <v>10</v>
      </c>
      <c r="N14" s="14">
        <f>[10]Setembro!$G$17</f>
        <v>12</v>
      </c>
      <c r="O14" s="14">
        <f>[10]Setembro!$G$18</f>
        <v>24</v>
      </c>
      <c r="P14" s="14">
        <f>[10]Setembro!$G$19</f>
        <v>45</v>
      </c>
      <c r="Q14" s="14">
        <f>[10]Setembro!$G$20</f>
        <v>33</v>
      </c>
      <c r="R14" s="14">
        <f>[10]Setembro!$G$21</f>
        <v>75</v>
      </c>
      <c r="S14" s="14">
        <f>[10]Setembro!$G$22</f>
        <v>45</v>
      </c>
      <c r="T14" s="14">
        <f>[10]Setembro!$G$23</f>
        <v>27</v>
      </c>
      <c r="U14" s="14">
        <f>[10]Setembro!$G$24</f>
        <v>31</v>
      </c>
      <c r="V14" s="14">
        <f>[10]Setembro!$G$25</f>
        <v>30</v>
      </c>
      <c r="W14" s="14">
        <f>[10]Setembro!$G$26</f>
        <v>26</v>
      </c>
      <c r="X14" s="14">
        <f>[10]Setembro!$G$27</f>
        <v>18</v>
      </c>
      <c r="Y14" s="14">
        <f>[10]Setembro!$G$28</f>
        <v>17</v>
      </c>
      <c r="Z14" s="14">
        <f>[10]Setembro!$G$29</f>
        <v>35</v>
      </c>
      <c r="AA14" s="14">
        <f>[10]Setembro!$G$30</f>
        <v>24</v>
      </c>
      <c r="AB14" s="14">
        <f>[10]Setembro!$G$31</f>
        <v>28</v>
      </c>
      <c r="AC14" s="14">
        <f>[10]Setembro!$G$32</f>
        <v>37</v>
      </c>
      <c r="AD14" s="14">
        <f>[10]Setembro!$G$33</f>
        <v>34</v>
      </c>
      <c r="AE14" s="14">
        <f>[10]Setembro!$G$34</f>
        <v>71</v>
      </c>
      <c r="AF14" s="24">
        <f>MIN(B14:AE14)</f>
        <v>10</v>
      </c>
      <c r="AG14" s="81">
        <f>AVERAGE(B14:AE14)</f>
        <v>26.6</v>
      </c>
    </row>
    <row r="15" spans="1:33" ht="17.100000000000001" customHeight="1" x14ac:dyDescent="0.2">
      <c r="A15" s="133" t="s">
        <v>6</v>
      </c>
      <c r="B15" s="14">
        <f>[11]Setembro!$G$5</f>
        <v>21</v>
      </c>
      <c r="C15" s="14">
        <f>[11]Setembro!$G$6</f>
        <v>48</v>
      </c>
      <c r="D15" s="14">
        <f>[11]Setembro!$G$7</f>
        <v>34</v>
      </c>
      <c r="E15" s="14">
        <f>[11]Setembro!$G$8</f>
        <v>27</v>
      </c>
      <c r="F15" s="14">
        <f>[11]Setembro!$G$9</f>
        <v>14</v>
      </c>
      <c r="G15" s="14">
        <f>[11]Setembro!$G$10</f>
        <v>13</v>
      </c>
      <c r="H15" s="14">
        <f>[11]Setembro!$G$11</f>
        <v>13</v>
      </c>
      <c r="I15" s="14">
        <f>[11]Setembro!$G$12</f>
        <v>11</v>
      </c>
      <c r="J15" s="14">
        <f>[11]Setembro!$G$13</f>
        <v>11</v>
      </c>
      <c r="K15" s="14">
        <f>[11]Setembro!$G$14</f>
        <v>10</v>
      </c>
      <c r="L15" s="14">
        <f>[11]Setembro!$G$15</f>
        <v>11</v>
      </c>
      <c r="M15" s="14">
        <f>[11]Setembro!$G$16</f>
        <v>11</v>
      </c>
      <c r="N15" s="14">
        <f>[11]Setembro!$G$17</f>
        <v>11</v>
      </c>
      <c r="O15" s="14">
        <f>[11]Setembro!$G$18</f>
        <v>27</v>
      </c>
      <c r="P15" s="14">
        <f>[11]Setembro!$G$19</f>
        <v>37</v>
      </c>
      <c r="Q15" s="14">
        <f>[11]Setembro!$G$20</f>
        <v>38</v>
      </c>
      <c r="R15" s="14">
        <f>[11]Setembro!$G$21</f>
        <v>64</v>
      </c>
      <c r="S15" s="14">
        <f>[11]Setembro!$G$22</f>
        <v>43</v>
      </c>
      <c r="T15" s="14">
        <f>[11]Setembro!$G$23</f>
        <v>32</v>
      </c>
      <c r="U15" s="14">
        <f>[11]Setembro!$G$24</f>
        <v>30</v>
      </c>
      <c r="V15" s="14">
        <f>[11]Setembro!$G$25</f>
        <v>33</v>
      </c>
      <c r="W15" s="14">
        <f>[11]Setembro!$G$26</f>
        <v>28</v>
      </c>
      <c r="X15" s="14">
        <f>[11]Setembro!$G$27</f>
        <v>31</v>
      </c>
      <c r="Y15" s="14">
        <f>[11]Setembro!$G$28</f>
        <v>23</v>
      </c>
      <c r="Z15" s="14">
        <f>[11]Setembro!$G$29</f>
        <v>45</v>
      </c>
      <c r="AA15" s="14">
        <f>[11]Setembro!$G$30</f>
        <v>33</v>
      </c>
      <c r="AB15" s="14">
        <f>[11]Setembro!$G$31</f>
        <v>30</v>
      </c>
      <c r="AC15" s="14">
        <f>[11]Setembro!$G$32</f>
        <v>32</v>
      </c>
      <c r="AD15" s="14">
        <f>[11]Setembro!$G$33</f>
        <v>50</v>
      </c>
      <c r="AE15" s="14">
        <f>[11]Setembro!$G$34</f>
        <v>71</v>
      </c>
      <c r="AF15" s="24">
        <f t="shared" ref="AF15:AF30" si="5">MIN(B15:AE15)</f>
        <v>10</v>
      </c>
      <c r="AG15" s="81">
        <f t="shared" ref="AG15:AG30" si="6">AVERAGE(B15:AE15)</f>
        <v>29.4</v>
      </c>
    </row>
    <row r="16" spans="1:33" ht="17.100000000000001" customHeight="1" x14ac:dyDescent="0.2">
      <c r="A16" s="133" t="s">
        <v>7</v>
      </c>
      <c r="B16" s="14">
        <f>[12]Setembro!$G$5</f>
        <v>45</v>
      </c>
      <c r="C16" s="14">
        <f>[12]Setembro!$G$6</f>
        <v>92</v>
      </c>
      <c r="D16" s="14">
        <f>[12]Setembro!$G$7</f>
        <v>69</v>
      </c>
      <c r="E16" s="14">
        <f>[12]Setembro!$G$8</f>
        <v>32</v>
      </c>
      <c r="F16" s="14">
        <f>[12]Setembro!$G$9</f>
        <v>28</v>
      </c>
      <c r="G16" s="14">
        <f>[12]Setembro!$G$10</f>
        <v>27</v>
      </c>
      <c r="H16" s="14">
        <f>[12]Setembro!$G$11</f>
        <v>15</v>
      </c>
      <c r="I16" s="14">
        <f>[12]Setembro!$G$12</f>
        <v>17</v>
      </c>
      <c r="J16" s="14">
        <f>[12]Setembro!$G$13</f>
        <v>18</v>
      </c>
      <c r="K16" s="14">
        <f>[12]Setembro!$G$14</f>
        <v>14</v>
      </c>
      <c r="L16" s="14">
        <f>[12]Setembro!$G$15</f>
        <v>22</v>
      </c>
      <c r="M16" s="14">
        <f>[12]Setembro!$G$16</f>
        <v>31</v>
      </c>
      <c r="N16" s="14">
        <f>[12]Setembro!$G$17</f>
        <v>49</v>
      </c>
      <c r="O16" s="14">
        <f>[12]Setembro!$G$18</f>
        <v>70</v>
      </c>
      <c r="P16" s="14">
        <f>[12]Setembro!$G$19</f>
        <v>53</v>
      </c>
      <c r="Q16" s="14">
        <f>[12]Setembro!$G$20</f>
        <v>74</v>
      </c>
      <c r="R16" s="14">
        <f>[12]Setembro!$G$21</f>
        <v>69</v>
      </c>
      <c r="S16" s="14">
        <f>[12]Setembro!$G$22</f>
        <v>51</v>
      </c>
      <c r="T16" s="14">
        <f>[12]Setembro!$G$23</f>
        <v>34</v>
      </c>
      <c r="U16" s="14">
        <f>[12]Setembro!$G$24</f>
        <v>59</v>
      </c>
      <c r="V16" s="14">
        <f>[12]Setembro!$G$25</f>
        <v>50</v>
      </c>
      <c r="W16" s="14">
        <f>[12]Setembro!$G$26</f>
        <v>32</v>
      </c>
      <c r="X16" s="14">
        <f>[12]Setembro!$G$27</f>
        <v>28</v>
      </c>
      <c r="Y16" s="14">
        <f>[12]Setembro!$G$28</f>
        <v>24</v>
      </c>
      <c r="Z16" s="14">
        <f>[12]Setembro!$G$29</f>
        <v>61</v>
      </c>
      <c r="AA16" s="14">
        <f>[12]Setembro!$G$30</f>
        <v>43</v>
      </c>
      <c r="AB16" s="14">
        <f>[12]Setembro!$G$31</f>
        <v>70</v>
      </c>
      <c r="AC16" s="14">
        <f>[12]Setembro!$G$32</f>
        <v>61</v>
      </c>
      <c r="AD16" s="14">
        <f>[12]Setembro!$G$33</f>
        <v>58</v>
      </c>
      <c r="AE16" s="14">
        <f>[12]Setembro!$G$34</f>
        <v>65</v>
      </c>
      <c r="AF16" s="24">
        <f t="shared" si="5"/>
        <v>14</v>
      </c>
      <c r="AG16" s="81">
        <f t="shared" si="6"/>
        <v>45.366666666666667</v>
      </c>
    </row>
    <row r="17" spans="1:34" ht="17.100000000000001" customHeight="1" x14ac:dyDescent="0.2">
      <c r="A17" s="133" t="s">
        <v>8</v>
      </c>
      <c r="B17" s="14">
        <f>[13]Setembro!$G$5</f>
        <v>69</v>
      </c>
      <c r="C17" s="14">
        <f>[13]Setembro!$G$6</f>
        <v>92</v>
      </c>
      <c r="D17" s="14">
        <f>[13]Setembro!$G$7</f>
        <v>79</v>
      </c>
      <c r="E17" s="14">
        <f>[13]Setembro!$G$8</f>
        <v>36</v>
      </c>
      <c r="F17" s="14">
        <f>[13]Setembro!$G$9</f>
        <v>38</v>
      </c>
      <c r="G17" s="14">
        <f>[13]Setembro!$G$10</f>
        <v>25</v>
      </c>
      <c r="H17" s="14">
        <f>[13]Setembro!$G$11</f>
        <v>25</v>
      </c>
      <c r="I17" s="14">
        <f>[13]Setembro!$G$12</f>
        <v>15</v>
      </c>
      <c r="J17" s="14">
        <f>[13]Setembro!$G$13</f>
        <v>18</v>
      </c>
      <c r="K17" s="14">
        <f>[13]Setembro!$G$14</f>
        <v>22</v>
      </c>
      <c r="L17" s="14">
        <f>[13]Setembro!$G$15</f>
        <v>28</v>
      </c>
      <c r="M17" s="14">
        <f>[13]Setembro!$G$16</f>
        <v>39</v>
      </c>
      <c r="N17" s="14">
        <f>[13]Setembro!$G$17</f>
        <v>53</v>
      </c>
      <c r="O17" s="14">
        <f>[13]Setembro!$G$18</f>
        <v>71</v>
      </c>
      <c r="P17" s="14">
        <f>[13]Setembro!$G$19</f>
        <v>42</v>
      </c>
      <c r="Q17" s="14">
        <f>[13]Setembro!$G$20</f>
        <v>66</v>
      </c>
      <c r="R17" s="14">
        <f>[13]Setembro!$G$21</f>
        <v>47</v>
      </c>
      <c r="S17" s="14">
        <f>[13]Setembro!$G$22</f>
        <v>39</v>
      </c>
      <c r="T17" s="14">
        <f>[13]Setembro!$G$23</f>
        <v>37</v>
      </c>
      <c r="U17" s="14">
        <f>[13]Setembro!$G$24</f>
        <v>72</v>
      </c>
      <c r="V17" s="14">
        <f>[13]Setembro!$G$25</f>
        <v>56</v>
      </c>
      <c r="W17" s="14">
        <f>[13]Setembro!$G$26</f>
        <v>39</v>
      </c>
      <c r="X17" s="14">
        <f>[13]Setembro!$G$27</f>
        <v>33</v>
      </c>
      <c r="Y17" s="14">
        <f>[13]Setembro!$G$28</f>
        <v>27</v>
      </c>
      <c r="Z17" s="14">
        <f>[13]Setembro!$G$29</f>
        <v>54</v>
      </c>
      <c r="AA17" s="14">
        <f>[13]Setembro!$G$30</f>
        <v>70</v>
      </c>
      <c r="AB17" s="14">
        <f>[13]Setembro!$G$31</f>
        <v>86</v>
      </c>
      <c r="AC17" s="14">
        <f>[13]Setembro!$G$32</f>
        <v>56</v>
      </c>
      <c r="AD17" s="14">
        <f>[13]Setembro!$G$33</f>
        <v>57</v>
      </c>
      <c r="AE17" s="14">
        <f>[13]Setembro!$G$34</f>
        <v>73</v>
      </c>
      <c r="AF17" s="24">
        <f t="shared" si="5"/>
        <v>15</v>
      </c>
      <c r="AG17" s="81">
        <f t="shared" si="6"/>
        <v>48.8</v>
      </c>
    </row>
    <row r="18" spans="1:34" ht="17.100000000000001" customHeight="1" x14ac:dyDescent="0.2">
      <c r="A18" s="133" t="s">
        <v>9</v>
      </c>
      <c r="B18" s="14">
        <f>[14]Setembro!$G$5</f>
        <v>41</v>
      </c>
      <c r="C18" s="14">
        <f>[14]Setembro!$G$6</f>
        <v>84</v>
      </c>
      <c r="D18" s="14">
        <f>[14]Setembro!$G$7</f>
        <v>65</v>
      </c>
      <c r="E18" s="14">
        <f>[14]Setembro!$G$8</f>
        <v>33</v>
      </c>
      <c r="F18" s="14">
        <f>[14]Setembro!$G$9</f>
        <v>30</v>
      </c>
      <c r="G18" s="14">
        <f>[14]Setembro!$G$10</f>
        <v>25</v>
      </c>
      <c r="H18" s="14">
        <f>[14]Setembro!$G$11</f>
        <v>21</v>
      </c>
      <c r="I18" s="14">
        <f>[14]Setembro!$G$12</f>
        <v>19</v>
      </c>
      <c r="J18" s="14">
        <f>[14]Setembro!$G$13</f>
        <v>19</v>
      </c>
      <c r="K18" s="14">
        <f>[14]Setembro!$G$14</f>
        <v>20</v>
      </c>
      <c r="L18" s="14">
        <f>[14]Setembro!$G$15</f>
        <v>28</v>
      </c>
      <c r="M18" s="14">
        <f>[14]Setembro!$G$16</f>
        <v>36</v>
      </c>
      <c r="N18" s="14">
        <f>[14]Setembro!$G$17</f>
        <v>40</v>
      </c>
      <c r="O18" s="14">
        <f>[14]Setembro!$G$18</f>
        <v>63</v>
      </c>
      <c r="P18" s="14">
        <f>[14]Setembro!$G$19</f>
        <v>51</v>
      </c>
      <c r="Q18" s="14">
        <f>[14]Setembro!$G$20</f>
        <v>72</v>
      </c>
      <c r="R18" s="14">
        <f>[14]Setembro!$G$21</f>
        <v>68</v>
      </c>
      <c r="S18" s="14">
        <f>[14]Setembro!$G$22</f>
        <v>54</v>
      </c>
      <c r="T18" s="14">
        <f>[14]Setembro!$G$23</f>
        <v>35</v>
      </c>
      <c r="U18" s="14">
        <f>[14]Setembro!$G$24</f>
        <v>54</v>
      </c>
      <c r="V18" s="14">
        <f>[14]Setembro!$G$25</f>
        <v>50</v>
      </c>
      <c r="W18" s="14">
        <f>[14]Setembro!$G$26</f>
        <v>36</v>
      </c>
      <c r="X18" s="14">
        <f>[14]Setembro!$G$27</f>
        <v>29</v>
      </c>
      <c r="Y18" s="14">
        <f>[14]Setembro!$G$28</f>
        <v>24</v>
      </c>
      <c r="Z18" s="14">
        <f>[14]Setembro!$G$29</f>
        <v>49</v>
      </c>
      <c r="AA18" s="14">
        <f>[14]Setembro!$G$30</f>
        <v>39</v>
      </c>
      <c r="AB18" s="14">
        <f>[14]Setembro!$G$31</f>
        <v>68</v>
      </c>
      <c r="AC18" s="14">
        <f>[14]Setembro!$G$32</f>
        <v>52</v>
      </c>
      <c r="AD18" s="14">
        <f>[14]Setembro!$G$33</f>
        <v>52</v>
      </c>
      <c r="AE18" s="14">
        <f>[14]Setembro!$G$34</f>
        <v>83</v>
      </c>
      <c r="AF18" s="24">
        <f t="shared" si="5"/>
        <v>19</v>
      </c>
      <c r="AG18" s="81">
        <f t="shared" si="6"/>
        <v>44.666666666666664</v>
      </c>
    </row>
    <row r="19" spans="1:34" ht="17.100000000000001" customHeight="1" x14ac:dyDescent="0.2">
      <c r="A19" s="133" t="s">
        <v>47</v>
      </c>
      <c r="B19" s="14">
        <f>[15]Setembro!$G$5</f>
        <v>50</v>
      </c>
      <c r="C19" s="14">
        <f>[15]Setembro!$G$6</f>
        <v>82</v>
      </c>
      <c r="D19" s="14">
        <f>[15]Setembro!$G$7</f>
        <v>61</v>
      </c>
      <c r="E19" s="14">
        <f>[15]Setembro!$G$8</f>
        <v>30</v>
      </c>
      <c r="F19" s="14">
        <f>[15]Setembro!$G$9</f>
        <v>24</v>
      </c>
      <c r="G19" s="14">
        <f>[15]Setembro!$G$10</f>
        <v>19</v>
      </c>
      <c r="H19" s="14">
        <f>[15]Setembro!$G$11</f>
        <v>13</v>
      </c>
      <c r="I19" s="14">
        <f>[15]Setembro!$G$12</f>
        <v>14</v>
      </c>
      <c r="J19" s="14">
        <f>[15]Setembro!$G$13</f>
        <v>15</v>
      </c>
      <c r="K19" s="14">
        <f>[15]Setembro!$G$14</f>
        <v>13</v>
      </c>
      <c r="L19" s="14">
        <f>[15]Setembro!$G$15</f>
        <v>18</v>
      </c>
      <c r="M19" s="14">
        <f>[15]Setembro!$G$16</f>
        <v>31</v>
      </c>
      <c r="N19" s="14">
        <f>[15]Setembro!$G$17</f>
        <v>33</v>
      </c>
      <c r="O19" s="14">
        <f>[15]Setembro!$G$18</f>
        <v>55</v>
      </c>
      <c r="P19" s="14">
        <f>[15]Setembro!$G$19</f>
        <v>49</v>
      </c>
      <c r="Q19" s="14">
        <f>[15]Setembro!$G$20</f>
        <v>72</v>
      </c>
      <c r="R19" s="14">
        <f>[15]Setembro!$G$21</f>
        <v>69</v>
      </c>
      <c r="S19" s="14">
        <f>[15]Setembro!$G$22</f>
        <v>56</v>
      </c>
      <c r="T19" s="14">
        <f>[15]Setembro!$G$23</f>
        <v>38</v>
      </c>
      <c r="U19" s="14">
        <f>[15]Setembro!$G$24</f>
        <v>61</v>
      </c>
      <c r="V19" s="14">
        <f>[15]Setembro!$G$25</f>
        <v>44</v>
      </c>
      <c r="W19" s="14">
        <f>[15]Setembro!$G$26</f>
        <v>32</v>
      </c>
      <c r="X19" s="14">
        <f>[15]Setembro!$G$27</f>
        <v>32</v>
      </c>
      <c r="Y19" s="14">
        <f>[15]Setembro!$G$28</f>
        <v>33</v>
      </c>
      <c r="Z19" s="14">
        <f>[15]Setembro!$G$29</f>
        <v>46</v>
      </c>
      <c r="AA19" s="14">
        <f>[15]Setembro!$G$30</f>
        <v>48</v>
      </c>
      <c r="AB19" s="14">
        <f>[15]Setembro!$G$31</f>
        <v>56</v>
      </c>
      <c r="AC19" s="14">
        <f>[15]Setembro!$G$32</f>
        <v>62</v>
      </c>
      <c r="AD19" s="14">
        <f>[15]Setembro!$G$33</f>
        <v>60</v>
      </c>
      <c r="AE19" s="14">
        <f>[15]Setembro!$G$34</f>
        <v>58</v>
      </c>
      <c r="AF19" s="24">
        <f t="shared" si="5"/>
        <v>13</v>
      </c>
      <c r="AG19" s="81">
        <f t="shared" si="6"/>
        <v>42.466666666666669</v>
      </c>
      <c r="AH19" s="29" t="s">
        <v>52</v>
      </c>
    </row>
    <row r="20" spans="1:34" ht="17.100000000000001" customHeight="1" x14ac:dyDescent="0.2">
      <c r="A20" s="133" t="s">
        <v>10</v>
      </c>
      <c r="B20" s="14">
        <f>[16]Setembro!$G$5</f>
        <v>45</v>
      </c>
      <c r="C20" s="14">
        <f>[16]Setembro!$G$6</f>
        <v>91</v>
      </c>
      <c r="D20" s="14">
        <f>[16]Setembro!$G$7</f>
        <v>73</v>
      </c>
      <c r="E20" s="14">
        <f>[16]Setembro!$G$8</f>
        <v>33</v>
      </c>
      <c r="F20" s="14">
        <f>[16]Setembro!$G$9</f>
        <v>30</v>
      </c>
      <c r="G20" s="14">
        <f>[16]Setembro!$G$10</f>
        <v>27</v>
      </c>
      <c r="H20" s="14">
        <f>[16]Setembro!$G$11</f>
        <v>19</v>
      </c>
      <c r="I20" s="14">
        <f>[16]Setembro!$G$12</f>
        <v>17</v>
      </c>
      <c r="J20" s="14">
        <f>[16]Setembro!$G$13</f>
        <v>18</v>
      </c>
      <c r="K20" s="14">
        <f>[16]Setembro!$G$14</f>
        <v>18</v>
      </c>
      <c r="L20" s="14">
        <f>[16]Setembro!$G$15</f>
        <v>22</v>
      </c>
      <c r="M20" s="14">
        <f>[16]Setembro!$G$16</f>
        <v>37</v>
      </c>
      <c r="N20" s="14">
        <f>[16]Setembro!$G$17</f>
        <v>55</v>
      </c>
      <c r="O20" s="14">
        <f>[16]Setembro!$G$18</f>
        <v>73</v>
      </c>
      <c r="P20" s="14">
        <f>[16]Setembro!$G$19</f>
        <v>46</v>
      </c>
      <c r="Q20" s="14">
        <f>[16]Setembro!$G$20</f>
        <v>67</v>
      </c>
      <c r="R20" s="14">
        <f>[16]Setembro!$G$21</f>
        <v>58</v>
      </c>
      <c r="S20" s="14">
        <f>[16]Setembro!$G$22</f>
        <v>47</v>
      </c>
      <c r="T20" s="14">
        <f>[16]Setembro!$G$23</f>
        <v>33</v>
      </c>
      <c r="U20" s="14">
        <f>[16]Setembro!$G$24</f>
        <v>61</v>
      </c>
      <c r="V20" s="14">
        <f>[16]Setembro!$G$25</f>
        <v>51</v>
      </c>
      <c r="W20" s="14">
        <f>[16]Setembro!$G$26</f>
        <v>39</v>
      </c>
      <c r="X20" s="14">
        <f>[16]Setembro!$G$27</f>
        <v>31</v>
      </c>
      <c r="Y20" s="14">
        <f>[16]Setembro!$G$28</f>
        <v>26</v>
      </c>
      <c r="Z20" s="14">
        <f>[16]Setembro!$G$29</f>
        <v>55</v>
      </c>
      <c r="AA20" s="14">
        <f>[16]Setembro!$G$30</f>
        <v>52</v>
      </c>
      <c r="AB20" s="14">
        <f>[16]Setembro!$G$31</f>
        <v>81</v>
      </c>
      <c r="AC20" s="14">
        <f>[16]Setembro!$G$32</f>
        <v>60</v>
      </c>
      <c r="AD20" s="14">
        <f>[16]Setembro!$G$33</f>
        <v>58</v>
      </c>
      <c r="AE20" s="14">
        <f>[16]Setembro!$G$34</f>
        <v>65</v>
      </c>
      <c r="AF20" s="24">
        <f t="shared" si="5"/>
        <v>17</v>
      </c>
      <c r="AG20" s="81">
        <f t="shared" si="6"/>
        <v>46.266666666666666</v>
      </c>
    </row>
    <row r="21" spans="1:34" ht="17.100000000000001" customHeight="1" x14ac:dyDescent="0.2">
      <c r="A21" s="133" t="s">
        <v>11</v>
      </c>
      <c r="B21" s="14">
        <f>[17]Setembro!$G$5</f>
        <v>48</v>
      </c>
      <c r="C21" s="14">
        <f>[17]Setembro!$G$6</f>
        <v>83</v>
      </c>
      <c r="D21" s="14">
        <f>[17]Setembro!$G$7</f>
        <v>66</v>
      </c>
      <c r="E21" s="14">
        <f>[17]Setembro!$G$8</f>
        <v>32</v>
      </c>
      <c r="F21" s="14">
        <f>[17]Setembro!$G$9</f>
        <v>25</v>
      </c>
      <c r="G21" s="14">
        <f>[17]Setembro!$G$10</f>
        <v>24</v>
      </c>
      <c r="H21" s="14">
        <f>[17]Setembro!$G$11</f>
        <v>13</v>
      </c>
      <c r="I21" s="14">
        <f>[17]Setembro!$G$12</f>
        <v>16</v>
      </c>
      <c r="J21" s="14">
        <f>[17]Setembro!$G$13</f>
        <v>19</v>
      </c>
      <c r="K21" s="14">
        <f>[17]Setembro!$G$14</f>
        <v>17</v>
      </c>
      <c r="L21" s="14">
        <f>[17]Setembro!$G$15</f>
        <v>17</v>
      </c>
      <c r="M21" s="14">
        <f>[17]Setembro!$G$16</f>
        <v>31</v>
      </c>
      <c r="N21" s="14">
        <f>[17]Setembro!$G$17</f>
        <v>32</v>
      </c>
      <c r="O21" s="14">
        <f>[17]Setembro!$G$18</f>
        <v>64</v>
      </c>
      <c r="P21" s="14">
        <f>[17]Setembro!$G$19</f>
        <v>53</v>
      </c>
      <c r="Q21" s="14">
        <f>[17]Setembro!$G$20</f>
        <v>78</v>
      </c>
      <c r="R21" s="14">
        <f>[17]Setembro!$G$21</f>
        <v>74</v>
      </c>
      <c r="S21" s="14">
        <f>[17]Setembro!$G$22</f>
        <v>52</v>
      </c>
      <c r="T21" s="14">
        <f>[17]Setembro!$G$23</f>
        <v>38</v>
      </c>
      <c r="U21" s="14">
        <f>[17]Setembro!$G$24</f>
        <v>69</v>
      </c>
      <c r="V21" s="14">
        <f>[17]Setembro!$G$25</f>
        <v>48</v>
      </c>
      <c r="W21" s="14">
        <f>[17]Setembro!$G$26</f>
        <v>30</v>
      </c>
      <c r="X21" s="14">
        <f>[17]Setembro!$G$27</f>
        <v>27</v>
      </c>
      <c r="Y21" s="14">
        <f>[17]Setembro!$G$28</f>
        <v>23</v>
      </c>
      <c r="Z21" s="14">
        <f>[17]Setembro!$G$29</f>
        <v>44</v>
      </c>
      <c r="AA21" s="14">
        <f>[17]Setembro!$G$30</f>
        <v>31</v>
      </c>
      <c r="AB21" s="14">
        <f>[17]Setembro!$G$31</f>
        <v>66</v>
      </c>
      <c r="AC21" s="14">
        <f>[17]Setembro!$G$32</f>
        <v>60</v>
      </c>
      <c r="AD21" s="14">
        <f>[17]Setembro!$G$33</f>
        <v>55</v>
      </c>
      <c r="AE21" s="14">
        <f>[17]Setembro!$G$34</f>
        <v>63</v>
      </c>
      <c r="AF21" s="24">
        <f t="shared" si="5"/>
        <v>13</v>
      </c>
      <c r="AG21" s="81">
        <f t="shared" si="6"/>
        <v>43.266666666666666</v>
      </c>
    </row>
    <row r="22" spans="1:34" ht="17.100000000000001" customHeight="1" x14ac:dyDescent="0.2">
      <c r="A22" s="133" t="s">
        <v>12</v>
      </c>
      <c r="B22" s="14">
        <f>[18]Setembro!$G$5</f>
        <v>49</v>
      </c>
      <c r="C22" s="14">
        <f>[18]Setembro!$G$6</f>
        <v>92</v>
      </c>
      <c r="D22" s="14">
        <f>[18]Setembro!$G$7</f>
        <v>51</v>
      </c>
      <c r="E22" s="14">
        <f>[18]Setembro!$G$8</f>
        <v>35</v>
      </c>
      <c r="F22" s="14">
        <f>[18]Setembro!$G$9</f>
        <v>24</v>
      </c>
      <c r="G22" s="14">
        <f>[18]Setembro!$G$10</f>
        <v>16</v>
      </c>
      <c r="H22" s="14">
        <f>[18]Setembro!$G$11</f>
        <v>16</v>
      </c>
      <c r="I22" s="14">
        <f>[18]Setembro!$G$12</f>
        <v>14</v>
      </c>
      <c r="J22" s="14">
        <f>[18]Setembro!$G$13</f>
        <v>15</v>
      </c>
      <c r="K22" s="14">
        <f>[18]Setembro!$G$14</f>
        <v>15</v>
      </c>
      <c r="L22" s="14">
        <f>[18]Setembro!$G$15</f>
        <v>24</v>
      </c>
      <c r="M22" s="14">
        <f>[18]Setembro!$G$16</f>
        <v>20</v>
      </c>
      <c r="N22" s="14">
        <f>[18]Setembro!$G$17</f>
        <v>24</v>
      </c>
      <c r="O22" s="14">
        <f>[18]Setembro!$G$18</f>
        <v>72</v>
      </c>
      <c r="P22" s="14">
        <f>[18]Setembro!$G$19</f>
        <v>52</v>
      </c>
      <c r="Q22" s="14">
        <f>[18]Setembro!$G$20</f>
        <v>68</v>
      </c>
      <c r="R22" s="14">
        <f>[18]Setembro!$G$21</f>
        <v>88</v>
      </c>
      <c r="S22" s="14">
        <f>[18]Setembro!$G$22</f>
        <v>52</v>
      </c>
      <c r="T22" s="14">
        <f>[18]Setembro!$G$23</f>
        <v>35</v>
      </c>
      <c r="U22" s="14">
        <f>[18]Setembro!$G$24</f>
        <v>52</v>
      </c>
      <c r="V22" s="14">
        <f>[18]Setembro!$G$25</f>
        <v>47</v>
      </c>
      <c r="W22" s="14">
        <f>[18]Setembro!$G$26</f>
        <v>34</v>
      </c>
      <c r="X22" s="14">
        <f>[18]Setembro!$G$27</f>
        <v>34</v>
      </c>
      <c r="Y22" s="14">
        <f>[18]Setembro!$G$28</f>
        <v>31</v>
      </c>
      <c r="Z22" s="14">
        <f>[18]Setembro!$G$29</f>
        <v>47</v>
      </c>
      <c r="AA22" s="14">
        <f>[18]Setembro!$G$30</f>
        <v>45</v>
      </c>
      <c r="AB22" s="14">
        <f>[18]Setembro!$G$31</f>
        <v>51</v>
      </c>
      <c r="AC22" s="14">
        <f>[18]Setembro!$G$32</f>
        <v>51</v>
      </c>
      <c r="AD22" s="14">
        <f>[18]Setembro!$G$33</f>
        <v>69</v>
      </c>
      <c r="AE22" s="14">
        <f>[18]Setembro!$G$34</f>
        <v>66</v>
      </c>
      <c r="AF22" s="24">
        <f t="shared" si="5"/>
        <v>14</v>
      </c>
      <c r="AG22" s="81">
        <f t="shared" si="6"/>
        <v>42.966666666666669</v>
      </c>
    </row>
    <row r="23" spans="1:34" ht="17.100000000000001" customHeight="1" x14ac:dyDescent="0.2">
      <c r="A23" s="133" t="s">
        <v>13</v>
      </c>
      <c r="B23" s="14">
        <f>[19]Setembro!$G$5</f>
        <v>52</v>
      </c>
      <c r="C23" s="14">
        <f>[19]Setembro!$G$6</f>
        <v>70</v>
      </c>
      <c r="D23" s="14">
        <f>[19]Setembro!$G$7</f>
        <v>50</v>
      </c>
      <c r="E23" s="14">
        <f>[19]Setembro!$G$8</f>
        <v>45</v>
      </c>
      <c r="F23" s="14">
        <f>[19]Setembro!$G$9</f>
        <v>27</v>
      </c>
      <c r="G23" s="14">
        <f>[19]Setembro!$G$10</f>
        <v>16</v>
      </c>
      <c r="H23" s="14">
        <f>[19]Setembro!$G$11</f>
        <v>18</v>
      </c>
      <c r="I23" s="14">
        <f>[19]Setembro!$G$12</f>
        <v>16</v>
      </c>
      <c r="J23" s="14">
        <f>[19]Setembro!$G$13</f>
        <v>19</v>
      </c>
      <c r="K23" s="14">
        <f>[19]Setembro!$G$14</f>
        <v>19</v>
      </c>
      <c r="L23" s="14">
        <f>[19]Setembro!$G$15</f>
        <v>19</v>
      </c>
      <c r="M23" s="14">
        <f>[19]Setembro!$G$16</f>
        <v>18</v>
      </c>
      <c r="N23" s="14">
        <f>[19]Setembro!$G$17</f>
        <v>22</v>
      </c>
      <c r="O23" s="14">
        <f>[19]Setembro!$G$18</f>
        <v>62</v>
      </c>
      <c r="P23" s="14">
        <f>[19]Setembro!$G$19</f>
        <v>52</v>
      </c>
      <c r="Q23" s="14">
        <f>[19]Setembro!$G$20</f>
        <v>58</v>
      </c>
      <c r="R23" s="14">
        <f>[19]Setembro!$G$21</f>
        <v>77</v>
      </c>
      <c r="S23" s="14">
        <f>[19]Setembro!$G$22</f>
        <v>50</v>
      </c>
      <c r="T23" s="14">
        <f>[19]Setembro!$G$23</f>
        <v>43</v>
      </c>
      <c r="U23" s="14">
        <f>[19]Setembro!$G$24</f>
        <v>40</v>
      </c>
      <c r="V23" s="14">
        <f>[19]Setembro!$G$25</f>
        <v>43</v>
      </c>
      <c r="W23" s="14">
        <f>[19]Setembro!$G$26</f>
        <v>32</v>
      </c>
      <c r="X23" s="14">
        <f>[19]Setembro!$G$27</f>
        <v>31</v>
      </c>
      <c r="Y23" s="14">
        <f>[19]Setembro!$G$28</f>
        <v>33</v>
      </c>
      <c r="Z23" s="14">
        <f>[19]Setembro!$G$29</f>
        <v>54</v>
      </c>
      <c r="AA23" s="14">
        <f>[19]Setembro!$G$30</f>
        <v>35</v>
      </c>
      <c r="AB23" s="14">
        <f>[19]Setembro!$G$31</f>
        <v>38</v>
      </c>
      <c r="AC23" s="14">
        <f>[19]Setembro!$G$32</f>
        <v>52</v>
      </c>
      <c r="AD23" s="14">
        <f>[19]Setembro!$G$33</f>
        <v>62</v>
      </c>
      <c r="AE23" s="14">
        <f>[19]Setembro!$G$34</f>
        <v>67</v>
      </c>
      <c r="AF23" s="24">
        <f t="shared" si="5"/>
        <v>16</v>
      </c>
      <c r="AG23" s="81">
        <f t="shared" si="6"/>
        <v>40.666666666666664</v>
      </c>
    </row>
    <row r="24" spans="1:34" ht="17.100000000000001" customHeight="1" x14ac:dyDescent="0.2">
      <c r="A24" s="133" t="s">
        <v>14</v>
      </c>
      <c r="B24" s="14">
        <f>[20]Setembro!$G$5</f>
        <v>16</v>
      </c>
      <c r="C24" s="14">
        <f>[20]Setembro!$G$6</f>
        <v>26</v>
      </c>
      <c r="D24" s="14">
        <f>[20]Setembro!$G$7</f>
        <v>28</v>
      </c>
      <c r="E24" s="14">
        <f>[20]Setembro!$G$8</f>
        <v>34</v>
      </c>
      <c r="F24" s="14">
        <f>[20]Setembro!$G$9</f>
        <v>23</v>
      </c>
      <c r="G24" s="14">
        <f>[20]Setembro!$G$10</f>
        <v>18</v>
      </c>
      <c r="H24" s="14">
        <f>[20]Setembro!$G$11</f>
        <v>10</v>
      </c>
      <c r="I24" s="14">
        <f>[20]Setembro!$G$12</f>
        <v>11</v>
      </c>
      <c r="J24" s="14">
        <f>[20]Setembro!$G$13</f>
        <v>11</v>
      </c>
      <c r="K24" s="14">
        <f>[20]Setembro!$G$14</f>
        <v>10</v>
      </c>
      <c r="L24" s="14">
        <f>[20]Setembro!$G$15</f>
        <v>11</v>
      </c>
      <c r="M24" s="14">
        <f>[20]Setembro!$G$16</f>
        <v>13</v>
      </c>
      <c r="N24" s="14">
        <f>[20]Setembro!$G$17</f>
        <v>11</v>
      </c>
      <c r="O24" s="14">
        <f>[20]Setembro!$G$18</f>
        <v>25</v>
      </c>
      <c r="P24" s="14">
        <f>[20]Setembro!$G$19</f>
        <v>54</v>
      </c>
      <c r="Q24" s="14">
        <f>[20]Setembro!$G$20</f>
        <v>45</v>
      </c>
      <c r="R24" s="14">
        <f>[20]Setembro!$G$21</f>
        <v>79</v>
      </c>
      <c r="S24" s="14">
        <f>[20]Setembro!$G$22</f>
        <v>51</v>
      </c>
      <c r="T24" s="14">
        <f>[20]Setembro!$G$23</f>
        <v>28</v>
      </c>
      <c r="U24" s="14">
        <f>[20]Setembro!$G$24</f>
        <v>37</v>
      </c>
      <c r="V24" s="14">
        <f>[20]Setembro!$G$25</f>
        <v>34</v>
      </c>
      <c r="W24" s="14">
        <f>[20]Setembro!$G$26</f>
        <v>25</v>
      </c>
      <c r="X24" s="14">
        <f>[20]Setembro!$G$27</f>
        <v>16</v>
      </c>
      <c r="Y24" s="14">
        <f>[20]Setembro!$G$28</f>
        <v>16</v>
      </c>
      <c r="Z24" s="14">
        <f>[20]Setembro!$G$29</f>
        <v>26</v>
      </c>
      <c r="AA24" s="14">
        <f>[20]Setembro!$G$30</f>
        <v>24</v>
      </c>
      <c r="AB24" s="14">
        <f>[20]Setembro!$G$31</f>
        <v>49</v>
      </c>
      <c r="AC24" s="14">
        <f>[20]Setembro!$G$32</f>
        <v>37</v>
      </c>
      <c r="AD24" s="14">
        <f>[20]Setembro!$G$33</f>
        <v>38</v>
      </c>
      <c r="AE24" s="14">
        <f>[20]Setembro!$G$34</f>
        <v>69</v>
      </c>
      <c r="AF24" s="24">
        <f t="shared" si="5"/>
        <v>10</v>
      </c>
      <c r="AG24" s="81">
        <f t="shared" si="6"/>
        <v>29.166666666666668</v>
      </c>
    </row>
    <row r="25" spans="1:34" ht="17.100000000000001" customHeight="1" x14ac:dyDescent="0.2">
      <c r="A25" s="133" t="s">
        <v>15</v>
      </c>
      <c r="B25" s="14">
        <f>[21]Setembro!$G$5</f>
        <v>53</v>
      </c>
      <c r="C25" s="14">
        <f>[21]Setembro!$G$6</f>
        <v>97</v>
      </c>
      <c r="D25" s="14">
        <f>[21]Setembro!$G$7</f>
        <v>86</v>
      </c>
      <c r="E25" s="14">
        <f>[21]Setembro!$G$8</f>
        <v>36</v>
      </c>
      <c r="F25" s="14">
        <f>[21]Setembro!$G$9</f>
        <v>27</v>
      </c>
      <c r="G25" s="14">
        <f>[21]Setembro!$G$10</f>
        <v>27</v>
      </c>
      <c r="H25" s="14">
        <f>[21]Setembro!$G$11</f>
        <v>14</v>
      </c>
      <c r="I25" s="14">
        <f>[21]Setembro!$G$12</f>
        <v>16</v>
      </c>
      <c r="J25" s="14">
        <f>[21]Setembro!$G$13</f>
        <v>12</v>
      </c>
      <c r="K25" s="14">
        <f>[21]Setembro!$G$14</f>
        <v>14</v>
      </c>
      <c r="L25" s="14">
        <f>[21]Setembro!$G$15</f>
        <v>15</v>
      </c>
      <c r="M25" s="14">
        <f>[21]Setembro!$G$16</f>
        <v>31</v>
      </c>
      <c r="N25" s="14">
        <f>[21]Setembro!$G$17</f>
        <v>52</v>
      </c>
      <c r="O25" s="14">
        <f>[21]Setembro!$G$18</f>
        <v>72</v>
      </c>
      <c r="P25" s="14">
        <f>[21]Setembro!$G$19</f>
        <v>48</v>
      </c>
      <c r="Q25" s="14">
        <f>[21]Setembro!$G$20</f>
        <v>72</v>
      </c>
      <c r="R25" s="14">
        <f>[21]Setembro!$G$21</f>
        <v>67</v>
      </c>
      <c r="S25" s="14">
        <f>[21]Setembro!$G$22</f>
        <v>51</v>
      </c>
      <c r="T25" s="14">
        <f>[21]Setembro!$G$23</f>
        <v>36</v>
      </c>
      <c r="U25" s="14">
        <f>[21]Setembro!$G$24</f>
        <v>59</v>
      </c>
      <c r="V25" s="14">
        <f>[21]Setembro!$G$25</f>
        <v>45</v>
      </c>
      <c r="W25" s="14">
        <f>[21]Setembro!$G$26</f>
        <v>33</v>
      </c>
      <c r="X25" s="14">
        <f>[21]Setembro!$G$27</f>
        <v>29</v>
      </c>
      <c r="Y25" s="14">
        <f>[21]Setembro!$G$28</f>
        <v>31</v>
      </c>
      <c r="Z25" s="14">
        <f>[21]Setembro!$G$29</f>
        <v>49</v>
      </c>
      <c r="AA25" s="14">
        <f>[21]Setembro!$G$30</f>
        <v>61</v>
      </c>
      <c r="AB25" s="14">
        <f>[21]Setembro!$G$31</f>
        <v>77</v>
      </c>
      <c r="AC25" s="14">
        <f>[21]Setembro!$G$32</f>
        <v>66</v>
      </c>
      <c r="AD25" s="14">
        <f>[21]Setembro!$G$33</f>
        <v>59</v>
      </c>
      <c r="AE25" s="14">
        <f>[21]Setembro!$G$34</f>
        <v>66</v>
      </c>
      <c r="AF25" s="24">
        <f t="shared" si="5"/>
        <v>12</v>
      </c>
      <c r="AG25" s="81">
        <f t="shared" si="6"/>
        <v>46.7</v>
      </c>
    </row>
    <row r="26" spans="1:34" ht="17.100000000000001" customHeight="1" x14ac:dyDescent="0.2">
      <c r="A26" s="133" t="s">
        <v>16</v>
      </c>
      <c r="B26" s="14">
        <f>[22]Setembro!$G$5</f>
        <v>46</v>
      </c>
      <c r="C26" s="14">
        <f>[22]Setembro!$G$6</f>
        <v>71</v>
      </c>
      <c r="D26" s="14">
        <f>[22]Setembro!$G$7</f>
        <v>48</v>
      </c>
      <c r="E26" s="14">
        <f>[22]Setembro!$G$8</f>
        <v>37</v>
      </c>
      <c r="F26" s="14">
        <f>[22]Setembro!$G$9</f>
        <v>26</v>
      </c>
      <c r="G26" s="14">
        <f>[22]Setembro!$G$10</f>
        <v>14</v>
      </c>
      <c r="H26" s="14">
        <f>[22]Setembro!$G$11</f>
        <v>12</v>
      </c>
      <c r="I26" s="14">
        <f>[22]Setembro!$G$12</f>
        <v>11</v>
      </c>
      <c r="J26" s="14">
        <f>[22]Setembro!$G$13</f>
        <v>12</v>
      </c>
      <c r="K26" s="14">
        <f>[22]Setembro!$G$14</f>
        <v>10</v>
      </c>
      <c r="L26" s="14">
        <f>[22]Setembro!$G$15</f>
        <v>16</v>
      </c>
      <c r="M26" s="14">
        <f>[22]Setembro!$G$16</f>
        <v>17</v>
      </c>
      <c r="N26" s="14">
        <f>[22]Setembro!$G$17</f>
        <v>40</v>
      </c>
      <c r="O26" s="14">
        <f>[22]Setembro!$G$18</f>
        <v>62</v>
      </c>
      <c r="P26" s="14">
        <f>[22]Setembro!$G$19</f>
        <v>38</v>
      </c>
      <c r="Q26" s="14">
        <f>[22]Setembro!$G$20</f>
        <v>58</v>
      </c>
      <c r="R26" s="14">
        <f>[22]Setembro!$G$21</f>
        <v>58</v>
      </c>
      <c r="S26" s="14">
        <f>[22]Setembro!$G$22</f>
        <v>51</v>
      </c>
      <c r="T26" s="14">
        <f>[22]Setembro!$G$23</f>
        <v>33</v>
      </c>
      <c r="U26" s="14">
        <f>[22]Setembro!$G$24</f>
        <v>42</v>
      </c>
      <c r="V26" s="14">
        <f>[22]Setembro!$G$25</f>
        <v>41</v>
      </c>
      <c r="W26" s="14">
        <f>[22]Setembro!$G$26</f>
        <v>33</v>
      </c>
      <c r="X26" s="14">
        <f>[22]Setembro!$G$27</f>
        <v>28</v>
      </c>
      <c r="Y26" s="14">
        <f>[22]Setembro!$G$28</f>
        <v>27</v>
      </c>
      <c r="Z26" s="14">
        <f>[22]Setembro!$G$29</f>
        <v>38</v>
      </c>
      <c r="AA26" s="14">
        <f>[22]Setembro!$G$30</f>
        <v>43</v>
      </c>
      <c r="AB26" s="14">
        <f>[22]Setembro!$G$31</f>
        <v>58</v>
      </c>
      <c r="AC26" s="14">
        <f>[22]Setembro!$G$32</f>
        <v>54</v>
      </c>
      <c r="AD26" s="14">
        <f>[22]Setembro!$G$33</f>
        <v>50</v>
      </c>
      <c r="AE26" s="14">
        <f>[22]Setembro!$G$34</f>
        <v>41</v>
      </c>
      <c r="AF26" s="24">
        <f t="shared" si="5"/>
        <v>10</v>
      </c>
      <c r="AG26" s="81">
        <f t="shared" si="6"/>
        <v>37.166666666666664</v>
      </c>
    </row>
    <row r="27" spans="1:34" ht="17.100000000000001" customHeight="1" x14ac:dyDescent="0.2">
      <c r="A27" s="133" t="s">
        <v>17</v>
      </c>
      <c r="B27" s="14">
        <f>[23]Setembro!$G$5</f>
        <v>36</v>
      </c>
      <c r="C27" s="14">
        <f>[23]Setembro!$G$6</f>
        <v>65</v>
      </c>
      <c r="D27" s="14">
        <f>[23]Setembro!$G$7</f>
        <v>63</v>
      </c>
      <c r="E27" s="14">
        <f>[23]Setembro!$G$8</f>
        <v>18</v>
      </c>
      <c r="F27" s="14">
        <f>[23]Setembro!$G$9</f>
        <v>10</v>
      </c>
      <c r="G27" s="14">
        <f>[23]Setembro!$G$10</f>
        <v>13</v>
      </c>
      <c r="H27" s="14">
        <f>[23]Setembro!$G$11</f>
        <v>13</v>
      </c>
      <c r="I27" s="14">
        <f>[23]Setembro!$G$12</f>
        <v>12</v>
      </c>
      <c r="J27" s="14">
        <f>[23]Setembro!$G$13</f>
        <v>13</v>
      </c>
      <c r="K27" s="14">
        <f>[23]Setembro!$G$14</f>
        <v>15</v>
      </c>
      <c r="L27" s="14">
        <f>[23]Setembro!$G$15</f>
        <v>20</v>
      </c>
      <c r="M27" s="14">
        <f>[23]Setembro!$G$16</f>
        <v>32</v>
      </c>
      <c r="N27" s="14">
        <f>[23]Setembro!$G$17</f>
        <v>36</v>
      </c>
      <c r="O27" s="14">
        <f>[23]Setembro!$G$18</f>
        <v>66</v>
      </c>
      <c r="P27" s="14">
        <f>[23]Setembro!$G$19</f>
        <v>49</v>
      </c>
      <c r="Q27" s="14">
        <f>[23]Setembro!$G$20</f>
        <v>79</v>
      </c>
      <c r="R27" s="14">
        <f>[23]Setembro!$G$21</f>
        <v>78</v>
      </c>
      <c r="S27" s="14">
        <f>[23]Setembro!$G$22</f>
        <v>51</v>
      </c>
      <c r="T27" s="14">
        <f>[23]Setembro!$G$23</f>
        <v>37</v>
      </c>
      <c r="U27" s="14">
        <f>[23]Setembro!$G$24</f>
        <v>65</v>
      </c>
      <c r="V27" s="14">
        <f>[23]Setembro!$G$25</f>
        <v>53</v>
      </c>
      <c r="W27" s="14">
        <f>[23]Setembro!$G$26</f>
        <v>30</v>
      </c>
      <c r="X27" s="14">
        <f>[23]Setembro!$G$27</f>
        <v>26</v>
      </c>
      <c r="Y27" s="14">
        <f>[23]Setembro!$G$28</f>
        <v>23</v>
      </c>
      <c r="Z27" s="14">
        <f>[23]Setembro!$G$29</f>
        <v>57</v>
      </c>
      <c r="AA27" s="14">
        <f>[23]Setembro!$G$30</f>
        <v>34</v>
      </c>
      <c r="AB27" s="14">
        <f>[23]Setembro!$G$31</f>
        <v>59</v>
      </c>
      <c r="AC27" s="14">
        <f>[23]Setembro!$G$32</f>
        <v>58</v>
      </c>
      <c r="AD27" s="14">
        <f>[23]Setembro!$G$33</f>
        <v>51</v>
      </c>
      <c r="AE27" s="14">
        <f>[23]Setembro!$G$34</f>
        <v>79</v>
      </c>
      <c r="AF27" s="24">
        <f t="shared" si="5"/>
        <v>10</v>
      </c>
      <c r="AG27" s="81">
        <f t="shared" si="6"/>
        <v>41.366666666666667</v>
      </c>
    </row>
    <row r="28" spans="1:34" ht="17.100000000000001" customHeight="1" x14ac:dyDescent="0.2">
      <c r="A28" s="133" t="s">
        <v>18</v>
      </c>
      <c r="B28" s="14">
        <f>[24]Setembro!$G$5</f>
        <v>24</v>
      </c>
      <c r="C28" s="14">
        <f>[24]Setembro!$G$6</f>
        <v>58</v>
      </c>
      <c r="D28" s="14">
        <f>[24]Setembro!$G$7</f>
        <v>46</v>
      </c>
      <c r="E28" s="14">
        <f>[24]Setembro!$G$8</f>
        <v>32</v>
      </c>
      <c r="F28" s="14">
        <f>[24]Setembro!$G$9</f>
        <v>13</v>
      </c>
      <c r="G28" s="14">
        <f>[24]Setembro!$G$10</f>
        <v>13</v>
      </c>
      <c r="H28" s="14">
        <f>[24]Setembro!$G$11</f>
        <v>12</v>
      </c>
      <c r="I28" s="14">
        <f>[24]Setembro!$G$12</f>
        <v>12</v>
      </c>
      <c r="J28" s="14">
        <f>[24]Setembro!$G$13</f>
        <v>12</v>
      </c>
      <c r="K28" s="14">
        <f>[24]Setembro!$G$14</f>
        <v>10</v>
      </c>
      <c r="L28" s="14">
        <f>[24]Setembro!$G$15</f>
        <v>12</v>
      </c>
      <c r="M28" s="14">
        <f>[24]Setembro!$G$16</f>
        <v>12</v>
      </c>
      <c r="N28" s="14">
        <f>[24]Setembro!$G$17</f>
        <v>13</v>
      </c>
      <c r="O28" s="14">
        <f>[24]Setembro!$G$18</f>
        <v>29</v>
      </c>
      <c r="P28" s="14">
        <f>[24]Setembro!$G$19</f>
        <v>53</v>
      </c>
      <c r="Q28" s="14">
        <f>[24]Setembro!$G$20</f>
        <v>69</v>
      </c>
      <c r="R28" s="14">
        <f>[24]Setembro!$G$21</f>
        <v>82</v>
      </c>
      <c r="S28" s="14">
        <f>[24]Setembro!$G$22</f>
        <v>51</v>
      </c>
      <c r="T28" s="14">
        <f>[24]Setembro!$G$23</f>
        <v>39</v>
      </c>
      <c r="U28" s="14">
        <f>[24]Setembro!$G$24</f>
        <v>43</v>
      </c>
      <c r="V28" s="14">
        <f>[24]Setembro!$G$25</f>
        <v>41</v>
      </c>
      <c r="W28" s="14">
        <f>[24]Setembro!$G$26</f>
        <v>32</v>
      </c>
      <c r="X28" s="14">
        <f>[24]Setembro!$G$27</f>
        <v>25</v>
      </c>
      <c r="Y28" s="14">
        <f>[24]Setembro!$G$28</f>
        <v>19</v>
      </c>
      <c r="Z28" s="14" t="str">
        <f>[24]Setembro!$G$29</f>
        <v>*</v>
      </c>
      <c r="AA28" s="14">
        <f>[24]Setembro!$G$30</f>
        <v>31</v>
      </c>
      <c r="AB28" s="14">
        <f>[24]Setembro!$G$31</f>
        <v>35</v>
      </c>
      <c r="AC28" s="14">
        <f>[24]Setembro!$G$32</f>
        <v>37</v>
      </c>
      <c r="AD28" s="14">
        <f>[24]Setembro!$G$33</f>
        <v>50</v>
      </c>
      <c r="AE28" s="14">
        <f>[24]Setembro!$G$34</f>
        <v>75</v>
      </c>
      <c r="AF28" s="24">
        <f t="shared" si="5"/>
        <v>10</v>
      </c>
      <c r="AG28" s="81">
        <f t="shared" si="6"/>
        <v>33.793103448275865</v>
      </c>
    </row>
    <row r="29" spans="1:34" ht="17.100000000000001" customHeight="1" x14ac:dyDescent="0.2">
      <c r="A29" s="133" t="s">
        <v>19</v>
      </c>
      <c r="B29" s="14">
        <f>[25]Setembro!$G$5</f>
        <v>85</v>
      </c>
      <c r="C29" s="14">
        <f>[25]Setembro!$G$6</f>
        <v>90</v>
      </c>
      <c r="D29" s="14">
        <f>[25]Setembro!$G$7</f>
        <v>86</v>
      </c>
      <c r="E29" s="14">
        <f>[25]Setembro!$G$8</f>
        <v>35</v>
      </c>
      <c r="F29" s="14">
        <f>[25]Setembro!$G$9</f>
        <v>33</v>
      </c>
      <c r="G29" s="14">
        <f>[25]Setembro!$G$10</f>
        <v>28</v>
      </c>
      <c r="H29" s="14">
        <f>[25]Setembro!$G$11</f>
        <v>21</v>
      </c>
      <c r="I29" s="14">
        <f>[25]Setembro!$G$12</f>
        <v>15</v>
      </c>
      <c r="J29" s="14">
        <f>[25]Setembro!$G$13</f>
        <v>13</v>
      </c>
      <c r="K29" s="14">
        <f>[25]Setembro!$G$14</f>
        <v>15</v>
      </c>
      <c r="L29" s="14">
        <f>[25]Setembro!$G$15</f>
        <v>23</v>
      </c>
      <c r="M29" s="14">
        <f>[25]Setembro!$G$16</f>
        <v>37</v>
      </c>
      <c r="N29" s="14">
        <f>[25]Setembro!$G$17</f>
        <v>53</v>
      </c>
      <c r="O29" s="14">
        <f>[25]Setembro!$G$18</f>
        <v>60</v>
      </c>
      <c r="P29" s="14">
        <f>[25]Setembro!$G$19</f>
        <v>42</v>
      </c>
      <c r="Q29" s="14">
        <f>[25]Setembro!$G$20</f>
        <v>68</v>
      </c>
      <c r="R29" s="14">
        <f>[25]Setembro!$G$21</f>
        <v>57</v>
      </c>
      <c r="S29" s="14">
        <f>[25]Setembro!$G$22</f>
        <v>31</v>
      </c>
      <c r="T29" s="14">
        <f>[25]Setembro!$G$23</f>
        <v>33</v>
      </c>
      <c r="U29" s="14">
        <f>[25]Setembro!$G$24</f>
        <v>74</v>
      </c>
      <c r="V29" s="14">
        <f>[25]Setembro!$G$25</f>
        <v>53</v>
      </c>
      <c r="W29" s="14">
        <f>[25]Setembro!$G$26</f>
        <v>39</v>
      </c>
      <c r="X29" s="14">
        <f>[25]Setembro!$G$27</f>
        <v>32</v>
      </c>
      <c r="Y29" s="14">
        <f>[25]Setembro!$G$28</f>
        <v>31</v>
      </c>
      <c r="Z29" s="14">
        <f>[25]Setembro!$G$29</f>
        <v>64</v>
      </c>
      <c r="AA29" s="14">
        <f>[25]Setembro!$G$30</f>
        <v>85</v>
      </c>
      <c r="AB29" s="14">
        <f>[25]Setembro!$G$31</f>
        <v>77</v>
      </c>
      <c r="AC29" s="14">
        <f>[25]Setembro!$G$32</f>
        <v>62</v>
      </c>
      <c r="AD29" s="14">
        <f>[25]Setembro!$G$33</f>
        <v>60</v>
      </c>
      <c r="AE29" s="14">
        <f>[25]Setembro!$G$34</f>
        <v>72</v>
      </c>
      <c r="AF29" s="24">
        <f t="shared" si="5"/>
        <v>13</v>
      </c>
      <c r="AG29" s="81">
        <f t="shared" si="6"/>
        <v>49.133333333333333</v>
      </c>
    </row>
    <row r="30" spans="1:34" ht="17.100000000000001" customHeight="1" x14ac:dyDescent="0.2">
      <c r="A30" s="133" t="s">
        <v>31</v>
      </c>
      <c r="B30" s="14">
        <f>[26]Setembro!$G$5</f>
        <v>37</v>
      </c>
      <c r="C30" s="14">
        <f>[26]Setembro!$G$6</f>
        <v>75</v>
      </c>
      <c r="D30" s="14">
        <f>[26]Setembro!$G$7</f>
        <v>70</v>
      </c>
      <c r="E30" s="14">
        <f>[26]Setembro!$G$8</f>
        <v>34</v>
      </c>
      <c r="F30" s="14">
        <f>[26]Setembro!$G$9</f>
        <v>22</v>
      </c>
      <c r="G30" s="14">
        <f>[26]Setembro!$G$10</f>
        <v>19</v>
      </c>
      <c r="H30" s="14">
        <f>[26]Setembro!$G$11</f>
        <v>15</v>
      </c>
      <c r="I30" s="14">
        <f>[26]Setembro!$G$12</f>
        <v>15</v>
      </c>
      <c r="J30" s="14">
        <f>[26]Setembro!$G$13</f>
        <v>20</v>
      </c>
      <c r="K30" s="14">
        <f>[26]Setembro!$G$14</f>
        <v>17</v>
      </c>
      <c r="L30" s="14">
        <f>[26]Setembro!$G$15</f>
        <v>16</v>
      </c>
      <c r="M30" s="14">
        <f>[26]Setembro!$G$16</f>
        <v>21</v>
      </c>
      <c r="N30" s="14">
        <f>[26]Setembro!$G$17</f>
        <v>21</v>
      </c>
      <c r="O30" s="14">
        <f>[26]Setembro!$G$18</f>
        <v>64</v>
      </c>
      <c r="P30" s="14">
        <f>[26]Setembro!$G$19</f>
        <v>60</v>
      </c>
      <c r="Q30" s="14">
        <f>[26]Setembro!$G$20</f>
        <v>76</v>
      </c>
      <c r="R30" s="14">
        <f>[26]Setembro!$G$21</f>
        <v>83</v>
      </c>
      <c r="S30" s="14">
        <f>[26]Setembro!$G$22</f>
        <v>60</v>
      </c>
      <c r="T30" s="14">
        <f>[26]Setembro!$G$23</f>
        <v>44</v>
      </c>
      <c r="U30" s="14">
        <f>[26]Setembro!$G$24</f>
        <v>62</v>
      </c>
      <c r="V30" s="14">
        <f>[26]Setembro!$G$25</f>
        <v>46</v>
      </c>
      <c r="W30" s="14">
        <f>[26]Setembro!$G$26</f>
        <v>33</v>
      </c>
      <c r="X30" s="14">
        <f>[26]Setembro!$G$27</f>
        <v>32</v>
      </c>
      <c r="Y30" s="14">
        <f>[26]Setembro!$G$28</f>
        <v>24</v>
      </c>
      <c r="Z30" s="14">
        <f>[26]Setembro!$G$29</f>
        <v>44</v>
      </c>
      <c r="AA30" s="14">
        <f>[26]Setembro!$G$30</f>
        <v>37</v>
      </c>
      <c r="AB30" s="14">
        <f>[26]Setembro!$G$31</f>
        <v>52</v>
      </c>
      <c r="AC30" s="14">
        <f>[26]Setembro!$G$32</f>
        <v>51</v>
      </c>
      <c r="AD30" s="14">
        <f>[26]Setembro!$G$33</f>
        <v>47</v>
      </c>
      <c r="AE30" s="14">
        <f>[26]Setembro!$G$34</f>
        <v>69</v>
      </c>
      <c r="AF30" s="24">
        <f t="shared" si="5"/>
        <v>15</v>
      </c>
      <c r="AG30" s="81">
        <f t="shared" si="6"/>
        <v>42.2</v>
      </c>
    </row>
    <row r="31" spans="1:34" ht="17.100000000000001" customHeight="1" x14ac:dyDescent="0.2">
      <c r="A31" s="133" t="s">
        <v>49</v>
      </c>
      <c r="B31" s="14">
        <f>[27]Setembro!$G$5</f>
        <v>19</v>
      </c>
      <c r="C31" s="14">
        <f>[27]Setembro!$G$6</f>
        <v>47</v>
      </c>
      <c r="D31" s="14">
        <f>[27]Setembro!$G$7</f>
        <v>40</v>
      </c>
      <c r="E31" s="14">
        <f>[27]Setembro!$G$8</f>
        <v>28</v>
      </c>
      <c r="F31" s="14">
        <f>[27]Setembro!$G$9</f>
        <v>18</v>
      </c>
      <c r="G31" s="14">
        <f>[27]Setembro!$G$10</f>
        <v>13</v>
      </c>
      <c r="H31" s="14">
        <f>[27]Setembro!$G$11</f>
        <v>13</v>
      </c>
      <c r="I31" s="14">
        <f>[27]Setembro!$G$12</f>
        <v>11</v>
      </c>
      <c r="J31" s="14">
        <f>[27]Setembro!$G$13</f>
        <v>12</v>
      </c>
      <c r="K31" s="14">
        <f>[27]Setembro!$G$14</f>
        <v>10</v>
      </c>
      <c r="L31" s="14">
        <f>[27]Setembro!$G$15</f>
        <v>10</v>
      </c>
      <c r="M31" s="14">
        <f>[27]Setembro!$G$16</f>
        <v>11</v>
      </c>
      <c r="N31" s="14">
        <f>[27]Setembro!$G$17</f>
        <v>11</v>
      </c>
      <c r="O31" s="14">
        <f>[27]Setembro!$G$18</f>
        <v>30</v>
      </c>
      <c r="P31" s="14">
        <f>[27]Setembro!$G$19</f>
        <v>31</v>
      </c>
      <c r="Q31" s="14">
        <f>[27]Setembro!$G$20</f>
        <v>34</v>
      </c>
      <c r="R31" s="14">
        <f>[27]Setembro!$G$21</f>
        <v>45</v>
      </c>
      <c r="S31" s="14">
        <f>[27]Setembro!$G$22</f>
        <v>32</v>
      </c>
      <c r="T31" s="14">
        <f>[27]Setembro!$G$23</f>
        <v>29</v>
      </c>
      <c r="U31" s="14">
        <f>[27]Setembro!$G$24</f>
        <v>35</v>
      </c>
      <c r="V31" s="14">
        <f>[27]Setembro!$G$25</f>
        <v>31</v>
      </c>
      <c r="W31" s="14">
        <f>[27]Setembro!$G$26</f>
        <v>22</v>
      </c>
      <c r="X31" s="14">
        <f>[27]Setembro!$G$27</f>
        <v>24</v>
      </c>
      <c r="Y31" s="14">
        <f>[27]Setembro!$G$28</f>
        <v>24</v>
      </c>
      <c r="Z31" s="14">
        <f>[27]Setembro!$G$29</f>
        <v>44</v>
      </c>
      <c r="AA31" s="14">
        <f>[27]Setembro!$G$30</f>
        <v>27</v>
      </c>
      <c r="AB31" s="14">
        <f>[27]Setembro!$G$31</f>
        <v>28</v>
      </c>
      <c r="AC31" s="14">
        <f>[27]Setembro!$G$32</f>
        <v>49</v>
      </c>
      <c r="AD31" s="14">
        <f>[27]Setembro!$G$33</f>
        <v>42</v>
      </c>
      <c r="AE31" s="14">
        <f>[27]Setembro!$G$34</f>
        <v>64</v>
      </c>
      <c r="AF31" s="24">
        <f>MIN(B31:AE31)</f>
        <v>10</v>
      </c>
      <c r="AG31" s="81">
        <f>AVERAGE(B31:AE31)</f>
        <v>27.8</v>
      </c>
    </row>
    <row r="32" spans="1:34" ht="17.100000000000001" customHeight="1" x14ac:dyDescent="0.2">
      <c r="A32" s="133" t="s">
        <v>20</v>
      </c>
      <c r="B32" s="14">
        <f>[28]Setembro!$G$5</f>
        <v>16</v>
      </c>
      <c r="C32" s="14">
        <f>[28]Setembro!$G$6</f>
        <v>46</v>
      </c>
      <c r="D32" s="14">
        <f>[28]Setembro!$G$7</f>
        <v>35</v>
      </c>
      <c r="E32" s="14">
        <f>[28]Setembro!$G$8</f>
        <v>34</v>
      </c>
      <c r="F32" s="14">
        <f>[28]Setembro!$G$9</f>
        <v>19</v>
      </c>
      <c r="G32" s="14">
        <f>[28]Setembro!$G$10</f>
        <v>17</v>
      </c>
      <c r="H32" s="14">
        <f>[28]Setembro!$G$11</f>
        <v>11</v>
      </c>
      <c r="I32" s="14">
        <f>[28]Setembro!$G$12</f>
        <v>10</v>
      </c>
      <c r="J32" s="14">
        <f>[28]Setembro!$G$13</f>
        <v>11</v>
      </c>
      <c r="K32" s="14">
        <f>[28]Setembro!$G$14</f>
        <v>11</v>
      </c>
      <c r="L32" s="14">
        <f>[28]Setembro!$G$15</f>
        <v>13</v>
      </c>
      <c r="M32" s="14">
        <f>[28]Setembro!$G$16</f>
        <v>17</v>
      </c>
      <c r="N32" s="14">
        <f>[28]Setembro!$G$17</f>
        <v>18</v>
      </c>
      <c r="O32" s="14">
        <f>[28]Setembro!$G$18</f>
        <v>39</v>
      </c>
      <c r="P32" s="14">
        <f>[28]Setembro!$G$19</f>
        <v>58</v>
      </c>
      <c r="Q32" s="14">
        <f>[28]Setembro!$G$20</f>
        <v>54</v>
      </c>
      <c r="R32" s="14">
        <f>[28]Setembro!$G$21</f>
        <v>78</v>
      </c>
      <c r="S32" s="14">
        <f>[28]Setembro!$G$22</f>
        <v>54</v>
      </c>
      <c r="T32" s="14">
        <f>[28]Setembro!$G$23</f>
        <v>31</v>
      </c>
      <c r="U32" s="14">
        <f>[28]Setembro!$G$24</f>
        <v>56</v>
      </c>
      <c r="V32" s="14">
        <f>[28]Setembro!$G$25</f>
        <v>36</v>
      </c>
      <c r="W32" s="14">
        <f>[28]Setembro!$G$26</f>
        <v>22</v>
      </c>
      <c r="X32" s="14">
        <f>[28]Setembro!$G$27</f>
        <v>17</v>
      </c>
      <c r="Y32" s="14">
        <f>[28]Setembro!$G$28</f>
        <v>14</v>
      </c>
      <c r="Z32" s="14">
        <f>[28]Setembro!$G$29</f>
        <v>30</v>
      </c>
      <c r="AA32" s="14">
        <f>[28]Setembro!$G$30</f>
        <v>25</v>
      </c>
      <c r="AB32" s="14">
        <f>[28]Setembro!$G$31</f>
        <v>45</v>
      </c>
      <c r="AC32" s="14">
        <f>[28]Setembro!$G$32</f>
        <v>32</v>
      </c>
      <c r="AD32" s="14">
        <f>[28]Setembro!$G$33</f>
        <v>45</v>
      </c>
      <c r="AE32" s="14">
        <f>[28]Setembro!$G$34</f>
        <v>62</v>
      </c>
      <c r="AF32" s="24">
        <f>MIN(B32:AE32)</f>
        <v>10</v>
      </c>
      <c r="AG32" s="81">
        <f>AVERAGE(B32:AE32)</f>
        <v>31.866666666666667</v>
      </c>
    </row>
    <row r="33" spans="1:33" ht="17.100000000000001" customHeight="1" x14ac:dyDescent="0.2">
      <c r="A33" s="76" t="s">
        <v>118</v>
      </c>
      <c r="B33" s="13">
        <f>[29]Setembro!$G$5</f>
        <v>42</v>
      </c>
      <c r="C33" s="13">
        <f>[29]Setembro!$G$6</f>
        <v>82</v>
      </c>
      <c r="D33" s="13">
        <f>[29]Setembro!$G$7</f>
        <v>67</v>
      </c>
      <c r="E33" s="13">
        <f>[29]Setembro!$G$8</f>
        <v>35</v>
      </c>
      <c r="F33" s="13">
        <f>[29]Setembro!$G$9</f>
        <v>33</v>
      </c>
      <c r="G33" s="13">
        <f>[29]Setembro!$G$10</f>
        <v>27</v>
      </c>
      <c r="H33" s="13">
        <f>[29]Setembro!$G$11</f>
        <v>21</v>
      </c>
      <c r="I33" s="13">
        <f>[29]Setembro!$G$12</f>
        <v>20</v>
      </c>
      <c r="J33" s="13">
        <f>[29]Setembro!$G$13</f>
        <v>24</v>
      </c>
      <c r="K33" s="13">
        <f>[29]Setembro!$G$14</f>
        <v>20</v>
      </c>
      <c r="L33" s="13">
        <f>[29]Setembro!$G$15</f>
        <v>30</v>
      </c>
      <c r="M33" s="13">
        <f>[29]Setembro!$G$16</f>
        <v>37</v>
      </c>
      <c r="N33" s="13">
        <f>[29]Setembro!$G$17</f>
        <v>41</v>
      </c>
      <c r="O33" s="13">
        <f>[29]Setembro!$G$18</f>
        <v>61</v>
      </c>
      <c r="P33" s="13">
        <f>[29]Setembro!$G$19</f>
        <v>54</v>
      </c>
      <c r="Q33" s="13">
        <f>[29]Setembro!$G$20</f>
        <v>74</v>
      </c>
      <c r="R33" s="13">
        <f>[29]Setembro!$G$21</f>
        <v>75</v>
      </c>
      <c r="S33" s="13">
        <f>[29]Setembro!$G$22</f>
        <v>60</v>
      </c>
      <c r="T33" s="13">
        <f>[29]Setembro!$G$23</f>
        <v>37</v>
      </c>
      <c r="U33" s="13">
        <f>[29]Setembro!$G$24</f>
        <v>60</v>
      </c>
      <c r="V33" s="13">
        <f>[29]Setembro!$G$25</f>
        <v>52</v>
      </c>
      <c r="W33" s="13">
        <f>[29]Setembro!$G$26</f>
        <v>38</v>
      </c>
      <c r="X33" s="13">
        <f>[29]Setembro!$G$27</f>
        <v>31</v>
      </c>
      <c r="Y33" s="13">
        <f>[29]Setembro!$G$28</f>
        <v>26</v>
      </c>
      <c r="Z33" s="13">
        <f>[29]Setembro!$G$29</f>
        <v>52</v>
      </c>
      <c r="AA33" s="13">
        <f>[29]Setembro!$G$30</f>
        <v>41</v>
      </c>
      <c r="AB33" s="13">
        <f>[29]Setembro!$G$31</f>
        <v>70</v>
      </c>
      <c r="AC33" s="13">
        <f>[29]Setembro!$G$32</f>
        <v>54</v>
      </c>
      <c r="AD33" s="13">
        <f>[29]Setembro!$G$33</f>
        <v>54</v>
      </c>
      <c r="AE33" s="13">
        <f>[29]Setembro!$G$34</f>
        <v>82</v>
      </c>
      <c r="AF33" s="23">
        <f t="shared" ref="AF33:AF41" si="7">MIN(B33:AE33)</f>
        <v>20</v>
      </c>
      <c r="AG33" s="90">
        <f t="shared" ref="AG33:AG41" si="8">AVERAGE(B33:AE33)</f>
        <v>46.666666666666664</v>
      </c>
    </row>
    <row r="34" spans="1:33" ht="17.100000000000001" customHeight="1" x14ac:dyDescent="0.2">
      <c r="A34" s="76" t="s">
        <v>199</v>
      </c>
      <c r="B34" s="14" t="str">
        <f>[30]Setembro!$G$5</f>
        <v>*</v>
      </c>
      <c r="C34" s="14" t="str">
        <f>[30]Setembro!$G$6</f>
        <v>*</v>
      </c>
      <c r="D34" s="14" t="str">
        <f>[30]Setembro!$G$7</f>
        <v>*</v>
      </c>
      <c r="E34" s="14" t="str">
        <f>[30]Setembro!$G$8</f>
        <v>*</v>
      </c>
      <c r="F34" s="14" t="str">
        <f>[30]Setembro!$G$9</f>
        <v>*</v>
      </c>
      <c r="G34" s="14" t="str">
        <f>[30]Setembro!$G$10</f>
        <v>*</v>
      </c>
      <c r="H34" s="14" t="str">
        <f>[30]Setembro!$G$11</f>
        <v>*</v>
      </c>
      <c r="I34" s="14" t="str">
        <f>[30]Setembro!$G$12</f>
        <v>*</v>
      </c>
      <c r="J34" s="14" t="str">
        <f>[30]Setembro!$G$13</f>
        <v>*</v>
      </c>
      <c r="K34" s="14" t="str">
        <f>[30]Setembro!$G$14</f>
        <v>*</v>
      </c>
      <c r="L34" s="14" t="str">
        <f>[30]Setembro!$G$15</f>
        <v>*</v>
      </c>
      <c r="M34" s="14" t="str">
        <f>[30]Setembro!$G$16</f>
        <v>*</v>
      </c>
      <c r="N34" s="14" t="str">
        <f>[30]Setembro!$G$17</f>
        <v>*</v>
      </c>
      <c r="O34" s="14" t="str">
        <f>[30]Setembro!$G$18</f>
        <v>*</v>
      </c>
      <c r="P34" s="14" t="str">
        <f>[30]Setembro!$G$19</f>
        <v>*</v>
      </c>
      <c r="Q34" s="14" t="str">
        <f>[30]Setembro!$G$20</f>
        <v>*</v>
      </c>
      <c r="R34" s="14" t="str">
        <f>[30]Setembro!$G$21</f>
        <v>*</v>
      </c>
      <c r="S34" s="14" t="str">
        <f>[30]Setembro!$G$22</f>
        <v>*</v>
      </c>
      <c r="T34" s="14" t="str">
        <f>[30]Setembro!$G$23</f>
        <v>*</v>
      </c>
      <c r="U34" s="14" t="str">
        <f>[30]Setembro!$G$24</f>
        <v>*</v>
      </c>
      <c r="V34" s="14" t="str">
        <f>[30]Setembro!$G$25</f>
        <v>*</v>
      </c>
      <c r="W34" s="14" t="str">
        <f>[30]Setembro!$G$26</f>
        <v>*</v>
      </c>
      <c r="X34" s="14" t="str">
        <f>[30]Setembro!$G$27</f>
        <v>*</v>
      </c>
      <c r="Y34" s="14" t="str">
        <f>[30]Setembro!$G$28</f>
        <v>*</v>
      </c>
      <c r="Z34" s="14" t="str">
        <f>[30]Setembro!$G$29</f>
        <v>*</v>
      </c>
      <c r="AA34" s="14" t="str">
        <f>[30]Setembro!$G$30</f>
        <v>*</v>
      </c>
      <c r="AB34" s="14" t="str">
        <f>[30]Setembro!$G$31</f>
        <v>*</v>
      </c>
      <c r="AC34" s="14" t="str">
        <f>[30]Setembro!$G$32</f>
        <v>*</v>
      </c>
      <c r="AD34" s="14" t="str">
        <f>[30]Setembro!$G$33</f>
        <v>*</v>
      </c>
      <c r="AE34" s="14" t="str">
        <f>[30]Setembro!$G$34</f>
        <v>*</v>
      </c>
      <c r="AF34" s="24" t="s">
        <v>110</v>
      </c>
      <c r="AG34" s="81" t="s">
        <v>110</v>
      </c>
    </row>
    <row r="35" spans="1:33" ht="17.100000000000001" customHeight="1" x14ac:dyDescent="0.2">
      <c r="A35" s="76" t="s">
        <v>126</v>
      </c>
      <c r="B35" s="14">
        <f>[31]Setembro!$G$5</f>
        <v>29</v>
      </c>
      <c r="C35" s="14">
        <f>[31]Setembro!$G$6</f>
        <v>49</v>
      </c>
      <c r="D35" s="14">
        <f>[31]Setembro!$G$7</f>
        <v>53</v>
      </c>
      <c r="E35" s="14">
        <f>[31]Setembro!$G$8</f>
        <v>31</v>
      </c>
      <c r="F35" s="14">
        <f>[31]Setembro!$G$9</f>
        <v>17</v>
      </c>
      <c r="G35" s="14">
        <f>[31]Setembro!$G$10</f>
        <v>18</v>
      </c>
      <c r="H35" s="14">
        <f>[31]Setembro!$G$11</f>
        <v>13</v>
      </c>
      <c r="I35" s="14">
        <f>[31]Setembro!$G$12</f>
        <v>15</v>
      </c>
      <c r="J35" s="14">
        <f>[31]Setembro!$G$13</f>
        <v>14</v>
      </c>
      <c r="K35" s="14">
        <f>[31]Setembro!$G$14</f>
        <v>13</v>
      </c>
      <c r="L35" s="14">
        <f>[31]Setembro!$G$15</f>
        <v>15</v>
      </c>
      <c r="M35" s="14">
        <f>[31]Setembro!$G$16</f>
        <v>16</v>
      </c>
      <c r="N35" s="14">
        <f>[31]Setembro!$G$17</f>
        <v>15</v>
      </c>
      <c r="O35" s="14">
        <f>[31]Setembro!$G$18</f>
        <v>49</v>
      </c>
      <c r="P35" s="14">
        <f>[31]Setembro!$G$19</f>
        <v>54</v>
      </c>
      <c r="Q35" s="14">
        <f>[31]Setembro!$G$20</f>
        <v>75</v>
      </c>
      <c r="R35" s="14">
        <f>[31]Setembro!$G$21</f>
        <v>83</v>
      </c>
      <c r="S35" s="14">
        <f>[31]Setembro!$G$22</f>
        <v>52</v>
      </c>
      <c r="T35" s="14">
        <f>[31]Setembro!$G$23</f>
        <v>43</v>
      </c>
      <c r="U35" s="14">
        <f>[31]Setembro!$G$24</f>
        <v>47</v>
      </c>
      <c r="V35" s="14">
        <f>[31]Setembro!$G$25</f>
        <v>46</v>
      </c>
      <c r="W35" s="14">
        <f>[31]Setembro!$G$26</f>
        <v>33</v>
      </c>
      <c r="X35" s="14">
        <f>[31]Setembro!$G$27</f>
        <v>32</v>
      </c>
      <c r="Y35" s="14">
        <f>[31]Setembro!$G$28</f>
        <v>21</v>
      </c>
      <c r="Z35" s="14">
        <f>[31]Setembro!$G$29</f>
        <v>43</v>
      </c>
      <c r="AA35" s="14">
        <f>[31]Setembro!$G$30</f>
        <v>35</v>
      </c>
      <c r="AB35" s="14">
        <f>[31]Setembro!$G$31</f>
        <v>45</v>
      </c>
      <c r="AC35" s="14">
        <f>[31]Setembro!$G$32</f>
        <v>51</v>
      </c>
      <c r="AD35" s="14">
        <f>[31]Setembro!$G$33</f>
        <v>46</v>
      </c>
      <c r="AE35" s="14">
        <f>[31]Setembro!$G$34</f>
        <v>67</v>
      </c>
      <c r="AF35" s="24">
        <f t="shared" si="7"/>
        <v>13</v>
      </c>
      <c r="AG35" s="81">
        <f t="shared" si="8"/>
        <v>37.333333333333336</v>
      </c>
    </row>
    <row r="36" spans="1:33" ht="17.100000000000001" customHeight="1" x14ac:dyDescent="0.2">
      <c r="A36" s="76" t="s">
        <v>129</v>
      </c>
      <c r="B36" s="14">
        <f>[32]Setembro!$G$5</f>
        <v>56</v>
      </c>
      <c r="C36" s="14">
        <f>[32]Setembro!$G$6</f>
        <v>83</v>
      </c>
      <c r="D36" s="14">
        <f>[32]Setembro!$G$7</f>
        <v>62</v>
      </c>
      <c r="E36" s="14">
        <f>[32]Setembro!$G$8</f>
        <v>37</v>
      </c>
      <c r="F36" s="14">
        <f>[32]Setembro!$G$9</f>
        <v>28</v>
      </c>
      <c r="G36" s="14">
        <f>[32]Setembro!$G$10</f>
        <v>23</v>
      </c>
      <c r="H36" s="14">
        <f>[32]Setembro!$G$11</f>
        <v>22</v>
      </c>
      <c r="I36" s="14">
        <f>[32]Setembro!$G$12</f>
        <v>18</v>
      </c>
      <c r="J36" s="14">
        <f>[32]Setembro!$G$13</f>
        <v>20</v>
      </c>
      <c r="K36" s="14">
        <f>[32]Setembro!$G$14</f>
        <v>17</v>
      </c>
      <c r="L36" s="14">
        <f>[32]Setembro!$G$15</f>
        <v>23</v>
      </c>
      <c r="M36" s="14">
        <f>[32]Setembro!$G$16</f>
        <v>36</v>
      </c>
      <c r="N36" s="14">
        <f>[32]Setembro!$G$17</f>
        <v>41</v>
      </c>
      <c r="O36" s="14">
        <f>[32]Setembro!$G$18</f>
        <v>67</v>
      </c>
      <c r="P36" s="14">
        <f>[32]Setembro!$G$19</f>
        <v>57</v>
      </c>
      <c r="Q36" s="14">
        <f>[32]Setembro!$G$20</f>
        <v>74</v>
      </c>
      <c r="R36" s="14">
        <f>[32]Setembro!$G$21</f>
        <v>77</v>
      </c>
      <c r="S36" s="14">
        <f>[32]Setembro!$G$22</f>
        <v>59</v>
      </c>
      <c r="T36" s="14">
        <f>[32]Setembro!$G$23</f>
        <v>40</v>
      </c>
      <c r="U36" s="14">
        <f>[32]Setembro!$G$24</f>
        <v>59</v>
      </c>
      <c r="V36" s="14">
        <f>[32]Setembro!$G$25</f>
        <v>50</v>
      </c>
      <c r="W36" s="14">
        <f>[32]Setembro!$G$26</f>
        <v>37</v>
      </c>
      <c r="X36" s="14">
        <f>[32]Setembro!$G$27</f>
        <v>35</v>
      </c>
      <c r="Y36" s="14">
        <f>[32]Setembro!$G$28</f>
        <v>39</v>
      </c>
      <c r="Z36" s="14">
        <f>[32]Setembro!$G$29</f>
        <v>49</v>
      </c>
      <c r="AA36" s="14">
        <f>[32]Setembro!$G$30</f>
        <v>41</v>
      </c>
      <c r="AB36" s="14">
        <f>[32]Setembro!$G$31</f>
        <v>61</v>
      </c>
      <c r="AC36" s="14">
        <f>[32]Setembro!$G$32</f>
        <v>61</v>
      </c>
      <c r="AD36" s="14">
        <f>[32]Setembro!$G$33</f>
        <v>70</v>
      </c>
      <c r="AE36" s="14">
        <f>[32]Setembro!$G$34</f>
        <v>57</v>
      </c>
      <c r="AF36" s="24">
        <f>MIN(B36:AE36)</f>
        <v>17</v>
      </c>
      <c r="AG36" s="81">
        <f>AVERAGE(B36:AE36)</f>
        <v>46.633333333333333</v>
      </c>
    </row>
    <row r="37" spans="1:33" ht="17.100000000000001" customHeight="1" x14ac:dyDescent="0.2">
      <c r="A37" s="76" t="s">
        <v>133</v>
      </c>
      <c r="B37" s="14">
        <f>[33]Setembro!$G$5</f>
        <v>21</v>
      </c>
      <c r="C37" s="14">
        <f>[33]Setembro!$G$6</f>
        <v>59</v>
      </c>
      <c r="D37" s="14">
        <f>[33]Setembro!$G$7</f>
        <v>49</v>
      </c>
      <c r="E37" s="14">
        <f>[33]Setembro!$G$8</f>
        <v>34</v>
      </c>
      <c r="F37" s="14">
        <f>[33]Setembro!$G$9</f>
        <v>25</v>
      </c>
      <c r="G37" s="14">
        <f>[33]Setembro!$G$10</f>
        <v>24</v>
      </c>
      <c r="H37" s="14">
        <f>[33]Setembro!$G$11</f>
        <v>17</v>
      </c>
      <c r="I37" s="14">
        <f>[33]Setembro!$G$12</f>
        <v>15</v>
      </c>
      <c r="J37" s="14">
        <f>[33]Setembro!$G$13</f>
        <v>24</v>
      </c>
      <c r="K37" s="14">
        <f>[33]Setembro!$G$14</f>
        <v>25</v>
      </c>
      <c r="L37" s="14">
        <f>[33]Setembro!$G$15</f>
        <v>19</v>
      </c>
      <c r="M37" s="14">
        <f>[33]Setembro!$G$16</f>
        <v>25</v>
      </c>
      <c r="N37" s="14">
        <f>[33]Setembro!$G$17</f>
        <v>26</v>
      </c>
      <c r="O37" s="14">
        <f>[33]Setembro!$G$18</f>
        <v>53</v>
      </c>
      <c r="P37" s="14">
        <f>[33]Setembro!$G$19</f>
        <v>64</v>
      </c>
      <c r="Q37" s="14">
        <f>[33]Setembro!$G$20</f>
        <v>55</v>
      </c>
      <c r="R37" s="14">
        <f>[33]Setembro!$G$21</f>
        <v>72</v>
      </c>
      <c r="S37" s="14">
        <f>[33]Setembro!$G$22</f>
        <v>51</v>
      </c>
      <c r="T37" s="14">
        <f>[33]Setembro!$G$23</f>
        <v>38</v>
      </c>
      <c r="U37" s="14">
        <f>[33]Setembro!$G$24</f>
        <v>57</v>
      </c>
      <c r="V37" s="14">
        <f>[33]Setembro!$G$25</f>
        <v>46</v>
      </c>
      <c r="W37" s="14">
        <f>[33]Setembro!$G$26</f>
        <v>34</v>
      </c>
      <c r="X37" s="14">
        <f>[33]Setembro!$G$27</f>
        <v>25</v>
      </c>
      <c r="Y37" s="14">
        <f>[33]Setembro!$G$28</f>
        <v>22</v>
      </c>
      <c r="Z37" s="14">
        <f>[33]Setembro!$G$29</f>
        <v>29</v>
      </c>
      <c r="AA37" s="14">
        <f>[33]Setembro!$G$30</f>
        <v>42</v>
      </c>
      <c r="AB37" s="14">
        <f>[33]Setembro!$G$31</f>
        <v>44</v>
      </c>
      <c r="AC37" s="14">
        <f>[33]Setembro!$G$32</f>
        <v>40</v>
      </c>
      <c r="AD37" s="14">
        <f>[33]Setembro!$G$33</f>
        <v>41</v>
      </c>
      <c r="AE37" s="14">
        <f>[33]Setembro!$G$34</f>
        <v>64</v>
      </c>
      <c r="AF37" s="24">
        <f t="shared" si="7"/>
        <v>15</v>
      </c>
      <c r="AG37" s="81">
        <f t="shared" si="8"/>
        <v>38</v>
      </c>
    </row>
    <row r="38" spans="1:33" ht="17.100000000000001" customHeight="1" x14ac:dyDescent="0.2">
      <c r="A38" s="76" t="s">
        <v>136</v>
      </c>
      <c r="B38" s="14">
        <f>[34]Setembro!$G$5</f>
        <v>47</v>
      </c>
      <c r="C38" s="14">
        <f>[34]Setembro!$G$6</f>
        <v>90</v>
      </c>
      <c r="D38" s="14">
        <f>[34]Setembro!$G$7</f>
        <v>72</v>
      </c>
      <c r="E38" s="14">
        <f>[34]Setembro!$G$8</f>
        <v>31</v>
      </c>
      <c r="F38" s="14">
        <f>[34]Setembro!$G$9</f>
        <v>29</v>
      </c>
      <c r="G38" s="14">
        <f>[34]Setembro!$G$10</f>
        <v>28</v>
      </c>
      <c r="H38" s="14">
        <f>[34]Setembro!$G$11</f>
        <v>20</v>
      </c>
      <c r="I38" s="14">
        <f>[34]Setembro!$G$12</f>
        <v>19</v>
      </c>
      <c r="J38" s="14">
        <f>[34]Setembro!$G$13</f>
        <v>19</v>
      </c>
      <c r="K38" s="14">
        <f>[34]Setembro!$G$14</f>
        <v>17</v>
      </c>
      <c r="L38" s="14">
        <f>[34]Setembro!$G$15</f>
        <v>21</v>
      </c>
      <c r="M38" s="14">
        <f>[34]Setembro!$G$16</f>
        <v>36</v>
      </c>
      <c r="N38" s="14">
        <f>[34]Setembro!$G$17</f>
        <v>56</v>
      </c>
      <c r="O38" s="14">
        <f>[34]Setembro!$G$18</f>
        <v>73</v>
      </c>
      <c r="P38" s="14">
        <f>[34]Setembro!$G$19</f>
        <v>47</v>
      </c>
      <c r="Q38" s="14">
        <f>[34]Setembro!$G$20</f>
        <v>76</v>
      </c>
      <c r="R38" s="14">
        <f>[34]Setembro!$G$21</f>
        <v>57</v>
      </c>
      <c r="S38" s="14">
        <f>[34]Setembro!$G$22</f>
        <v>49</v>
      </c>
      <c r="T38" s="14">
        <f>[34]Setembro!$G$23</f>
        <v>35</v>
      </c>
      <c r="U38" s="14">
        <f>[34]Setembro!$G$24</f>
        <v>57</v>
      </c>
      <c r="V38" s="14">
        <f>[34]Setembro!$G$25</f>
        <v>55</v>
      </c>
      <c r="W38" s="14">
        <f>[34]Setembro!$G$26</f>
        <v>37</v>
      </c>
      <c r="X38" s="14">
        <f>[34]Setembro!$G$27</f>
        <v>35</v>
      </c>
      <c r="Y38" s="14" t="str">
        <f>[34]Setembro!$G$28</f>
        <v>*</v>
      </c>
      <c r="Z38" s="14">
        <f>[34]Setembro!$G$29</f>
        <v>81</v>
      </c>
      <c r="AA38" s="14">
        <f>[34]Setembro!$G$30</f>
        <v>47</v>
      </c>
      <c r="AB38" s="14">
        <f>[34]Setembro!$G$31</f>
        <v>77</v>
      </c>
      <c r="AC38" s="14">
        <f>[34]Setembro!$G$32</f>
        <v>61</v>
      </c>
      <c r="AD38" s="14">
        <f>[34]Setembro!$G$33</f>
        <v>54</v>
      </c>
      <c r="AE38" s="14">
        <f>[34]Setembro!$G$34</f>
        <v>66</v>
      </c>
      <c r="AF38" s="24">
        <f t="shared" si="7"/>
        <v>17</v>
      </c>
      <c r="AG38" s="81">
        <f t="shared" si="8"/>
        <v>48</v>
      </c>
    </row>
    <row r="39" spans="1:33" ht="17.100000000000001" customHeight="1" x14ac:dyDescent="0.2">
      <c r="A39" s="76" t="s">
        <v>200</v>
      </c>
      <c r="B39" s="14" t="str">
        <f>[35]Setembro!$G$5</f>
        <v>*</v>
      </c>
      <c r="C39" s="14" t="str">
        <f>[35]Setembro!$G$6</f>
        <v>*</v>
      </c>
      <c r="D39" s="14" t="str">
        <f>[35]Setembro!$G$7</f>
        <v>*</v>
      </c>
      <c r="E39" s="14" t="str">
        <f>[35]Setembro!$G$8</f>
        <v>*</v>
      </c>
      <c r="F39" s="14" t="str">
        <f>[35]Setembro!$G$9</f>
        <v>*</v>
      </c>
      <c r="G39" s="14" t="str">
        <f>[35]Setembro!$G$10</f>
        <v>*</v>
      </c>
      <c r="H39" s="14" t="str">
        <f>[35]Setembro!$G$11</f>
        <v>*</v>
      </c>
      <c r="I39" s="14" t="str">
        <f>[35]Setembro!$G$12</f>
        <v>*</v>
      </c>
      <c r="J39" s="14" t="str">
        <f>[35]Setembro!$G$13</f>
        <v>*</v>
      </c>
      <c r="K39" s="14" t="str">
        <f>[35]Setembro!$G$14</f>
        <v>*</v>
      </c>
      <c r="L39" s="14" t="str">
        <f>[35]Setembro!$G$15</f>
        <v>*</v>
      </c>
      <c r="M39" s="14" t="str">
        <f>[35]Setembro!$G$16</f>
        <v>*</v>
      </c>
      <c r="N39" s="14" t="str">
        <f>[35]Setembro!$G$17</f>
        <v>*</v>
      </c>
      <c r="O39" s="14" t="str">
        <f>[35]Setembro!$G$18</f>
        <v>*</v>
      </c>
      <c r="P39" s="14" t="str">
        <f>[35]Setembro!$G$19</f>
        <v>*</v>
      </c>
      <c r="Q39" s="14" t="str">
        <f>[35]Setembro!$G$20</f>
        <v>*</v>
      </c>
      <c r="R39" s="14" t="str">
        <f>[35]Setembro!$G$21</f>
        <v>*</v>
      </c>
      <c r="S39" s="14" t="str">
        <f>[35]Setembro!$G$22</f>
        <v>*</v>
      </c>
      <c r="T39" s="14" t="str">
        <f>[35]Setembro!$G$23</f>
        <v>*</v>
      </c>
      <c r="U39" s="14" t="str">
        <f>[35]Setembro!$G$24</f>
        <v>*</v>
      </c>
      <c r="V39" s="14" t="str">
        <f>[35]Setembro!$G$25</f>
        <v>*</v>
      </c>
      <c r="W39" s="14" t="str">
        <f>[35]Setembro!$G$26</f>
        <v>*</v>
      </c>
      <c r="X39" s="14" t="str">
        <f>[35]Setembro!$G$27</f>
        <v>*</v>
      </c>
      <c r="Y39" s="14" t="str">
        <f>[35]Setembro!$G$28</f>
        <v>*</v>
      </c>
      <c r="Z39" s="14" t="str">
        <f>[35]Setembro!$G$29</f>
        <v>*</v>
      </c>
      <c r="AA39" s="14" t="str">
        <f>[35]Setembro!$G$30</f>
        <v>*</v>
      </c>
      <c r="AB39" s="14" t="str">
        <f>[35]Setembro!$G$31</f>
        <v>*</v>
      </c>
      <c r="AC39" s="14" t="str">
        <f>[35]Setembro!$G$32</f>
        <v>*</v>
      </c>
      <c r="AD39" s="14" t="str">
        <f>[35]Setembro!$G$33</f>
        <v>*</v>
      </c>
      <c r="AE39" s="14" t="str">
        <f>[35]Setembro!$G$34</f>
        <v>*</v>
      </c>
      <c r="AF39" s="24" t="s">
        <v>110</v>
      </c>
      <c r="AG39" s="81" t="s">
        <v>110</v>
      </c>
    </row>
    <row r="40" spans="1:33" ht="17.100000000000001" customHeight="1" x14ac:dyDescent="0.2">
      <c r="A40" s="76" t="s">
        <v>201</v>
      </c>
      <c r="B40" s="14" t="str">
        <f>[36]Setembro!$G$5</f>
        <v>*</v>
      </c>
      <c r="C40" s="14" t="str">
        <f>[36]Setembro!$G$6</f>
        <v>*</v>
      </c>
      <c r="D40" s="14">
        <f>[36]Setembro!$G$7</f>
        <v>67</v>
      </c>
      <c r="E40" s="14">
        <f>[36]Setembro!$G$8</f>
        <v>36</v>
      </c>
      <c r="F40" s="14">
        <f>[36]Setembro!$G$9</f>
        <v>30</v>
      </c>
      <c r="G40" s="14">
        <f>[36]Setembro!$G$10</f>
        <v>30</v>
      </c>
      <c r="H40" s="14" t="str">
        <f>[36]Setembro!$G$11</f>
        <v>*</v>
      </c>
      <c r="I40" s="14" t="str">
        <f>[36]Setembro!$G$12</f>
        <v>*</v>
      </c>
      <c r="J40" s="14" t="str">
        <f>[36]Setembro!$G$13</f>
        <v>*</v>
      </c>
      <c r="K40" s="14" t="str">
        <f>[36]Setembro!$G$14</f>
        <v>*</v>
      </c>
      <c r="L40" s="14" t="str">
        <f>[36]Setembro!$G$15</f>
        <v>*</v>
      </c>
      <c r="M40" s="14" t="str">
        <f>[36]Setembro!$G$16</f>
        <v>*</v>
      </c>
      <c r="N40" s="14" t="str">
        <f>[36]Setembro!$G$17</f>
        <v>*</v>
      </c>
      <c r="O40" s="14" t="str">
        <f>[36]Setembro!$G$18</f>
        <v>*</v>
      </c>
      <c r="P40" s="14" t="str">
        <f>[36]Setembro!$G$19</f>
        <v>*</v>
      </c>
      <c r="Q40" s="14" t="str">
        <f>[36]Setembro!$G$20</f>
        <v>*</v>
      </c>
      <c r="R40" s="14" t="str">
        <f>[36]Setembro!$G$21</f>
        <v>*</v>
      </c>
      <c r="S40" s="14" t="str">
        <f>[36]Setembro!$G$22</f>
        <v>*</v>
      </c>
      <c r="T40" s="14" t="str">
        <f>[36]Setembro!$G$23</f>
        <v>*</v>
      </c>
      <c r="U40" s="14" t="str">
        <f>[36]Setembro!$G$24</f>
        <v>*</v>
      </c>
      <c r="V40" s="14" t="str">
        <f>[36]Setembro!$G$25</f>
        <v>*</v>
      </c>
      <c r="W40" s="14" t="str">
        <f>[36]Setembro!$G$26</f>
        <v>*</v>
      </c>
      <c r="X40" s="14" t="str">
        <f>[36]Setembro!$G$27</f>
        <v>*</v>
      </c>
      <c r="Y40" s="14" t="str">
        <f>[36]Setembro!$G$28</f>
        <v>*</v>
      </c>
      <c r="Z40" s="14" t="str">
        <f>[36]Setembro!$G$29</f>
        <v>*</v>
      </c>
      <c r="AA40" s="14" t="str">
        <f>[36]Setembro!$G$30</f>
        <v>*</v>
      </c>
      <c r="AB40" s="14" t="str">
        <f>[36]Setembro!$G$31</f>
        <v>*</v>
      </c>
      <c r="AC40" s="14" t="str">
        <f>[36]Setembro!$G$32</f>
        <v>*</v>
      </c>
      <c r="AD40" s="14" t="str">
        <f>[36]Setembro!$G$33</f>
        <v>*</v>
      </c>
      <c r="AE40" s="14" t="str">
        <f>[36]Setembro!$G$34</f>
        <v>*</v>
      </c>
      <c r="AF40" s="24">
        <f t="shared" si="7"/>
        <v>30</v>
      </c>
      <c r="AG40" s="81">
        <f t="shared" si="8"/>
        <v>40.75</v>
      </c>
    </row>
    <row r="41" spans="1:33" ht="17.100000000000001" customHeight="1" x14ac:dyDescent="0.2">
      <c r="A41" s="76" t="s">
        <v>202</v>
      </c>
      <c r="B41" s="14">
        <f>[37]Setembro!$G$5</f>
        <v>69</v>
      </c>
      <c r="C41" s="14">
        <f>[37]Setembro!$G$6</f>
        <v>89</v>
      </c>
      <c r="D41" s="14">
        <f>[37]Setembro!$G$7</f>
        <v>83</v>
      </c>
      <c r="E41" s="14">
        <f>[37]Setembro!$G$8</f>
        <v>38</v>
      </c>
      <c r="F41" s="14">
        <f>[37]Setembro!$G$9</f>
        <v>34</v>
      </c>
      <c r="G41" s="14">
        <f>[37]Setembro!$G$10</f>
        <v>27</v>
      </c>
      <c r="H41" s="14">
        <f>[37]Setembro!$G$11</f>
        <v>23</v>
      </c>
      <c r="I41" s="14">
        <f>[37]Setembro!$G$12</f>
        <v>14</v>
      </c>
      <c r="J41" s="14">
        <f>[37]Setembro!$G$13</f>
        <v>16</v>
      </c>
      <c r="K41" s="14">
        <f>[37]Setembro!$G$14</f>
        <v>20</v>
      </c>
      <c r="L41" s="14">
        <f>[37]Setembro!$G$15</f>
        <v>28</v>
      </c>
      <c r="M41" s="14">
        <f>[37]Setembro!$G$16</f>
        <v>39</v>
      </c>
      <c r="N41" s="14">
        <f>[37]Setembro!$G$17</f>
        <v>54</v>
      </c>
      <c r="O41" s="14">
        <f>[37]Setembro!$G$18</f>
        <v>60</v>
      </c>
      <c r="P41" s="14">
        <f>[37]Setembro!$G$19</f>
        <v>42</v>
      </c>
      <c r="Q41" s="14">
        <f>[37]Setembro!$G$20</f>
        <v>62</v>
      </c>
      <c r="R41" s="14">
        <f>[37]Setembro!$G$21</f>
        <v>60</v>
      </c>
      <c r="S41" s="14">
        <f>[37]Setembro!$G$22</f>
        <v>39</v>
      </c>
      <c r="T41" s="14">
        <f>[37]Setembro!$G$23</f>
        <v>36</v>
      </c>
      <c r="U41" s="14">
        <f>[37]Setembro!$G$24</f>
        <v>71</v>
      </c>
      <c r="V41" s="14">
        <f>[37]Setembro!$G$25</f>
        <v>53</v>
      </c>
      <c r="W41" s="14">
        <f>[37]Setembro!$G$26</f>
        <v>38</v>
      </c>
      <c r="X41" s="14">
        <f>[37]Setembro!$G$27</f>
        <v>33</v>
      </c>
      <c r="Y41" s="14">
        <f>[37]Setembro!$G$28</f>
        <v>27</v>
      </c>
      <c r="Z41" s="14">
        <f>[37]Setembro!$G$29</f>
        <v>50</v>
      </c>
      <c r="AA41" s="14">
        <f>[37]Setembro!$G$30</f>
        <v>75</v>
      </c>
      <c r="AB41" s="14">
        <f>[37]Setembro!$G$31</f>
        <v>85</v>
      </c>
      <c r="AC41" s="14">
        <f>[37]Setembro!$G$32</f>
        <v>63</v>
      </c>
      <c r="AD41" s="14">
        <f>[37]Setembro!$G$33</f>
        <v>55</v>
      </c>
      <c r="AE41" s="14">
        <f>[37]Setembro!$G$34</f>
        <v>74</v>
      </c>
      <c r="AF41" s="24">
        <f t="shared" si="7"/>
        <v>14</v>
      </c>
      <c r="AG41" s="81">
        <f t="shared" si="8"/>
        <v>48.56666666666667</v>
      </c>
    </row>
    <row r="42" spans="1:33" ht="17.100000000000001" customHeight="1" x14ac:dyDescent="0.2">
      <c r="A42" s="76" t="s">
        <v>203</v>
      </c>
      <c r="B42" s="14">
        <f>[38]Setembro!$G$5</f>
        <v>47</v>
      </c>
      <c r="C42" s="14">
        <f>[38]Setembro!$G$6</f>
        <v>85</v>
      </c>
      <c r="D42" s="14">
        <f>[38]Setembro!$G$7</f>
        <v>65</v>
      </c>
      <c r="E42" s="14">
        <f>[38]Setembro!$G$8</f>
        <v>34</v>
      </c>
      <c r="F42" s="14">
        <f>[38]Setembro!$G$9</f>
        <v>29</v>
      </c>
      <c r="G42" s="14">
        <f>[38]Setembro!$G$10</f>
        <v>27</v>
      </c>
      <c r="H42" s="14">
        <f>[38]Setembro!$G$11</f>
        <v>17</v>
      </c>
      <c r="I42" s="14">
        <f>[38]Setembro!$G$12</f>
        <v>16</v>
      </c>
      <c r="J42" s="14">
        <f>[38]Setembro!$G$13</f>
        <v>20</v>
      </c>
      <c r="K42" s="14">
        <f>[38]Setembro!$G$14</f>
        <v>17</v>
      </c>
      <c r="L42" s="14" t="str">
        <f>[38]Setembro!$G$15</f>
        <v>*</v>
      </c>
      <c r="M42" s="14" t="str">
        <f>[38]Setembro!$G$16</f>
        <v>*</v>
      </c>
      <c r="N42" s="14" t="str">
        <f>[38]Setembro!$G$17</f>
        <v>*</v>
      </c>
      <c r="O42" s="14" t="str">
        <f>[38]Setembro!$G$18</f>
        <v>*</v>
      </c>
      <c r="P42" s="14" t="str">
        <f>[38]Setembro!$G$19</f>
        <v>*</v>
      </c>
      <c r="Q42" s="14" t="str">
        <f>[38]Setembro!$G$20</f>
        <v>*</v>
      </c>
      <c r="R42" s="14" t="str">
        <f>[38]Setembro!$G$21</f>
        <v>*</v>
      </c>
      <c r="S42" s="14" t="str">
        <f>[38]Setembro!$G$22</f>
        <v>*</v>
      </c>
      <c r="T42" s="14" t="str">
        <f>[38]Setembro!$G$23</f>
        <v>*</v>
      </c>
      <c r="U42" s="14" t="str">
        <f>[38]Setembro!$G$24</f>
        <v>*</v>
      </c>
      <c r="V42" s="14" t="str">
        <f>[38]Setembro!$G$25</f>
        <v>*</v>
      </c>
      <c r="W42" s="14" t="str">
        <f>[38]Setembro!$G$26</f>
        <v>*</v>
      </c>
      <c r="X42" s="14" t="str">
        <f>[38]Setembro!$G$27</f>
        <v>*</v>
      </c>
      <c r="Y42" s="14" t="str">
        <f>[38]Setembro!$G$28</f>
        <v>*</v>
      </c>
      <c r="Z42" s="14" t="str">
        <f>[38]Setembro!$G$29</f>
        <v>*</v>
      </c>
      <c r="AA42" s="14" t="str">
        <f>[38]Setembro!$G$30</f>
        <v>*</v>
      </c>
      <c r="AB42" s="14" t="str">
        <f>[38]Setembro!$G$31</f>
        <v>*</v>
      </c>
      <c r="AC42" s="14" t="str">
        <f>[38]Setembro!$G$32</f>
        <v>*</v>
      </c>
      <c r="AD42" s="14" t="str">
        <f>[38]Setembro!$G$33</f>
        <v>*</v>
      </c>
      <c r="AE42" s="14" t="str">
        <f>[38]Setembro!$G$34</f>
        <v>*</v>
      </c>
      <c r="AF42" s="24">
        <f>MIN(B42:AE42)</f>
        <v>16</v>
      </c>
      <c r="AG42" s="81">
        <f>AVERAGE(B42:AE42)</f>
        <v>35.700000000000003</v>
      </c>
    </row>
    <row r="43" spans="1:33" ht="17.100000000000001" customHeight="1" x14ac:dyDescent="0.2">
      <c r="A43" s="76" t="s">
        <v>204</v>
      </c>
      <c r="B43" s="14">
        <f>[39]Setembro!$G$5</f>
        <v>53</v>
      </c>
      <c r="C43" s="14">
        <f>[39]Setembro!$G$6</f>
        <v>89</v>
      </c>
      <c r="D43" s="14">
        <f>[39]Setembro!$G$7</f>
        <v>72</v>
      </c>
      <c r="E43" s="14">
        <f>[39]Setembro!$G$8</f>
        <v>34</v>
      </c>
      <c r="F43" s="14">
        <f>[39]Setembro!$G$9</f>
        <v>28</v>
      </c>
      <c r="G43" s="14">
        <f>[39]Setembro!$G$10</f>
        <v>28</v>
      </c>
      <c r="H43" s="14">
        <f>[39]Setembro!$G$11</f>
        <v>20</v>
      </c>
      <c r="I43" s="14">
        <f>[39]Setembro!$G$12</f>
        <v>20</v>
      </c>
      <c r="J43" s="14">
        <f>[39]Setembro!$G$13</f>
        <v>20</v>
      </c>
      <c r="K43" s="14">
        <f>[39]Setembro!$G$14</f>
        <v>18</v>
      </c>
      <c r="L43" s="14">
        <f>[39]Setembro!$G$15</f>
        <v>26</v>
      </c>
      <c r="M43" s="14">
        <f>[39]Setembro!$G$16</f>
        <v>38</v>
      </c>
      <c r="N43" s="14">
        <f>[39]Setembro!$G$17</f>
        <v>58</v>
      </c>
      <c r="O43" s="14">
        <f>[39]Setembro!$G$18</f>
        <v>73</v>
      </c>
      <c r="P43" s="14">
        <f>[39]Setembro!$G$19</f>
        <v>54</v>
      </c>
      <c r="Q43" s="14">
        <f>[39]Setembro!$G$20</f>
        <v>78</v>
      </c>
      <c r="R43" s="14">
        <f>[39]Setembro!$G$21</f>
        <v>60</v>
      </c>
      <c r="S43" s="14">
        <f>[39]Setembro!$G$22</f>
        <v>53</v>
      </c>
      <c r="T43" s="14">
        <f>[39]Setembro!$G$23</f>
        <v>35</v>
      </c>
      <c r="U43" s="14">
        <f>[39]Setembro!$G$24</f>
        <v>63</v>
      </c>
      <c r="V43" s="14">
        <f>[39]Setembro!$G$25</f>
        <v>54</v>
      </c>
      <c r="W43" s="14">
        <f>[39]Setembro!$G$26</f>
        <v>35</v>
      </c>
      <c r="X43" s="14">
        <f>[39]Setembro!$G$27</f>
        <v>34</v>
      </c>
      <c r="Y43" s="14">
        <f>[39]Setembro!$G$28</f>
        <v>30</v>
      </c>
      <c r="Z43" s="14">
        <f>[39]Setembro!$G$29</f>
        <v>63</v>
      </c>
      <c r="AA43" s="14">
        <f>[39]Setembro!$G$30</f>
        <v>50</v>
      </c>
      <c r="AB43" s="14">
        <f>[39]Setembro!$G$31</f>
        <v>80</v>
      </c>
      <c r="AC43" s="14">
        <f>[39]Setembro!$G$32</f>
        <v>72</v>
      </c>
      <c r="AD43" s="14">
        <f>[39]Setembro!$G$33</f>
        <v>62</v>
      </c>
      <c r="AE43" s="14">
        <f>[39]Setembro!$G$34</f>
        <v>66</v>
      </c>
      <c r="AF43" s="24">
        <f t="shared" ref="AF43:AF49" si="9">MIN(B43:AE43)</f>
        <v>18</v>
      </c>
      <c r="AG43" s="81">
        <f t="shared" ref="AG43:AG49" si="10">AVERAGE(B43:AE43)</f>
        <v>48.866666666666667</v>
      </c>
    </row>
    <row r="44" spans="1:33" ht="17.100000000000001" customHeight="1" x14ac:dyDescent="0.2">
      <c r="A44" s="76" t="s">
        <v>205</v>
      </c>
      <c r="B44" s="14">
        <f>[40]Setembro!$G$5</f>
        <v>53</v>
      </c>
      <c r="C44" s="14">
        <f>[40]Setembro!$G$6</f>
        <v>63</v>
      </c>
      <c r="D44" s="14">
        <f>[40]Setembro!$G$7</f>
        <v>61</v>
      </c>
      <c r="E44" s="14">
        <f>[40]Setembro!$G$8</f>
        <v>44</v>
      </c>
      <c r="F44" s="14">
        <f>[40]Setembro!$G$9</f>
        <v>39</v>
      </c>
      <c r="G44" s="14">
        <f>[40]Setembro!$G$10</f>
        <v>38</v>
      </c>
      <c r="H44" s="14">
        <f>[40]Setembro!$G$11</f>
        <v>34</v>
      </c>
      <c r="I44" s="14">
        <f>[40]Setembro!$G$12</f>
        <v>35</v>
      </c>
      <c r="J44" s="14">
        <f>[40]Setembro!$G$13</f>
        <v>39</v>
      </c>
      <c r="K44" s="14">
        <f>[40]Setembro!$G$14</f>
        <v>39</v>
      </c>
      <c r="L44" s="14">
        <f>[40]Setembro!$G$15</f>
        <v>40</v>
      </c>
      <c r="M44" s="14">
        <f>[40]Setembro!$G$16</f>
        <v>46</v>
      </c>
      <c r="N44" s="14">
        <f>[40]Setembro!$G$17</f>
        <v>49</v>
      </c>
      <c r="O44" s="14">
        <f>[40]Setembro!$G$18</f>
        <v>60</v>
      </c>
      <c r="P44" s="14">
        <f>[40]Setembro!$G$19</f>
        <v>68</v>
      </c>
      <c r="Q44" s="14">
        <f>[40]Setembro!$G$20</f>
        <v>75</v>
      </c>
      <c r="R44" s="14">
        <f>[40]Setembro!$G$21</f>
        <v>78</v>
      </c>
      <c r="S44" s="14">
        <f>[40]Setembro!$G$22</f>
        <v>69</v>
      </c>
      <c r="T44" s="14">
        <f>[40]Setembro!$G$23</f>
        <v>57</v>
      </c>
      <c r="U44" s="14">
        <f>[40]Setembro!$G$24</f>
        <v>66</v>
      </c>
      <c r="V44" s="14">
        <f>[40]Setembro!$G$25</f>
        <v>63</v>
      </c>
      <c r="W44" s="14">
        <f>[40]Setembro!$G$26</f>
        <v>57</v>
      </c>
      <c r="X44" s="14">
        <f>[40]Setembro!$G$27</f>
        <v>56</v>
      </c>
      <c r="Y44" s="14">
        <f>[40]Setembro!$G$28</f>
        <v>55</v>
      </c>
      <c r="Z44" s="14">
        <f>[40]Setembro!$G$29</f>
        <v>64</v>
      </c>
      <c r="AA44" s="14">
        <f>[40]Setembro!$G$30</f>
        <v>59</v>
      </c>
      <c r="AB44" s="14">
        <f>[40]Setembro!$G$31</f>
        <v>69</v>
      </c>
      <c r="AC44" s="14">
        <f>[40]Setembro!$G$32</f>
        <v>69</v>
      </c>
      <c r="AD44" s="14">
        <f>[40]Setembro!$G$33</f>
        <v>71</v>
      </c>
      <c r="AE44" s="14">
        <f>[40]Setembro!$G$34</f>
        <v>77</v>
      </c>
      <c r="AF44" s="24">
        <f t="shared" si="9"/>
        <v>34</v>
      </c>
      <c r="AG44" s="81">
        <f t="shared" si="10"/>
        <v>56.43333333333333</v>
      </c>
    </row>
    <row r="45" spans="1:33" ht="17.100000000000001" customHeight="1" x14ac:dyDescent="0.2">
      <c r="A45" s="76" t="s">
        <v>165</v>
      </c>
      <c r="B45" s="14">
        <v>33</v>
      </c>
      <c r="C45" s="14">
        <v>80</v>
      </c>
      <c r="D45" s="14">
        <v>70</v>
      </c>
      <c r="E45" s="14">
        <v>35</v>
      </c>
      <c r="F45" s="14">
        <v>30</v>
      </c>
      <c r="G45" s="14">
        <v>27</v>
      </c>
      <c r="H45" s="14">
        <v>21</v>
      </c>
      <c r="I45" s="14">
        <v>19</v>
      </c>
      <c r="J45" s="14">
        <v>24</v>
      </c>
      <c r="K45" s="14">
        <v>21</v>
      </c>
      <c r="L45" s="14">
        <v>25</v>
      </c>
      <c r="M45" s="14">
        <v>36</v>
      </c>
      <c r="N45" s="14">
        <v>38</v>
      </c>
      <c r="O45" s="14">
        <v>67</v>
      </c>
      <c r="P45" s="14">
        <v>53</v>
      </c>
      <c r="Q45" s="14">
        <v>70</v>
      </c>
      <c r="R45" s="14">
        <v>79</v>
      </c>
      <c r="S45" s="14">
        <v>59</v>
      </c>
      <c r="T45" s="14">
        <v>39</v>
      </c>
      <c r="U45" s="14">
        <v>58</v>
      </c>
      <c r="V45" s="14">
        <v>50</v>
      </c>
      <c r="W45" s="14">
        <v>37</v>
      </c>
      <c r="X45" s="14">
        <v>32</v>
      </c>
      <c r="Y45" s="14">
        <v>23</v>
      </c>
      <c r="Z45" s="14">
        <v>47</v>
      </c>
      <c r="AA45" s="14">
        <v>38</v>
      </c>
      <c r="AB45" s="14">
        <v>56</v>
      </c>
      <c r="AC45" s="14">
        <v>48</v>
      </c>
      <c r="AD45" s="14">
        <v>49</v>
      </c>
      <c r="AE45" s="14">
        <v>73</v>
      </c>
      <c r="AF45" s="24">
        <f t="shared" si="9"/>
        <v>19</v>
      </c>
      <c r="AG45" s="81">
        <f t="shared" si="10"/>
        <v>44.56666666666667</v>
      </c>
    </row>
    <row r="46" spans="1:33" ht="17.100000000000001" customHeight="1" x14ac:dyDescent="0.2">
      <c r="A46" s="76" t="s">
        <v>206</v>
      </c>
      <c r="B46" s="14">
        <f>[42]Setembro!$G$5</f>
        <v>30</v>
      </c>
      <c r="C46" s="14">
        <f>[42]Setembro!$G$6</f>
        <v>70</v>
      </c>
      <c r="D46" s="14">
        <f>[42]Setembro!$G$7</f>
        <v>42</v>
      </c>
      <c r="E46" s="14">
        <f>[42]Setembro!$G$8</f>
        <v>56</v>
      </c>
      <c r="F46" s="14">
        <f>[42]Setembro!$G$9</f>
        <v>44</v>
      </c>
      <c r="G46" s="14">
        <f>[42]Setembro!$G$10</f>
        <v>18</v>
      </c>
      <c r="H46" s="14">
        <f>[42]Setembro!$G$11</f>
        <v>23</v>
      </c>
      <c r="I46" s="14">
        <f>[42]Setembro!$G$12</f>
        <v>20</v>
      </c>
      <c r="J46" s="14">
        <f>[42]Setembro!$G$13</f>
        <v>26</v>
      </c>
      <c r="K46" s="14">
        <f>[42]Setembro!$G$14</f>
        <v>23</v>
      </c>
      <c r="L46" s="14">
        <f>[42]Setembro!$G$15</f>
        <v>27</v>
      </c>
      <c r="M46" s="14">
        <f>[42]Setembro!$G$16</f>
        <v>28</v>
      </c>
      <c r="N46" s="14">
        <f>[42]Setembro!$G$17</f>
        <v>26</v>
      </c>
      <c r="O46" s="14">
        <f>[42]Setembro!$G$18</f>
        <v>66</v>
      </c>
      <c r="P46" s="14">
        <f>[42]Setembro!$G$19</f>
        <v>45</v>
      </c>
      <c r="Q46" s="14">
        <f>[42]Setembro!$G$20</f>
        <v>42</v>
      </c>
      <c r="R46" s="14">
        <f>[42]Setembro!$G$21</f>
        <v>77</v>
      </c>
      <c r="S46" s="14">
        <f>[42]Setembro!$G$22</f>
        <v>83</v>
      </c>
      <c r="T46" s="14">
        <f>[42]Setembro!$G$23</f>
        <v>52</v>
      </c>
      <c r="U46" s="14">
        <f>[42]Setembro!$G$24</f>
        <v>48</v>
      </c>
      <c r="V46" s="14">
        <f>[42]Setembro!$G$25</f>
        <v>80</v>
      </c>
      <c r="W46" s="14">
        <f>[42]Setembro!$G$26</f>
        <v>47</v>
      </c>
      <c r="X46" s="14">
        <f>[42]Setembro!$G$27</f>
        <v>60</v>
      </c>
      <c r="Y46" s="14">
        <f>[42]Setembro!$G$28</f>
        <v>74</v>
      </c>
      <c r="Z46" s="14">
        <f>[42]Setembro!$G$29</f>
        <v>80</v>
      </c>
      <c r="AA46" s="14">
        <f>[42]Setembro!$G$30</f>
        <v>55</v>
      </c>
      <c r="AB46" s="14">
        <f>[42]Setembro!$G$31</f>
        <v>83</v>
      </c>
      <c r="AC46" s="14">
        <f>[42]Setembro!$G$32</f>
        <v>83</v>
      </c>
      <c r="AD46" s="14">
        <f>[42]Setembro!$G$33</f>
        <v>73</v>
      </c>
      <c r="AE46" s="14">
        <f>[42]Setembro!$G$34</f>
        <v>84</v>
      </c>
      <c r="AF46" s="24">
        <f t="shared" si="9"/>
        <v>18</v>
      </c>
      <c r="AG46" s="81">
        <f t="shared" si="10"/>
        <v>52.166666666666664</v>
      </c>
    </row>
    <row r="47" spans="1:33" ht="17.100000000000001" customHeight="1" x14ac:dyDescent="0.2">
      <c r="A47" s="76" t="s">
        <v>207</v>
      </c>
      <c r="B47" s="14">
        <f>[43]Setembro!$G$5</f>
        <v>27</v>
      </c>
      <c r="C47" s="14">
        <f>[43]Setembro!$G$6</f>
        <v>57</v>
      </c>
      <c r="D47" s="14">
        <f>[43]Setembro!$G$7</f>
        <v>49</v>
      </c>
      <c r="E47" s="14">
        <f>[43]Setembro!$G$8</f>
        <v>34</v>
      </c>
      <c r="F47" s="14">
        <f>[43]Setembro!$G$9</f>
        <v>23</v>
      </c>
      <c r="G47" s="14">
        <f>[43]Setembro!$G$10</f>
        <v>23</v>
      </c>
      <c r="H47" s="14">
        <f>[43]Setembro!$G$11</f>
        <v>15</v>
      </c>
      <c r="I47" s="14">
        <f>[43]Setembro!$G$12</f>
        <v>17</v>
      </c>
      <c r="J47" s="14">
        <f>[43]Setembro!$G$13</f>
        <v>15</v>
      </c>
      <c r="K47" s="14">
        <f>[43]Setembro!$G$14</f>
        <v>19</v>
      </c>
      <c r="L47" s="14">
        <f>[43]Setembro!$G$15</f>
        <v>16</v>
      </c>
      <c r="M47" s="14">
        <f>[43]Setembro!$G$16</f>
        <v>17</v>
      </c>
      <c r="N47" s="14">
        <f>[43]Setembro!$G$17</f>
        <v>17</v>
      </c>
      <c r="O47" s="14">
        <f>[43]Setembro!$G$18</f>
        <v>51</v>
      </c>
      <c r="P47" s="14">
        <f>[43]Setembro!$G$19</f>
        <v>63</v>
      </c>
      <c r="Q47" s="14">
        <f>[43]Setembro!$G$20</f>
        <v>73</v>
      </c>
      <c r="R47" s="14">
        <f>[43]Setembro!$G$21</f>
        <v>88</v>
      </c>
      <c r="S47" s="14">
        <f>[43]Setembro!$G$22</f>
        <v>50</v>
      </c>
      <c r="T47" s="14">
        <f>[43]Setembro!$G$23</f>
        <v>40</v>
      </c>
      <c r="U47" s="14">
        <f>[43]Setembro!$G$24</f>
        <v>56</v>
      </c>
      <c r="V47" s="14">
        <f>[43]Setembro!$G$25</f>
        <v>48</v>
      </c>
      <c r="W47" s="14">
        <f>[43]Setembro!$G$26</f>
        <v>32</v>
      </c>
      <c r="X47" s="14">
        <f>[43]Setembro!$G$27</f>
        <v>26</v>
      </c>
      <c r="Y47" s="14">
        <f>[43]Setembro!$G$28</f>
        <v>22</v>
      </c>
      <c r="Z47" s="14">
        <f>[43]Setembro!$G$29</f>
        <v>36</v>
      </c>
      <c r="AA47" s="14">
        <f>[43]Setembro!$G$30</f>
        <v>34</v>
      </c>
      <c r="AB47" s="14">
        <f>[43]Setembro!$G$31</f>
        <v>49</v>
      </c>
      <c r="AC47" s="14">
        <f>[43]Setembro!$G$32</f>
        <v>58</v>
      </c>
      <c r="AD47" s="14">
        <f>[43]Setembro!$G$33</f>
        <v>57</v>
      </c>
      <c r="AE47" s="14">
        <f>[43]Setembro!$G$34</f>
        <v>74</v>
      </c>
      <c r="AF47" s="24">
        <f t="shared" si="9"/>
        <v>15</v>
      </c>
      <c r="AG47" s="81">
        <f t="shared" si="10"/>
        <v>39.533333333333331</v>
      </c>
    </row>
    <row r="48" spans="1:33" ht="17.100000000000001" customHeight="1" x14ac:dyDescent="0.2">
      <c r="A48" s="76" t="s">
        <v>181</v>
      </c>
      <c r="B48" s="14">
        <f>[44]Setembro!$G$5</f>
        <v>26</v>
      </c>
      <c r="C48" s="14">
        <f>[44]Setembro!$G$6</f>
        <v>63</v>
      </c>
      <c r="D48" s="14">
        <f>[44]Setembro!$G$7</f>
        <v>49</v>
      </c>
      <c r="E48" s="14">
        <f>[44]Setembro!$G$8</f>
        <v>33</v>
      </c>
      <c r="F48" s="14">
        <f>[44]Setembro!$G$9</f>
        <v>27</v>
      </c>
      <c r="G48" s="14">
        <f>[44]Setembro!$G$10</f>
        <v>24</v>
      </c>
      <c r="H48" s="14">
        <f>[44]Setembro!$G$11</f>
        <v>16</v>
      </c>
      <c r="I48" s="14">
        <f>[44]Setembro!$G$12</f>
        <v>17</v>
      </c>
      <c r="J48" s="14">
        <f>[44]Setembro!$G$13</f>
        <v>14</v>
      </c>
      <c r="K48" s="14">
        <f>[44]Setembro!$G$14</f>
        <v>27</v>
      </c>
      <c r="L48" s="14">
        <f>[44]Setembro!$G$15</f>
        <v>18</v>
      </c>
      <c r="M48" s="14">
        <f>[44]Setembro!$G$16</f>
        <v>27</v>
      </c>
      <c r="N48" s="14">
        <f>[44]Setembro!$G$17</f>
        <v>30</v>
      </c>
      <c r="O48" s="14">
        <f>[44]Setembro!$G$18</f>
        <v>54</v>
      </c>
      <c r="P48" s="14">
        <f>[44]Setembro!$G$19</f>
        <v>61</v>
      </c>
      <c r="Q48" s="14">
        <f>[44]Setembro!$G$20</f>
        <v>61</v>
      </c>
      <c r="R48" s="14">
        <f>[44]Setembro!$G$21</f>
        <v>76</v>
      </c>
      <c r="S48" s="14">
        <f>[44]Setembro!$G$22</f>
        <v>53</v>
      </c>
      <c r="T48" s="14">
        <f>[44]Setembro!$G$23</f>
        <v>36</v>
      </c>
      <c r="U48" s="14">
        <f>[44]Setembro!$G$24</f>
        <v>58</v>
      </c>
      <c r="V48" s="14">
        <f>[44]Setembro!$G$25</f>
        <v>51</v>
      </c>
      <c r="W48" s="14">
        <f>[44]Setembro!$G$26</f>
        <v>35</v>
      </c>
      <c r="X48" s="14">
        <f>[44]Setembro!$G$27</f>
        <v>29</v>
      </c>
      <c r="Y48" s="14">
        <f>[44]Setembro!$G$28</f>
        <v>22</v>
      </c>
      <c r="Z48" s="14">
        <f>[44]Setembro!$G$29</f>
        <v>43</v>
      </c>
      <c r="AA48" s="14">
        <f>[44]Setembro!$G$30</f>
        <v>34</v>
      </c>
      <c r="AB48" s="14">
        <f>[44]Setembro!$G$31</f>
        <v>46</v>
      </c>
      <c r="AC48" s="14">
        <f>[44]Setembro!$G$32</f>
        <v>46</v>
      </c>
      <c r="AD48" s="14">
        <f>[44]Setembro!$G$33</f>
        <v>54</v>
      </c>
      <c r="AE48" s="14">
        <f>[44]Setembro!$G$34</f>
        <v>68</v>
      </c>
      <c r="AF48" s="24">
        <f t="shared" si="9"/>
        <v>14</v>
      </c>
      <c r="AG48" s="81">
        <f t="shared" si="10"/>
        <v>39.93333333333333</v>
      </c>
    </row>
    <row r="49" spans="1:35" ht="17.100000000000001" customHeight="1" x14ac:dyDescent="0.2">
      <c r="A49" s="76" t="s">
        <v>186</v>
      </c>
      <c r="B49" s="14">
        <f>[45]Setembro!$G$5</f>
        <v>20</v>
      </c>
      <c r="C49" s="14">
        <f>[45]Setembro!$G$6</f>
        <v>55</v>
      </c>
      <c r="D49" s="14">
        <f>[45]Setembro!$G$7</f>
        <v>33</v>
      </c>
      <c r="E49" s="14">
        <f>[45]Setembro!$G$8</f>
        <v>36</v>
      </c>
      <c r="F49" s="14">
        <f>[45]Setembro!$G$9</f>
        <v>26</v>
      </c>
      <c r="G49" s="14">
        <f>[45]Setembro!$G$10</f>
        <v>19</v>
      </c>
      <c r="H49" s="14">
        <f>[45]Setembro!$G$11</f>
        <v>14</v>
      </c>
      <c r="I49" s="14">
        <f>[45]Setembro!$G$12</f>
        <v>11</v>
      </c>
      <c r="J49" s="14">
        <f>[45]Setembro!$G$13</f>
        <v>13</v>
      </c>
      <c r="K49" s="14">
        <f>[45]Setembro!$G$14</f>
        <v>14</v>
      </c>
      <c r="L49" s="14">
        <f>[45]Setembro!$G$15</f>
        <v>15</v>
      </c>
      <c r="M49" s="14">
        <f>[45]Setembro!$G$16</f>
        <v>20</v>
      </c>
      <c r="N49" s="14">
        <f>[45]Setembro!$G$17</f>
        <v>18</v>
      </c>
      <c r="O49" s="14">
        <f>[45]Setembro!$G$18</f>
        <v>29</v>
      </c>
      <c r="P49" s="14">
        <f>[45]Setembro!$G$19</f>
        <v>64</v>
      </c>
      <c r="Q49" s="14">
        <f>[45]Setembro!$G$20</f>
        <v>55</v>
      </c>
      <c r="R49" s="14">
        <f>[45]Setembro!$G$21</f>
        <v>82</v>
      </c>
      <c r="S49" s="14">
        <f>[45]Setembro!$G$22</f>
        <v>63</v>
      </c>
      <c r="T49" s="14">
        <f>[45]Setembro!$G$23</f>
        <v>39</v>
      </c>
      <c r="U49" s="14">
        <f>[45]Setembro!$G$24</f>
        <v>46</v>
      </c>
      <c r="V49" s="14">
        <f>[45]Setembro!$G$25</f>
        <v>40</v>
      </c>
      <c r="W49" s="14">
        <f>[45]Setembro!$G$26</f>
        <v>35</v>
      </c>
      <c r="X49" s="14">
        <f>[45]Setembro!$G$27</f>
        <v>21</v>
      </c>
      <c r="Y49" s="14">
        <f>[45]Setembro!$G$28</f>
        <v>20</v>
      </c>
      <c r="Z49" s="14">
        <f>[45]Setembro!$G$29</f>
        <v>31</v>
      </c>
      <c r="AA49" s="14">
        <f>[45]Setembro!$G$30</f>
        <v>30</v>
      </c>
      <c r="AB49" s="14">
        <f>[45]Setembro!$G$31</f>
        <v>56</v>
      </c>
      <c r="AC49" s="14">
        <f>[45]Setembro!$G$32</f>
        <v>45</v>
      </c>
      <c r="AD49" s="14">
        <f>[45]Setembro!$G$33</f>
        <v>49</v>
      </c>
      <c r="AE49" s="14">
        <f>[45]Setembro!$G$34</f>
        <v>72</v>
      </c>
      <c r="AF49" s="24">
        <f t="shared" si="9"/>
        <v>11</v>
      </c>
      <c r="AG49" s="81">
        <f t="shared" si="10"/>
        <v>35.700000000000003</v>
      </c>
    </row>
    <row r="50" spans="1:35" s="5" customFormat="1" ht="17.100000000000001" customHeight="1" x14ac:dyDescent="0.2">
      <c r="A50" s="83" t="s">
        <v>35</v>
      </c>
      <c r="B50" s="20">
        <f t="shared" ref="B50:AF50" si="11">MIN(B5:B49)</f>
        <v>16</v>
      </c>
      <c r="C50" s="20">
        <f t="shared" si="11"/>
        <v>26</v>
      </c>
      <c r="D50" s="20">
        <f t="shared" si="11"/>
        <v>25</v>
      </c>
      <c r="E50" s="20">
        <f t="shared" si="11"/>
        <v>18</v>
      </c>
      <c r="F50" s="20">
        <f t="shared" si="11"/>
        <v>10</v>
      </c>
      <c r="G50" s="20">
        <f t="shared" si="11"/>
        <v>13</v>
      </c>
      <c r="H50" s="20">
        <f t="shared" si="11"/>
        <v>10</v>
      </c>
      <c r="I50" s="20">
        <f t="shared" si="11"/>
        <v>10</v>
      </c>
      <c r="J50" s="20">
        <f t="shared" si="11"/>
        <v>10</v>
      </c>
      <c r="K50" s="20">
        <f t="shared" si="11"/>
        <v>10</v>
      </c>
      <c r="L50" s="20">
        <f t="shared" si="11"/>
        <v>10</v>
      </c>
      <c r="M50" s="20">
        <f t="shared" si="11"/>
        <v>10</v>
      </c>
      <c r="N50" s="20">
        <f t="shared" si="11"/>
        <v>11</v>
      </c>
      <c r="O50" s="20">
        <f t="shared" si="11"/>
        <v>24</v>
      </c>
      <c r="P50" s="20">
        <f t="shared" si="11"/>
        <v>12</v>
      </c>
      <c r="Q50" s="20">
        <f t="shared" si="11"/>
        <v>33</v>
      </c>
      <c r="R50" s="20">
        <f t="shared" si="11"/>
        <v>45</v>
      </c>
      <c r="S50" s="20">
        <f t="shared" si="11"/>
        <v>31</v>
      </c>
      <c r="T50" s="20">
        <f t="shared" si="11"/>
        <v>27</v>
      </c>
      <c r="U50" s="20">
        <f t="shared" si="11"/>
        <v>27</v>
      </c>
      <c r="V50" s="20">
        <f t="shared" si="11"/>
        <v>30</v>
      </c>
      <c r="W50" s="20">
        <f t="shared" si="11"/>
        <v>22</v>
      </c>
      <c r="X50" s="20">
        <f t="shared" si="11"/>
        <v>16</v>
      </c>
      <c r="Y50" s="20">
        <f t="shared" si="11"/>
        <v>14</v>
      </c>
      <c r="Z50" s="20">
        <f t="shared" si="11"/>
        <v>22</v>
      </c>
      <c r="AA50" s="20">
        <f t="shared" si="11"/>
        <v>23</v>
      </c>
      <c r="AB50" s="20">
        <f t="shared" si="11"/>
        <v>28</v>
      </c>
      <c r="AC50" s="20">
        <f t="shared" si="11"/>
        <v>32</v>
      </c>
      <c r="AD50" s="20">
        <f t="shared" si="11"/>
        <v>34</v>
      </c>
      <c r="AE50" s="20">
        <f t="shared" si="11"/>
        <v>41</v>
      </c>
      <c r="AF50" s="24">
        <f t="shared" si="11"/>
        <v>10</v>
      </c>
      <c r="AG50" s="90">
        <f>AVERAGE(AG5:AG49)</f>
        <v>40.796265110338886</v>
      </c>
    </row>
    <row r="51" spans="1:35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65"/>
      <c r="AF51" s="93"/>
      <c r="AG51" s="101"/>
    </row>
    <row r="52" spans="1:35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93"/>
      <c r="AG52" s="101"/>
      <c r="AH52" s="2"/>
    </row>
    <row r="53" spans="1:35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93"/>
      <c r="AG53" s="101"/>
      <c r="AH53" s="2" t="s">
        <v>52</v>
      </c>
      <c r="AI53" s="2"/>
    </row>
    <row r="54" spans="1:35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65"/>
      <c r="AF54" s="93"/>
      <c r="AG54" s="101"/>
      <c r="AH54" s="12"/>
    </row>
    <row r="55" spans="1:35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65"/>
      <c r="AF55" s="93"/>
      <c r="AG55" s="101"/>
    </row>
    <row r="56" spans="1:35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100"/>
      <c r="AF56" s="69"/>
      <c r="AG56" s="102"/>
    </row>
    <row r="59" spans="1:35" x14ac:dyDescent="0.2">
      <c r="N59" s="2" t="s">
        <v>52</v>
      </c>
    </row>
    <row r="62" spans="1:35" x14ac:dyDescent="0.2">
      <c r="T62" s="2" t="s">
        <v>52</v>
      </c>
    </row>
    <row r="63" spans="1:35" x14ac:dyDescent="0.2">
      <c r="I63" s="2" t="s">
        <v>52</v>
      </c>
    </row>
    <row r="64" spans="1:35" x14ac:dyDescent="0.2">
      <c r="O64" s="2" t="s">
        <v>52</v>
      </c>
      <c r="S64" s="2" t="s">
        <v>52</v>
      </c>
    </row>
    <row r="65" spans="27:27" x14ac:dyDescent="0.2">
      <c r="AA65" s="2" t="s">
        <v>52</v>
      </c>
    </row>
  </sheetData>
  <sheetProtection algorithmName="SHA-512" hashValue="oCxLv4IEEcwjAeOLgwvD832cx3DqkoBwk/HwhqgL4Sa7UTViVmqdQP7Ix8c5huvHCbrs37wdo+jmxmDIiw4yhQ==" saltValue="Y1e9kJtJpTmq4gLgXnEs3Q==" spinCount="100000" sheet="1" objects="1" scenarios="1"/>
  <mergeCells count="35">
    <mergeCell ref="Z3:Z4"/>
    <mergeCell ref="AE3:AE4"/>
    <mergeCell ref="AA3:AA4"/>
    <mergeCell ref="AB3:AB4"/>
    <mergeCell ref="AC3:AC4"/>
    <mergeCell ref="AD3:AD4"/>
    <mergeCell ref="T52:X52"/>
    <mergeCell ref="T53:X5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90" zoomScaleNormal="90" workbookViewId="0">
      <selection activeCell="Y63" sqref="Y6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3" ht="20.100000000000001" customHeight="1" x14ac:dyDescent="0.2">
      <c r="A1" s="137" t="s">
        <v>28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11"/>
    </row>
    <row r="2" spans="1:33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44"/>
      <c r="AG2" s="112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5" t="s">
        <v>41</v>
      </c>
      <c r="AG3" s="103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5" t="s">
        <v>39</v>
      </c>
      <c r="AG4" s="80" t="s">
        <v>39</v>
      </c>
    </row>
    <row r="5" spans="1:33" s="5" customFormat="1" ht="20.100000000000001" customHeight="1" x14ac:dyDescent="0.2">
      <c r="A5" s="133" t="s">
        <v>45</v>
      </c>
      <c r="B5" s="13">
        <f>[1]Setembro!$H$5</f>
        <v>18.36</v>
      </c>
      <c r="C5" s="13">
        <f>[1]Setembro!$H$6</f>
        <v>17.64</v>
      </c>
      <c r="D5" s="13">
        <f>[1]Setembro!$H$7</f>
        <v>16.2</v>
      </c>
      <c r="E5" s="13">
        <f>[1]Setembro!$H$8</f>
        <v>15.120000000000001</v>
      </c>
      <c r="F5" s="13">
        <f>[1]Setembro!$H$9</f>
        <v>12.96</v>
      </c>
      <c r="G5" s="13">
        <f>[1]Setembro!$H$10</f>
        <v>10.8</v>
      </c>
      <c r="H5" s="13">
        <f>[1]Setembro!$H$11</f>
        <v>9.3600000000000012</v>
      </c>
      <c r="I5" s="13">
        <f>[1]Setembro!$H$12</f>
        <v>10.8</v>
      </c>
      <c r="J5" s="13">
        <f>[1]Setembro!$H$13</f>
        <v>10.08</v>
      </c>
      <c r="K5" s="13">
        <f>[1]Setembro!$H$14</f>
        <v>10.44</v>
      </c>
      <c r="L5" s="13">
        <f>[1]Setembro!$H$15</f>
        <v>5.04</v>
      </c>
      <c r="M5" s="13">
        <f>[1]Setembro!$H$16</f>
        <v>10.08</v>
      </c>
      <c r="N5" s="13">
        <f>[1]Setembro!$H$17</f>
        <v>9.7200000000000006</v>
      </c>
      <c r="O5" s="13">
        <f>[1]Setembro!$H$18</f>
        <v>14.04</v>
      </c>
      <c r="P5" s="13">
        <f>[1]Setembro!$H$19</f>
        <v>6.84</v>
      </c>
      <c r="Q5" s="13">
        <f>[1]Setembro!$H$20</f>
        <v>27.720000000000002</v>
      </c>
      <c r="R5" s="13">
        <f>[1]Setembro!$H$21</f>
        <v>18.36</v>
      </c>
      <c r="S5" s="13">
        <f>[1]Setembro!$H$22</f>
        <v>10.44</v>
      </c>
      <c r="T5" s="13">
        <f>[1]Setembro!$H$23</f>
        <v>11.520000000000001</v>
      </c>
      <c r="U5" s="13">
        <f>[1]Setembro!$H$24</f>
        <v>22.68</v>
      </c>
      <c r="V5" s="13">
        <f>[1]Setembro!$H$25</f>
        <v>7.5600000000000005</v>
      </c>
      <c r="W5" s="13">
        <f>[1]Setembro!$H$26</f>
        <v>6.12</v>
      </c>
      <c r="X5" s="13">
        <f>[1]Setembro!$H$27</f>
        <v>8.2799999999999994</v>
      </c>
      <c r="Y5" s="13">
        <f>[1]Setembro!$H$28</f>
        <v>9</v>
      </c>
      <c r="Z5" s="13">
        <f>[1]Setembro!$H$29</f>
        <v>12.24</v>
      </c>
      <c r="AA5" s="13">
        <f>[1]Setembro!$H$30</f>
        <v>13.32</v>
      </c>
      <c r="AB5" s="13">
        <f>[1]Setembro!$H$31</f>
        <v>14.4</v>
      </c>
      <c r="AC5" s="13">
        <f>[1]Setembro!$H$32</f>
        <v>11.16</v>
      </c>
      <c r="AD5" s="13">
        <f>[1]Setembro!$H$33</f>
        <v>7.5600000000000005</v>
      </c>
      <c r="AE5" s="13">
        <f>[1]Setembro!$H$34</f>
        <v>8.64</v>
      </c>
      <c r="AF5" s="77">
        <f t="shared" ref="AF5:AF14" si="1">MAX(B5:AE5)</f>
        <v>27.720000000000002</v>
      </c>
      <c r="AG5" s="90">
        <f>AVERAGE(B5:AE5)</f>
        <v>12.215999999999999</v>
      </c>
    </row>
    <row r="6" spans="1:33" ht="17.100000000000001" customHeight="1" x14ac:dyDescent="0.2">
      <c r="A6" s="133" t="s">
        <v>0</v>
      </c>
      <c r="B6" s="14">
        <f>[2]Setembro!$H$5</f>
        <v>11.879999999999999</v>
      </c>
      <c r="C6" s="14">
        <f>[2]Setembro!$H$6</f>
        <v>12.6</v>
      </c>
      <c r="D6" s="14">
        <f>[2]Setembro!$H$7</f>
        <v>14.76</v>
      </c>
      <c r="E6" s="14">
        <f>[2]Setembro!$H$8</f>
        <v>7.2</v>
      </c>
      <c r="F6" s="14">
        <f>[2]Setembro!$H$9</f>
        <v>14.4</v>
      </c>
      <c r="G6" s="14">
        <f>[2]Setembro!$H$10</f>
        <v>19.079999999999998</v>
      </c>
      <c r="H6" s="14">
        <f>[2]Setembro!$H$11</f>
        <v>9</v>
      </c>
      <c r="I6" s="14">
        <f>[2]Setembro!$H$12</f>
        <v>4.32</v>
      </c>
      <c r="J6" s="14">
        <f>[2]Setembro!$H$13</f>
        <v>9.3600000000000012</v>
      </c>
      <c r="K6" s="14">
        <f>[2]Setembro!$H$14</f>
        <v>12.24</v>
      </c>
      <c r="L6" s="14">
        <f>[2]Setembro!$H$15</f>
        <v>8.2799999999999994</v>
      </c>
      <c r="M6" s="14">
        <f>[2]Setembro!$H$16</f>
        <v>16.559999999999999</v>
      </c>
      <c r="N6" s="14">
        <f>[2]Setembro!$H$17</f>
        <v>9.7200000000000006</v>
      </c>
      <c r="O6" s="14">
        <f>[2]Setembro!$H$18</f>
        <v>18.36</v>
      </c>
      <c r="P6" s="14">
        <f>[2]Setembro!$H$19</f>
        <v>6.84</v>
      </c>
      <c r="Q6" s="14">
        <f>[2]Setembro!$H$20</f>
        <v>15.120000000000001</v>
      </c>
      <c r="R6" s="14">
        <f>[2]Setembro!$H$21</f>
        <v>11.879999999999999</v>
      </c>
      <c r="S6" s="14">
        <f>[2]Setembro!$H$22</f>
        <v>9</v>
      </c>
      <c r="T6" s="14">
        <f>[2]Setembro!$H$23</f>
        <v>18.720000000000002</v>
      </c>
      <c r="U6" s="14">
        <f>[2]Setembro!$H$24</f>
        <v>20.52</v>
      </c>
      <c r="V6" s="14">
        <f>[2]Setembro!$H$25</f>
        <v>13.68</v>
      </c>
      <c r="W6" s="14">
        <f>[2]Setembro!$H$26</f>
        <v>16.920000000000002</v>
      </c>
      <c r="X6" s="14">
        <f>[2]Setembro!$H$27</f>
        <v>14.04</v>
      </c>
      <c r="Y6" s="14">
        <f>[2]Setembro!$H$28</f>
        <v>33.119999999999997</v>
      </c>
      <c r="Z6" s="14">
        <f>[2]Setembro!$H$29</f>
        <v>14.76</v>
      </c>
      <c r="AA6" s="14">
        <f>[2]Setembro!$H$30</f>
        <v>11.16</v>
      </c>
      <c r="AB6" s="14">
        <f>[2]Setembro!$H$31</f>
        <v>14.04</v>
      </c>
      <c r="AC6" s="14">
        <f>[2]Setembro!$H$32</f>
        <v>0</v>
      </c>
      <c r="AD6" s="14">
        <f>[2]Setembro!$H$33</f>
        <v>14.76</v>
      </c>
      <c r="AE6" s="14">
        <f>[2]Setembro!$H$34</f>
        <v>16.2</v>
      </c>
      <c r="AF6" s="78">
        <f t="shared" si="1"/>
        <v>33.119999999999997</v>
      </c>
      <c r="AG6" s="90">
        <f t="shared" ref="AG6:AG31" si="2">AVERAGE(B6:AE6)</f>
        <v>13.284000000000001</v>
      </c>
    </row>
    <row r="7" spans="1:33" ht="17.100000000000001" customHeight="1" x14ac:dyDescent="0.2">
      <c r="A7" s="133" t="s">
        <v>1</v>
      </c>
      <c r="B7" s="14">
        <f>[3]Setembro!$H$5</f>
        <v>7.2</v>
      </c>
      <c r="C7" s="14">
        <f>[3]Setembro!$H$6</f>
        <v>4.6800000000000006</v>
      </c>
      <c r="D7" s="14">
        <f>[3]Setembro!$H$7</f>
        <v>3.6</v>
      </c>
      <c r="E7" s="14">
        <f>[3]Setembro!$H$8</f>
        <v>9.3600000000000012</v>
      </c>
      <c r="F7" s="14">
        <f>[3]Setembro!$H$9</f>
        <v>15.120000000000001</v>
      </c>
      <c r="G7" s="14">
        <f>[3]Setembro!$H$10</f>
        <v>15.120000000000001</v>
      </c>
      <c r="H7" s="14">
        <f>[3]Setembro!$H$11</f>
        <v>7.2</v>
      </c>
      <c r="I7" s="14">
        <f>[3]Setembro!$H$12</f>
        <v>4.32</v>
      </c>
      <c r="J7" s="14">
        <f>[3]Setembro!$H$13</f>
        <v>11.879999999999999</v>
      </c>
      <c r="K7" s="14">
        <f>[3]Setembro!$H$14</f>
        <v>9</v>
      </c>
      <c r="L7" s="14">
        <f>[3]Setembro!$H$15</f>
        <v>10.8</v>
      </c>
      <c r="M7" s="14">
        <f>[3]Setembro!$H$16</f>
        <v>15.120000000000001</v>
      </c>
      <c r="N7" s="14">
        <f>[3]Setembro!$H$17</f>
        <v>7.5600000000000005</v>
      </c>
      <c r="O7" s="14">
        <f>[3]Setembro!$H$18</f>
        <v>18.36</v>
      </c>
      <c r="P7" s="14">
        <f>[3]Setembro!$H$19</f>
        <v>9</v>
      </c>
      <c r="Q7" s="14">
        <f>[3]Setembro!$H$20</f>
        <v>15.120000000000001</v>
      </c>
      <c r="R7" s="14">
        <f>[3]Setembro!$H$21</f>
        <v>9.3600000000000012</v>
      </c>
      <c r="S7" s="14">
        <f>[3]Setembro!$H$22</f>
        <v>11.16</v>
      </c>
      <c r="T7" s="14">
        <f>[3]Setembro!$H$23</f>
        <v>19.440000000000001</v>
      </c>
      <c r="U7" s="14">
        <f>[3]Setembro!$H$24</f>
        <v>28.44</v>
      </c>
      <c r="V7" s="14">
        <f>[3]Setembro!$H$25</f>
        <v>8.2799999999999994</v>
      </c>
      <c r="W7" s="14">
        <f>[3]Setembro!$H$26</f>
        <v>12.6</v>
      </c>
      <c r="X7" s="14">
        <f>[3]Setembro!$H$27</f>
        <v>12.6</v>
      </c>
      <c r="Y7" s="14">
        <f>[3]Setembro!$H$28</f>
        <v>9.7200000000000006</v>
      </c>
      <c r="Z7" s="14">
        <f>[3]Setembro!$H$29</f>
        <v>14.4</v>
      </c>
      <c r="AA7" s="14">
        <f>[3]Setembro!$H$30</f>
        <v>8.2799999999999994</v>
      </c>
      <c r="AB7" s="14">
        <f>[3]Setembro!$H$31</f>
        <v>22.32</v>
      </c>
      <c r="AC7" s="14">
        <f>[3]Setembro!$H$32</f>
        <v>9.3600000000000012</v>
      </c>
      <c r="AD7" s="14">
        <f>[3]Setembro!$H$33</f>
        <v>3.6</v>
      </c>
      <c r="AE7" s="14">
        <f>[3]Setembro!$H$34</f>
        <v>12.96</v>
      </c>
      <c r="AF7" s="78">
        <f t="shared" si="1"/>
        <v>28.44</v>
      </c>
      <c r="AG7" s="90">
        <f t="shared" si="2"/>
        <v>11.532000000000002</v>
      </c>
    </row>
    <row r="8" spans="1:33" ht="17.100000000000001" customHeight="1" x14ac:dyDescent="0.2">
      <c r="A8" s="133" t="s">
        <v>53</v>
      </c>
      <c r="B8" s="14">
        <f>[4]Setembro!$H$5</f>
        <v>22.68</v>
      </c>
      <c r="C8" s="14">
        <f>[4]Setembro!$H$6</f>
        <v>25.92</v>
      </c>
      <c r="D8" s="14">
        <f>[4]Setembro!$H$7</f>
        <v>18.720000000000002</v>
      </c>
      <c r="E8" s="14">
        <f>[4]Setembro!$H$8</f>
        <v>17.64</v>
      </c>
      <c r="F8" s="14">
        <f>[4]Setembro!$H$9</f>
        <v>24.48</v>
      </c>
      <c r="G8" s="14">
        <f>[4]Setembro!$H$10</f>
        <v>19.079999999999998</v>
      </c>
      <c r="H8" s="14">
        <f>[4]Setembro!$H$11</f>
        <v>21.240000000000002</v>
      </c>
      <c r="I8" s="14">
        <f>[4]Setembro!$H$12</f>
        <v>20.16</v>
      </c>
      <c r="J8" s="14">
        <f>[4]Setembro!$H$13</f>
        <v>24.48</v>
      </c>
      <c r="K8" s="14">
        <f>[4]Setembro!$H$14</f>
        <v>29.52</v>
      </c>
      <c r="L8" s="14">
        <f>[4]Setembro!$H$15</f>
        <v>18</v>
      </c>
      <c r="M8" s="14">
        <f>[4]Setembro!$H$16</f>
        <v>27.36</v>
      </c>
      <c r="N8" s="14">
        <f>[4]Setembro!$H$17</f>
        <v>26.64</v>
      </c>
      <c r="O8" s="14">
        <f>[4]Setembro!$H$18</f>
        <v>28.08</v>
      </c>
      <c r="P8" s="14">
        <f>[4]Setembro!$H$19</f>
        <v>10.08</v>
      </c>
      <c r="Q8" s="14">
        <f>[4]Setembro!$H$20</f>
        <v>23.400000000000002</v>
      </c>
      <c r="R8" s="14">
        <f>[4]Setembro!$H$21</f>
        <v>29.52</v>
      </c>
      <c r="S8" s="14">
        <f>[4]Setembro!$H$22</f>
        <v>14.4</v>
      </c>
      <c r="T8" s="14">
        <f>[4]Setembro!$H$23</f>
        <v>11.879999999999999</v>
      </c>
      <c r="U8" s="14">
        <f>[4]Setembro!$H$24</f>
        <v>37.440000000000005</v>
      </c>
      <c r="V8" s="14">
        <f>[4]Setembro!$H$25</f>
        <v>13.68</v>
      </c>
      <c r="W8" s="14">
        <f>[4]Setembro!$H$26</f>
        <v>16.559999999999999</v>
      </c>
      <c r="X8" s="14">
        <f>[4]Setembro!$H$27</f>
        <v>18</v>
      </c>
      <c r="Y8" s="14">
        <f>[4]Setembro!$H$28</f>
        <v>18</v>
      </c>
      <c r="Z8" s="14">
        <f>[4]Setembro!$H$29</f>
        <v>27.720000000000002</v>
      </c>
      <c r="AA8" s="14">
        <f>[4]Setembro!$H$30</f>
        <v>16.559999999999999</v>
      </c>
      <c r="AB8" s="14">
        <f>[4]Setembro!$H$31</f>
        <v>38.880000000000003</v>
      </c>
      <c r="AC8" s="14">
        <f>[4]Setembro!$H$32</f>
        <v>17.64</v>
      </c>
      <c r="AD8" s="14">
        <f>[4]Setembro!$H$33</f>
        <v>23.040000000000003</v>
      </c>
      <c r="AE8" s="14">
        <f>[4]Setembro!$H$34</f>
        <v>15.840000000000002</v>
      </c>
      <c r="AF8" s="78">
        <f t="shared" ref="AF8" si="3">MAX(B8:AE8)</f>
        <v>38.880000000000003</v>
      </c>
      <c r="AG8" s="90">
        <f t="shared" si="2"/>
        <v>21.887999999999995</v>
      </c>
    </row>
    <row r="9" spans="1:33" ht="17.100000000000001" customHeight="1" x14ac:dyDescent="0.2">
      <c r="A9" s="133" t="s">
        <v>46</v>
      </c>
      <c r="B9" s="14">
        <f>[5]Setembro!$H$5</f>
        <v>18</v>
      </c>
      <c r="C9" s="14">
        <f>[5]Setembro!$H$6</f>
        <v>16.2</v>
      </c>
      <c r="D9" s="14">
        <f>[5]Setembro!$H$7</f>
        <v>13.68</v>
      </c>
      <c r="E9" s="14">
        <f>[5]Setembro!$H$8</f>
        <v>13.32</v>
      </c>
      <c r="F9" s="14">
        <f>[5]Setembro!$H$9</f>
        <v>9</v>
      </c>
      <c r="G9" s="14">
        <f>[5]Setembro!$H$10</f>
        <v>15.120000000000001</v>
      </c>
      <c r="H9" s="14">
        <f>[5]Setembro!$H$11</f>
        <v>8.64</v>
      </c>
      <c r="I9" s="14">
        <f>[5]Setembro!$H$12</f>
        <v>7.9200000000000008</v>
      </c>
      <c r="J9" s="14">
        <f>[5]Setembro!$H$13</f>
        <v>10.08</v>
      </c>
      <c r="K9" s="14">
        <f>[5]Setembro!$H$14</f>
        <v>12.96</v>
      </c>
      <c r="L9" s="14">
        <f>[5]Setembro!$H$15</f>
        <v>9</v>
      </c>
      <c r="M9" s="14">
        <f>[5]Setembro!$H$16</f>
        <v>11.16</v>
      </c>
      <c r="N9" s="14">
        <f>[5]Setembro!$H$17</f>
        <v>15.840000000000002</v>
      </c>
      <c r="O9" s="14">
        <f>[5]Setembro!$H$18</f>
        <v>12.6</v>
      </c>
      <c r="P9" s="14">
        <f>[5]Setembro!$H$19</f>
        <v>6.84</v>
      </c>
      <c r="Q9" s="14">
        <f>[5]Setembro!$H$20</f>
        <v>20.16</v>
      </c>
      <c r="R9" s="14">
        <f>[5]Setembro!$H$21</f>
        <v>14.76</v>
      </c>
      <c r="S9" s="14">
        <f>[5]Setembro!$H$22</f>
        <v>10.8</v>
      </c>
      <c r="T9" s="14">
        <f>[5]Setembro!$H$23</f>
        <v>18</v>
      </c>
      <c r="U9" s="14">
        <f>[5]Setembro!$H$24</f>
        <v>21.240000000000002</v>
      </c>
      <c r="V9" s="14">
        <f>[5]Setembro!$H$25</f>
        <v>11.520000000000001</v>
      </c>
      <c r="W9" s="14">
        <f>[5]Setembro!$H$26</f>
        <v>17.28</v>
      </c>
      <c r="X9" s="14">
        <f>[5]Setembro!$H$27</f>
        <v>13.68</v>
      </c>
      <c r="Y9" s="14">
        <f>[5]Setembro!$H$28</f>
        <v>15.120000000000001</v>
      </c>
      <c r="Z9" s="14">
        <f>[5]Setembro!$H$29</f>
        <v>21.6</v>
      </c>
      <c r="AA9" s="14">
        <f>[5]Setembro!$H$30</f>
        <v>14.04</v>
      </c>
      <c r="AB9" s="14">
        <f>[5]Setembro!$H$31</f>
        <v>15.840000000000002</v>
      </c>
      <c r="AC9" s="14">
        <f>[5]Setembro!$H$32</f>
        <v>12.24</v>
      </c>
      <c r="AD9" s="14">
        <f>[5]Setembro!$H$33</f>
        <v>14.4</v>
      </c>
      <c r="AE9" s="14">
        <f>[5]Setembro!$H$34</f>
        <v>20.16</v>
      </c>
      <c r="AF9" s="78">
        <f t="shared" si="1"/>
        <v>21.6</v>
      </c>
      <c r="AG9" s="90">
        <f t="shared" si="2"/>
        <v>14.040000000000001</v>
      </c>
    </row>
    <row r="10" spans="1:33" ht="17.100000000000001" customHeight="1" x14ac:dyDescent="0.2">
      <c r="A10" s="133" t="s">
        <v>2</v>
      </c>
      <c r="B10" s="14">
        <f>[6]Setembro!$H$5</f>
        <v>18.720000000000002</v>
      </c>
      <c r="C10" s="14">
        <f>[6]Setembro!$H$6</f>
        <v>19.440000000000001</v>
      </c>
      <c r="D10" s="14">
        <f>[6]Setembro!$H$7</f>
        <v>11.16</v>
      </c>
      <c r="E10" s="14">
        <f>[6]Setembro!$H$8</f>
        <v>17.28</v>
      </c>
      <c r="F10" s="14">
        <f>[6]Setembro!$H$9</f>
        <v>22.68</v>
      </c>
      <c r="G10" s="14">
        <f>[6]Setembro!$H$10</f>
        <v>27</v>
      </c>
      <c r="H10" s="14">
        <f>[6]Setembro!$H$11</f>
        <v>22.32</v>
      </c>
      <c r="I10" s="14">
        <f>[6]Setembro!$H$12</f>
        <v>18.36</v>
      </c>
      <c r="J10" s="14">
        <f>[6]Setembro!$H$13</f>
        <v>27</v>
      </c>
      <c r="K10" s="14">
        <f>[6]Setembro!$H$14</f>
        <v>16.559999999999999</v>
      </c>
      <c r="L10" s="14">
        <f>[6]Setembro!$H$15</f>
        <v>18.36</v>
      </c>
      <c r="M10" s="14">
        <f>[6]Setembro!$H$16</f>
        <v>25.92</v>
      </c>
      <c r="N10" s="14">
        <f>[6]Setembro!$H$17</f>
        <v>27.720000000000002</v>
      </c>
      <c r="O10" s="14">
        <f>[6]Setembro!$H$18</f>
        <v>27.720000000000002</v>
      </c>
      <c r="P10" s="14">
        <f>[6]Setembro!$H$19</f>
        <v>15.120000000000001</v>
      </c>
      <c r="Q10" s="14">
        <f>[6]Setembro!$H$20</f>
        <v>21.240000000000002</v>
      </c>
      <c r="R10" s="14">
        <f>[6]Setembro!$H$21</f>
        <v>16.2</v>
      </c>
      <c r="S10" s="14">
        <f>[6]Setembro!$H$22</f>
        <v>16.559999999999999</v>
      </c>
      <c r="T10" s="14">
        <f>[6]Setembro!$H$23</f>
        <v>16.559999999999999</v>
      </c>
      <c r="U10" s="14">
        <f>[6]Setembro!$H$24</f>
        <v>31.680000000000003</v>
      </c>
      <c r="V10" s="14">
        <f>[6]Setembro!$H$25</f>
        <v>22.68</v>
      </c>
      <c r="W10" s="14">
        <f>[6]Setembro!$H$26</f>
        <v>14.76</v>
      </c>
      <c r="X10" s="14">
        <f>[6]Setembro!$H$27</f>
        <v>23.759999999999998</v>
      </c>
      <c r="Y10" s="14">
        <f>[6]Setembro!$H$28</f>
        <v>15.48</v>
      </c>
      <c r="Z10" s="14">
        <f>[6]Setembro!$H$29</f>
        <v>21.6</v>
      </c>
      <c r="AA10" s="14">
        <f>[6]Setembro!$H$30</f>
        <v>19.440000000000001</v>
      </c>
      <c r="AB10" s="14">
        <f>[6]Setembro!$H$31</f>
        <v>28.44</v>
      </c>
      <c r="AC10" s="14">
        <f>[6]Setembro!$H$32</f>
        <v>32.4</v>
      </c>
      <c r="AD10" s="14">
        <f>[6]Setembro!$H$33</f>
        <v>14.4</v>
      </c>
      <c r="AE10" s="14">
        <f>[6]Setembro!$H$34</f>
        <v>18</v>
      </c>
      <c r="AF10" s="78">
        <f t="shared" si="1"/>
        <v>32.4</v>
      </c>
      <c r="AG10" s="90">
        <f t="shared" si="2"/>
        <v>20.952000000000005</v>
      </c>
    </row>
    <row r="11" spans="1:33" ht="17.100000000000001" customHeight="1" x14ac:dyDescent="0.2">
      <c r="A11" s="133" t="s">
        <v>3</v>
      </c>
      <c r="B11" s="14">
        <f>[7]Setembro!$H$5</f>
        <v>13.32</v>
      </c>
      <c r="C11" s="14">
        <f>[7]Setembro!$H$6</f>
        <v>25.2</v>
      </c>
      <c r="D11" s="14">
        <f>[7]Setembro!$H$7</f>
        <v>15.120000000000001</v>
      </c>
      <c r="E11" s="14">
        <f>[7]Setembro!$H$8</f>
        <v>3.9600000000000004</v>
      </c>
      <c r="F11" s="14">
        <f>[7]Setembro!$H$9</f>
        <v>6.84</v>
      </c>
      <c r="G11" s="14">
        <f>[7]Setembro!$H$10</f>
        <v>0.36000000000000004</v>
      </c>
      <c r="H11" s="14">
        <f>[7]Setembro!$H$11</f>
        <v>2.16</v>
      </c>
      <c r="I11" s="14">
        <f>[7]Setembro!$H$12</f>
        <v>12.96</v>
      </c>
      <c r="J11" s="14">
        <f>[7]Setembro!$H$13</f>
        <v>8.64</v>
      </c>
      <c r="K11" s="14">
        <f>[7]Setembro!$H$14</f>
        <v>1.08</v>
      </c>
      <c r="L11" s="14">
        <f>[7]Setembro!$H$15</f>
        <v>6.84</v>
      </c>
      <c r="M11" s="14">
        <f>[7]Setembro!$H$16</f>
        <v>1.4400000000000002</v>
      </c>
      <c r="N11" s="14">
        <f>[7]Setembro!$H$17</f>
        <v>7.5600000000000005</v>
      </c>
      <c r="O11" s="14">
        <f>[7]Setembro!$H$18</f>
        <v>0</v>
      </c>
      <c r="P11" s="14">
        <f>[7]Setembro!$H$19</f>
        <v>0.36000000000000004</v>
      </c>
      <c r="Q11" s="14">
        <f>[7]Setembro!$H$20</f>
        <v>24.840000000000003</v>
      </c>
      <c r="R11" s="14" t="str">
        <f>[7]Setembro!$H$21</f>
        <v>*</v>
      </c>
      <c r="S11" s="14">
        <f>[7]Setembro!$H$22</f>
        <v>1.4400000000000002</v>
      </c>
      <c r="T11" s="14">
        <f>[7]Setembro!$H$23</f>
        <v>6.12</v>
      </c>
      <c r="U11" s="14">
        <f>[7]Setembro!$H$24</f>
        <v>32.76</v>
      </c>
      <c r="V11" s="14">
        <f>[7]Setembro!$H$25</f>
        <v>0</v>
      </c>
      <c r="W11" s="14">
        <f>[7]Setembro!$H$26</f>
        <v>6.48</v>
      </c>
      <c r="X11" s="14">
        <f>[7]Setembro!$H$27</f>
        <v>9.7200000000000006</v>
      </c>
      <c r="Y11" s="14">
        <f>[7]Setembro!$H$28</f>
        <v>9.7200000000000006</v>
      </c>
      <c r="Z11" s="14">
        <f>[7]Setembro!$H$29</f>
        <v>20.52</v>
      </c>
      <c r="AA11" s="14">
        <f>[7]Setembro!$H$30</f>
        <v>23.040000000000003</v>
      </c>
      <c r="AB11" s="14">
        <f>[7]Setembro!$H$31</f>
        <v>12.6</v>
      </c>
      <c r="AC11" s="14">
        <f>[7]Setembro!$H$32</f>
        <v>8.64</v>
      </c>
      <c r="AD11" s="14" t="str">
        <f>[7]Setembro!$H$33</f>
        <v>*</v>
      </c>
      <c r="AE11" s="14" t="str">
        <f>[7]Setembro!$H$34</f>
        <v>*</v>
      </c>
      <c r="AF11" s="78">
        <f t="shared" si="1"/>
        <v>32.76</v>
      </c>
      <c r="AG11" s="90">
        <f t="shared" si="2"/>
        <v>9.6933333333333316</v>
      </c>
    </row>
    <row r="12" spans="1:33" ht="17.100000000000001" customHeight="1" x14ac:dyDescent="0.2">
      <c r="A12" s="133" t="s">
        <v>4</v>
      </c>
      <c r="B12" s="14">
        <f>[8]Setembro!$H$5</f>
        <v>14.4</v>
      </c>
      <c r="C12" s="14">
        <f>[8]Setembro!$H$6</f>
        <v>22.68</v>
      </c>
      <c r="D12" s="14">
        <f>[8]Setembro!$H$7</f>
        <v>14.04</v>
      </c>
      <c r="E12" s="14">
        <f>[8]Setembro!$H$8</f>
        <v>15.120000000000001</v>
      </c>
      <c r="F12" s="14">
        <f>[8]Setembro!$H$9</f>
        <v>16.2</v>
      </c>
      <c r="G12" s="14">
        <f>[8]Setembro!$H$10</f>
        <v>23.759999999999998</v>
      </c>
      <c r="H12" s="14">
        <f>[8]Setembro!$H$11</f>
        <v>20.16</v>
      </c>
      <c r="I12" s="14">
        <f>[8]Setembro!$H$12</f>
        <v>24.12</v>
      </c>
      <c r="J12" s="14">
        <f>[8]Setembro!$H$13</f>
        <v>19.079999999999998</v>
      </c>
      <c r="K12" s="14">
        <f>[8]Setembro!$H$14</f>
        <v>11.520000000000001</v>
      </c>
      <c r="L12" s="14">
        <f>[8]Setembro!$H$15</f>
        <v>15.48</v>
      </c>
      <c r="M12" s="14">
        <f>[8]Setembro!$H$16</f>
        <v>10.8</v>
      </c>
      <c r="N12" s="14">
        <f>[8]Setembro!$H$17</f>
        <v>16.559999999999999</v>
      </c>
      <c r="O12" s="14">
        <f>[8]Setembro!$H$18</f>
        <v>23.759999999999998</v>
      </c>
      <c r="P12" s="14">
        <f>[8]Setembro!$H$19</f>
        <v>11.16</v>
      </c>
      <c r="Q12" s="14">
        <f>[8]Setembro!$H$20</f>
        <v>14.4</v>
      </c>
      <c r="R12" s="14">
        <f>[8]Setembro!$H$21</f>
        <v>2.52</v>
      </c>
      <c r="S12" s="14">
        <f>[8]Setembro!$H$22</f>
        <v>16.920000000000002</v>
      </c>
      <c r="T12" s="14">
        <f>[8]Setembro!$H$23</f>
        <v>24.12</v>
      </c>
      <c r="U12" s="14">
        <f>[8]Setembro!$H$24</f>
        <v>31.319999999999997</v>
      </c>
      <c r="V12" s="14">
        <f>[8]Setembro!$H$25</f>
        <v>10.8</v>
      </c>
      <c r="W12" s="14">
        <f>[8]Setembro!$H$26</f>
        <v>16.2</v>
      </c>
      <c r="X12" s="14">
        <f>[8]Setembro!$H$27</f>
        <v>18</v>
      </c>
      <c r="Y12" s="14">
        <f>[8]Setembro!$H$28</f>
        <v>22.32</v>
      </c>
      <c r="Z12" s="14">
        <f>[8]Setembro!$H$29</f>
        <v>25.56</v>
      </c>
      <c r="AA12" s="14">
        <f>[8]Setembro!$H$30</f>
        <v>19.079999999999998</v>
      </c>
      <c r="AB12" s="14">
        <f>[8]Setembro!$H$31</f>
        <v>19.440000000000001</v>
      </c>
      <c r="AC12" s="14">
        <f>[8]Setembro!$H$32</f>
        <v>22.68</v>
      </c>
      <c r="AD12" s="14">
        <f>[8]Setembro!$H$33</f>
        <v>14.76</v>
      </c>
      <c r="AE12" s="14">
        <f>[8]Setembro!$H$34</f>
        <v>15.120000000000001</v>
      </c>
      <c r="AF12" s="78">
        <f t="shared" si="1"/>
        <v>31.319999999999997</v>
      </c>
      <c r="AG12" s="90">
        <f t="shared" si="2"/>
        <v>17.736000000000001</v>
      </c>
    </row>
    <row r="13" spans="1:33" ht="17.100000000000001" customHeight="1" x14ac:dyDescent="0.2">
      <c r="A13" s="133" t="s">
        <v>5</v>
      </c>
      <c r="B13" s="14">
        <f>[9]Setembro!$H$5</f>
        <v>14.76</v>
      </c>
      <c r="C13" s="14">
        <f>[9]Setembro!$H$6</f>
        <v>20.88</v>
      </c>
      <c r="D13" s="14">
        <f>[9]Setembro!$H$7</f>
        <v>3.24</v>
      </c>
      <c r="E13" s="14">
        <f>[9]Setembro!$H$8</f>
        <v>1.08</v>
      </c>
      <c r="F13" s="14">
        <f>[9]Setembro!$H$9</f>
        <v>0</v>
      </c>
      <c r="G13" s="14" t="str">
        <f>[9]Setembro!$H$10</f>
        <v>*</v>
      </c>
      <c r="H13" s="14" t="str">
        <f>[9]Setembro!$H$11</f>
        <v>*</v>
      </c>
      <c r="I13" s="14" t="str">
        <f>[9]Setembro!$H$12</f>
        <v>*</v>
      </c>
      <c r="J13" s="14" t="str">
        <f>[9]Setembro!$H$13</f>
        <v>*</v>
      </c>
      <c r="K13" s="14" t="str">
        <f>[9]Setembro!$H$14</f>
        <v>*</v>
      </c>
      <c r="L13" s="14" t="str">
        <f>[9]Setembro!$H$15</f>
        <v>*</v>
      </c>
      <c r="M13" s="14" t="str">
        <f>[9]Setembro!$H$16</f>
        <v>*</v>
      </c>
      <c r="N13" s="14" t="str">
        <f>[9]Setembro!$H$17</f>
        <v>*</v>
      </c>
      <c r="O13" s="14" t="str">
        <f>[9]Setembro!$H$18</f>
        <v>*</v>
      </c>
      <c r="P13" s="14">
        <f>[9]Setembro!$H$19</f>
        <v>0</v>
      </c>
      <c r="Q13" s="14">
        <f>[9]Setembro!$H$20</f>
        <v>2.16</v>
      </c>
      <c r="R13" s="14">
        <f>[9]Setembro!$H$21</f>
        <v>0</v>
      </c>
      <c r="S13" s="14">
        <f>[9]Setembro!$H$22</f>
        <v>0</v>
      </c>
      <c r="T13" s="14">
        <f>[9]Setembro!$H$23</f>
        <v>0</v>
      </c>
      <c r="U13" s="14">
        <f>[9]Setembro!$H$24</f>
        <v>11.16</v>
      </c>
      <c r="V13" s="14">
        <f>[9]Setembro!$H$25</f>
        <v>7.9200000000000008</v>
      </c>
      <c r="W13" s="14" t="str">
        <f>[9]Setembro!$H$26</f>
        <v>*</v>
      </c>
      <c r="X13" s="14" t="str">
        <f>[9]Setembro!$H$27</f>
        <v>*</v>
      </c>
      <c r="Y13" s="14" t="str">
        <f>[9]Setembro!$H$28</f>
        <v>*</v>
      </c>
      <c r="Z13" s="14" t="str">
        <f>[9]Setembro!$H$29</f>
        <v>*</v>
      </c>
      <c r="AA13" s="14" t="str">
        <f>[9]Setembro!$H$30</f>
        <v>*</v>
      </c>
      <c r="AB13" s="14" t="str">
        <f>[9]Setembro!$H$31</f>
        <v>*</v>
      </c>
      <c r="AC13" s="14">
        <f>[9]Setembro!$H$32</f>
        <v>2.52</v>
      </c>
      <c r="AD13" s="14">
        <f>[9]Setembro!$H$33</f>
        <v>0.36000000000000004</v>
      </c>
      <c r="AE13" s="14">
        <f>[9]Setembro!$H$34</f>
        <v>14.4</v>
      </c>
      <c r="AF13" s="78">
        <f t="shared" si="1"/>
        <v>20.88</v>
      </c>
      <c r="AG13" s="90">
        <f t="shared" si="2"/>
        <v>5.2320000000000011</v>
      </c>
    </row>
    <row r="14" spans="1:33" ht="17.100000000000001" customHeight="1" x14ac:dyDescent="0.2">
      <c r="A14" s="133" t="s">
        <v>48</v>
      </c>
      <c r="B14" s="14">
        <f>[10]Setembro!$H$5</f>
        <v>21.240000000000002</v>
      </c>
      <c r="C14" s="14">
        <f>[10]Setembro!$H$6</f>
        <v>32.76</v>
      </c>
      <c r="D14" s="14">
        <f>[10]Setembro!$H$7</f>
        <v>18.720000000000002</v>
      </c>
      <c r="E14" s="14">
        <f>[10]Setembro!$H$8</f>
        <v>20.16</v>
      </c>
      <c r="F14" s="14">
        <f>[10]Setembro!$H$9</f>
        <v>18.720000000000002</v>
      </c>
      <c r="G14" s="14">
        <f>[10]Setembro!$H$10</f>
        <v>20.52</v>
      </c>
      <c r="H14" s="14">
        <f>[10]Setembro!$H$11</f>
        <v>22.32</v>
      </c>
      <c r="I14" s="14">
        <f>[10]Setembro!$H$12</f>
        <v>17.64</v>
      </c>
      <c r="J14" s="14">
        <f>[10]Setembro!$H$13</f>
        <v>20.88</v>
      </c>
      <c r="K14" s="14">
        <f>[10]Setembro!$H$14</f>
        <v>20.88</v>
      </c>
      <c r="L14" s="14">
        <f>[10]Setembro!$H$15</f>
        <v>16.920000000000002</v>
      </c>
      <c r="M14" s="14">
        <f>[10]Setembro!$H$16</f>
        <v>17.64</v>
      </c>
      <c r="N14" s="14">
        <f>[10]Setembro!$H$17</f>
        <v>24.48</v>
      </c>
      <c r="O14" s="14">
        <f>[10]Setembro!$H$18</f>
        <v>28.8</v>
      </c>
      <c r="P14" s="14">
        <f>[10]Setembro!$H$19</f>
        <v>14.4</v>
      </c>
      <c r="Q14" s="14">
        <f>[10]Setembro!$H$20</f>
        <v>30.240000000000002</v>
      </c>
      <c r="R14" s="14">
        <f>[10]Setembro!$H$21</f>
        <v>26.28</v>
      </c>
      <c r="S14" s="14">
        <f>[10]Setembro!$H$22</f>
        <v>23.040000000000003</v>
      </c>
      <c r="T14" s="14">
        <f>[10]Setembro!$H$23</f>
        <v>27.36</v>
      </c>
      <c r="U14" s="14">
        <f>[10]Setembro!$H$24</f>
        <v>37.800000000000004</v>
      </c>
      <c r="V14" s="14">
        <f>[10]Setembro!$H$25</f>
        <v>26.28</v>
      </c>
      <c r="W14" s="14">
        <f>[10]Setembro!$H$26</f>
        <v>20.52</v>
      </c>
      <c r="X14" s="14">
        <f>[10]Setembro!$H$27</f>
        <v>19.8</v>
      </c>
      <c r="Y14" s="14">
        <f>[10]Setembro!$H$28</f>
        <v>18</v>
      </c>
      <c r="Z14" s="14">
        <f>[10]Setembro!$H$29</f>
        <v>28.8</v>
      </c>
      <c r="AA14" s="14">
        <f>[10]Setembro!$H$30</f>
        <v>21.240000000000002</v>
      </c>
      <c r="AB14" s="14">
        <f>[10]Setembro!$H$31</f>
        <v>25.2</v>
      </c>
      <c r="AC14" s="14">
        <f>[10]Setembro!$H$32</f>
        <v>32.76</v>
      </c>
      <c r="AD14" s="14">
        <f>[10]Setembro!$H$33</f>
        <v>24.48</v>
      </c>
      <c r="AE14" s="14">
        <f>[10]Setembro!$H$34</f>
        <v>25.56</v>
      </c>
      <c r="AF14" s="78">
        <f t="shared" si="1"/>
        <v>37.800000000000004</v>
      </c>
      <c r="AG14" s="90">
        <f t="shared" si="2"/>
        <v>23.447999999999997</v>
      </c>
    </row>
    <row r="15" spans="1:33" ht="17.100000000000001" customHeight="1" x14ac:dyDescent="0.2">
      <c r="A15" s="133" t="s">
        <v>6</v>
      </c>
      <c r="B15" s="14">
        <f>[11]Setembro!$H$5</f>
        <v>18</v>
      </c>
      <c r="C15" s="14">
        <f>[11]Setembro!$H$6</f>
        <v>22.68</v>
      </c>
      <c r="D15" s="14">
        <f>[11]Setembro!$H$7</f>
        <v>16.920000000000002</v>
      </c>
      <c r="E15" s="14">
        <f>[11]Setembro!$H$8</f>
        <v>16.559999999999999</v>
      </c>
      <c r="F15" s="14">
        <f>[11]Setembro!$H$9</f>
        <v>10.8</v>
      </c>
      <c r="G15" s="14">
        <f>[11]Setembro!$H$10</f>
        <v>12.6</v>
      </c>
      <c r="H15" s="14">
        <f>[11]Setembro!$H$11</f>
        <v>13.32</v>
      </c>
      <c r="I15" s="14">
        <f>[11]Setembro!$H$12</f>
        <v>9.7200000000000006</v>
      </c>
      <c r="J15" s="14">
        <f>[11]Setembro!$H$13</f>
        <v>9.3600000000000012</v>
      </c>
      <c r="K15" s="14">
        <f>[11]Setembro!$H$14</f>
        <v>11.879999999999999</v>
      </c>
      <c r="L15" s="14">
        <f>[11]Setembro!$H$15</f>
        <v>13.32</v>
      </c>
      <c r="M15" s="14">
        <f>[11]Setembro!$H$16</f>
        <v>10.44</v>
      </c>
      <c r="N15" s="14">
        <f>[11]Setembro!$H$17</f>
        <v>10.8</v>
      </c>
      <c r="O15" s="14">
        <f>[11]Setembro!$H$18</f>
        <v>12.6</v>
      </c>
      <c r="P15" s="14">
        <f>[11]Setembro!$H$19</f>
        <v>11.879999999999999</v>
      </c>
      <c r="Q15" s="14">
        <f>[11]Setembro!$H$20</f>
        <v>12.6</v>
      </c>
      <c r="R15" s="14">
        <f>[11]Setembro!$H$21</f>
        <v>9</v>
      </c>
      <c r="S15" s="14">
        <f>[11]Setembro!$H$22</f>
        <v>12.24</v>
      </c>
      <c r="T15" s="14">
        <f>[11]Setembro!$H$23</f>
        <v>12.96</v>
      </c>
      <c r="U15" s="14">
        <f>[11]Setembro!$H$24</f>
        <v>19.079999999999998</v>
      </c>
      <c r="V15" s="14">
        <f>[11]Setembro!$H$25</f>
        <v>9.7200000000000006</v>
      </c>
      <c r="W15" s="14">
        <f>[11]Setembro!$H$26</f>
        <v>12.6</v>
      </c>
      <c r="X15" s="14">
        <f>[11]Setembro!$H$27</f>
        <v>9</v>
      </c>
      <c r="Y15" s="14">
        <f>[11]Setembro!$H$28</f>
        <v>9.7200000000000006</v>
      </c>
      <c r="Z15" s="14">
        <f>[11]Setembro!$H$29</f>
        <v>13.32</v>
      </c>
      <c r="AA15" s="14">
        <f>[11]Setembro!$H$30</f>
        <v>6.12</v>
      </c>
      <c r="AB15" s="14">
        <f>[11]Setembro!$H$31</f>
        <v>23.759999999999998</v>
      </c>
      <c r="AC15" s="14">
        <f>[11]Setembro!$H$32</f>
        <v>15.48</v>
      </c>
      <c r="AD15" s="14">
        <f>[11]Setembro!$H$33</f>
        <v>6.12</v>
      </c>
      <c r="AE15" s="14">
        <f>[11]Setembro!$H$34</f>
        <v>11.520000000000001</v>
      </c>
      <c r="AF15" s="78">
        <f t="shared" ref="AF15:AF30" si="4">MAX(B15:AE15)</f>
        <v>23.759999999999998</v>
      </c>
      <c r="AG15" s="90">
        <f t="shared" si="2"/>
        <v>12.804000000000002</v>
      </c>
    </row>
    <row r="16" spans="1:33" ht="17.100000000000001" customHeight="1" x14ac:dyDescent="0.2">
      <c r="A16" s="133" t="s">
        <v>7</v>
      </c>
      <c r="B16" s="14">
        <f>[12]Setembro!$H$5</f>
        <v>14.04</v>
      </c>
      <c r="C16" s="14">
        <f>[12]Setembro!$H$6</f>
        <v>23.040000000000003</v>
      </c>
      <c r="D16" s="14">
        <f>[12]Setembro!$H$7</f>
        <v>16.559999999999999</v>
      </c>
      <c r="E16" s="14">
        <f>[12]Setembro!$H$8</f>
        <v>14.76</v>
      </c>
      <c r="F16" s="14">
        <f>[12]Setembro!$H$9</f>
        <v>14.04</v>
      </c>
      <c r="G16" s="14">
        <f>[12]Setembro!$H$10</f>
        <v>18.36</v>
      </c>
      <c r="H16" s="14">
        <f>[12]Setembro!$H$11</f>
        <v>14.04</v>
      </c>
      <c r="I16" s="14">
        <f>[12]Setembro!$H$12</f>
        <v>12.6</v>
      </c>
      <c r="J16" s="14">
        <f>[12]Setembro!$H$13</f>
        <v>11.520000000000001</v>
      </c>
      <c r="K16" s="14">
        <f>[12]Setembro!$H$14</f>
        <v>11.16</v>
      </c>
      <c r="L16" s="14">
        <f>[12]Setembro!$H$15</f>
        <v>11.520000000000001</v>
      </c>
      <c r="M16" s="14">
        <f>[12]Setembro!$H$16</f>
        <v>16.2</v>
      </c>
      <c r="N16" s="14">
        <f>[12]Setembro!$H$17</f>
        <v>22.68</v>
      </c>
      <c r="O16" s="14">
        <f>[12]Setembro!$H$18</f>
        <v>21.240000000000002</v>
      </c>
      <c r="P16" s="14">
        <f>[12]Setembro!$H$19</f>
        <v>9</v>
      </c>
      <c r="Q16" s="14">
        <f>[12]Setembro!$H$20</f>
        <v>15.120000000000001</v>
      </c>
      <c r="R16" s="14">
        <f>[12]Setembro!$H$21</f>
        <v>17.28</v>
      </c>
      <c r="S16" s="14">
        <f>[12]Setembro!$H$22</f>
        <v>13.68</v>
      </c>
      <c r="T16" s="14">
        <f>[12]Setembro!$H$23</f>
        <v>19.8</v>
      </c>
      <c r="U16" s="14">
        <f>[12]Setembro!$H$24</f>
        <v>27.36</v>
      </c>
      <c r="V16" s="14">
        <f>[12]Setembro!$H$25</f>
        <v>9.7200000000000006</v>
      </c>
      <c r="W16" s="14">
        <f>[12]Setembro!$H$26</f>
        <v>16.920000000000002</v>
      </c>
      <c r="X16" s="14">
        <f>[12]Setembro!$H$27</f>
        <v>18</v>
      </c>
      <c r="Y16" s="14">
        <f>[12]Setembro!$H$28</f>
        <v>17.28</v>
      </c>
      <c r="Z16" s="14">
        <f>[12]Setembro!$H$29</f>
        <v>21.240000000000002</v>
      </c>
      <c r="AA16" s="14">
        <f>[12]Setembro!$H$30</f>
        <v>15.120000000000001</v>
      </c>
      <c r="AB16" s="14">
        <f>[12]Setembro!$H$31</f>
        <v>20.88</v>
      </c>
      <c r="AC16" s="14">
        <f>[12]Setembro!$H$32</f>
        <v>12.6</v>
      </c>
      <c r="AD16" s="14">
        <f>[12]Setembro!$H$33</f>
        <v>16.559999999999999</v>
      </c>
      <c r="AE16" s="14">
        <f>[12]Setembro!$H$34</f>
        <v>20.88</v>
      </c>
      <c r="AF16" s="78">
        <f t="shared" si="4"/>
        <v>27.36</v>
      </c>
      <c r="AG16" s="90">
        <f t="shared" si="2"/>
        <v>16.440000000000005</v>
      </c>
    </row>
    <row r="17" spans="1:33" ht="17.100000000000001" customHeight="1" x14ac:dyDescent="0.2">
      <c r="A17" s="133" t="s">
        <v>8</v>
      </c>
      <c r="B17" s="14">
        <f>[13]Setembro!$H$5</f>
        <v>11.879999999999999</v>
      </c>
      <c r="C17" s="14">
        <f>[13]Setembro!$H$6</f>
        <v>13.32</v>
      </c>
      <c r="D17" s="14">
        <f>[13]Setembro!$H$7</f>
        <v>17.28</v>
      </c>
      <c r="E17" s="14">
        <f>[13]Setembro!$H$8</f>
        <v>12.6</v>
      </c>
      <c r="F17" s="14">
        <f>[13]Setembro!$H$9</f>
        <v>18</v>
      </c>
      <c r="G17" s="14">
        <f>[13]Setembro!$H$10</f>
        <v>21.96</v>
      </c>
      <c r="H17" s="14">
        <f>[13]Setembro!$H$11</f>
        <v>12.6</v>
      </c>
      <c r="I17" s="14">
        <f>[13]Setembro!$H$12</f>
        <v>7.5600000000000005</v>
      </c>
      <c r="J17" s="14">
        <f>[13]Setembro!$H$13</f>
        <v>11.879999999999999</v>
      </c>
      <c r="K17" s="14">
        <f>[13]Setembro!$H$14</f>
        <v>16.2</v>
      </c>
      <c r="L17" s="14">
        <f>[13]Setembro!$H$15</f>
        <v>10.44</v>
      </c>
      <c r="M17" s="14">
        <f>[13]Setembro!$H$16</f>
        <v>24.12</v>
      </c>
      <c r="N17" s="14">
        <f>[13]Setembro!$H$17</f>
        <v>25.2</v>
      </c>
      <c r="O17" s="14">
        <f>[13]Setembro!$H$18</f>
        <v>36.36</v>
      </c>
      <c r="P17" s="14">
        <f>[13]Setembro!$H$19</f>
        <v>7.9200000000000008</v>
      </c>
      <c r="Q17" s="14">
        <f>[13]Setembro!$H$20</f>
        <v>18.36</v>
      </c>
      <c r="R17" s="14">
        <f>[13]Setembro!$H$21</f>
        <v>16.920000000000002</v>
      </c>
      <c r="S17" s="14">
        <f>[13]Setembro!$H$22</f>
        <v>11.879999999999999</v>
      </c>
      <c r="T17" s="14">
        <f>[13]Setembro!$H$23</f>
        <v>35.64</v>
      </c>
      <c r="U17" s="14">
        <f>[13]Setembro!$H$24</f>
        <v>37.800000000000004</v>
      </c>
      <c r="V17" s="14">
        <f>[13]Setembro!$H$25</f>
        <v>11.520000000000001</v>
      </c>
      <c r="W17" s="14">
        <f>[13]Setembro!$H$26</f>
        <v>14.76</v>
      </c>
      <c r="X17" s="14">
        <f>[13]Setembro!$H$27</f>
        <v>18</v>
      </c>
      <c r="Y17" s="14">
        <f>[13]Setembro!$H$28</f>
        <v>19.440000000000001</v>
      </c>
      <c r="Z17" s="14">
        <f>[13]Setembro!$H$29</f>
        <v>25.2</v>
      </c>
      <c r="AA17" s="14">
        <f>[13]Setembro!$H$30</f>
        <v>15.840000000000002</v>
      </c>
      <c r="AB17" s="14">
        <f>[13]Setembro!$H$31</f>
        <v>20.52</v>
      </c>
      <c r="AC17" s="14">
        <f>[13]Setembro!$H$32</f>
        <v>12.96</v>
      </c>
      <c r="AD17" s="14">
        <f>[13]Setembro!$H$33</f>
        <v>18.720000000000002</v>
      </c>
      <c r="AE17" s="14">
        <f>[13]Setembro!$H$34</f>
        <v>14.4</v>
      </c>
      <c r="AF17" s="78">
        <f t="shared" si="4"/>
        <v>37.800000000000004</v>
      </c>
      <c r="AG17" s="90">
        <f t="shared" si="2"/>
        <v>17.975999999999996</v>
      </c>
    </row>
    <row r="18" spans="1:33" ht="17.100000000000001" customHeight="1" x14ac:dyDescent="0.2">
      <c r="A18" s="133" t="s">
        <v>9</v>
      </c>
      <c r="B18" s="14">
        <f>[14]Setembro!$H$5</f>
        <v>19.8</v>
      </c>
      <c r="C18" s="14">
        <f>[14]Setembro!$H$6</f>
        <v>18.720000000000002</v>
      </c>
      <c r="D18" s="14">
        <f>[14]Setembro!$H$7</f>
        <v>19.440000000000001</v>
      </c>
      <c r="E18" s="14">
        <f>[14]Setembro!$H$8</f>
        <v>16.920000000000002</v>
      </c>
      <c r="F18" s="14">
        <f>[14]Setembro!$H$9</f>
        <v>14.76</v>
      </c>
      <c r="G18" s="14">
        <f>[14]Setembro!$H$10</f>
        <v>16.920000000000002</v>
      </c>
      <c r="H18" s="14">
        <f>[14]Setembro!$H$11</f>
        <v>11.520000000000001</v>
      </c>
      <c r="I18" s="14">
        <f>[14]Setembro!$H$12</f>
        <v>8.64</v>
      </c>
      <c r="J18" s="14">
        <f>[14]Setembro!$H$13</f>
        <v>10.8</v>
      </c>
      <c r="K18" s="14">
        <f>[14]Setembro!$H$14</f>
        <v>14.4</v>
      </c>
      <c r="L18" s="14">
        <f>[14]Setembro!$H$15</f>
        <v>18</v>
      </c>
      <c r="M18" s="14">
        <f>[14]Setembro!$H$16</f>
        <v>17.64</v>
      </c>
      <c r="N18" s="14">
        <f>[14]Setembro!$H$17</f>
        <v>27</v>
      </c>
      <c r="O18" s="14">
        <f>[14]Setembro!$H$18</f>
        <v>35.28</v>
      </c>
      <c r="P18" s="14">
        <f>[14]Setembro!$H$19</f>
        <v>11.16</v>
      </c>
      <c r="Q18" s="14">
        <f>[14]Setembro!$H$20</f>
        <v>19.079999999999998</v>
      </c>
      <c r="R18" s="14">
        <f>[14]Setembro!$H$21</f>
        <v>16.920000000000002</v>
      </c>
      <c r="S18" s="14">
        <f>[14]Setembro!$H$22</f>
        <v>14.76</v>
      </c>
      <c r="T18" s="14">
        <f>[14]Setembro!$H$23</f>
        <v>21.240000000000002</v>
      </c>
      <c r="U18" s="14">
        <f>[14]Setembro!$H$24</f>
        <v>30.96</v>
      </c>
      <c r="V18" s="14">
        <f>[14]Setembro!$H$25</f>
        <v>8.64</v>
      </c>
      <c r="W18" s="14">
        <f>[14]Setembro!$H$26</f>
        <v>12.6</v>
      </c>
      <c r="X18" s="14">
        <f>[14]Setembro!$H$27</f>
        <v>15.48</v>
      </c>
      <c r="Y18" s="14">
        <f>[14]Setembro!$H$28</f>
        <v>18.36</v>
      </c>
      <c r="Z18" s="14">
        <f>[14]Setembro!$H$29</f>
        <v>26.64</v>
      </c>
      <c r="AA18" s="14">
        <f>[14]Setembro!$H$30</f>
        <v>15.840000000000002</v>
      </c>
      <c r="AB18" s="14">
        <f>[14]Setembro!$H$31</f>
        <v>27</v>
      </c>
      <c r="AC18" s="14">
        <f>[14]Setembro!$H$32</f>
        <v>10.8</v>
      </c>
      <c r="AD18" s="14">
        <f>[14]Setembro!$H$33</f>
        <v>15.48</v>
      </c>
      <c r="AE18" s="14">
        <f>[14]Setembro!$H$34</f>
        <v>17.64</v>
      </c>
      <c r="AF18" s="78">
        <f t="shared" si="4"/>
        <v>35.28</v>
      </c>
      <c r="AG18" s="90">
        <f t="shared" si="2"/>
        <v>17.747999999999998</v>
      </c>
    </row>
    <row r="19" spans="1:33" ht="17.100000000000001" customHeight="1" x14ac:dyDescent="0.2">
      <c r="A19" s="133" t="s">
        <v>47</v>
      </c>
      <c r="B19" s="14">
        <f>[15]Setembro!$H$5</f>
        <v>13.68</v>
      </c>
      <c r="C19" s="14">
        <f>[15]Setembro!$H$6</f>
        <v>14.4</v>
      </c>
      <c r="D19" s="14">
        <f>[15]Setembro!$H$7</f>
        <v>12.24</v>
      </c>
      <c r="E19" s="14">
        <f>[15]Setembro!$H$8</f>
        <v>9.3600000000000012</v>
      </c>
      <c r="F19" s="14">
        <f>[15]Setembro!$H$9</f>
        <v>12.96</v>
      </c>
      <c r="G19" s="14">
        <f>[15]Setembro!$H$10</f>
        <v>15.120000000000001</v>
      </c>
      <c r="H19" s="14">
        <f>[15]Setembro!$H$11</f>
        <v>8.64</v>
      </c>
      <c r="I19" s="14">
        <f>[15]Setembro!$H$12</f>
        <v>8.64</v>
      </c>
      <c r="J19" s="14">
        <f>[15]Setembro!$H$13</f>
        <v>6.84</v>
      </c>
      <c r="K19" s="14">
        <f>[15]Setembro!$H$14</f>
        <v>8.64</v>
      </c>
      <c r="L19" s="14">
        <f>[15]Setembro!$H$15</f>
        <v>4.32</v>
      </c>
      <c r="M19" s="14">
        <f>[15]Setembro!$H$16</f>
        <v>9.7200000000000006</v>
      </c>
      <c r="N19" s="14">
        <f>[15]Setembro!$H$17</f>
        <v>11.520000000000001</v>
      </c>
      <c r="O19" s="14">
        <f>[15]Setembro!$H$18</f>
        <v>11.879999999999999</v>
      </c>
      <c r="P19" s="14">
        <f>[15]Setembro!$H$19</f>
        <v>7.9200000000000008</v>
      </c>
      <c r="Q19" s="14">
        <f>[15]Setembro!$H$20</f>
        <v>12.6</v>
      </c>
      <c r="R19" s="14">
        <f>[15]Setembro!$H$21</f>
        <v>8.64</v>
      </c>
      <c r="S19" s="14">
        <f>[15]Setembro!$H$22</f>
        <v>13.68</v>
      </c>
      <c r="T19" s="14">
        <f>[15]Setembro!$H$23</f>
        <v>19.8</v>
      </c>
      <c r="U19" s="14">
        <f>[15]Setembro!$H$24</f>
        <v>16.920000000000002</v>
      </c>
      <c r="V19" s="14">
        <f>[15]Setembro!$H$25</f>
        <v>11.520000000000001</v>
      </c>
      <c r="W19" s="14">
        <f>[15]Setembro!$H$26</f>
        <v>14.04</v>
      </c>
      <c r="X19" s="14">
        <f>[15]Setembro!$H$27</f>
        <v>12.96</v>
      </c>
      <c r="Y19" s="14">
        <f>[15]Setembro!$H$28</f>
        <v>22.68</v>
      </c>
      <c r="Z19" s="14">
        <f>[15]Setembro!$H$29</f>
        <v>18.720000000000002</v>
      </c>
      <c r="AA19" s="14">
        <f>[15]Setembro!$H$30</f>
        <v>33.119999999999997</v>
      </c>
      <c r="AB19" s="14">
        <f>[15]Setembro!$H$31</f>
        <v>12.96</v>
      </c>
      <c r="AC19" s="14">
        <f>[15]Setembro!$H$32</f>
        <v>6.12</v>
      </c>
      <c r="AD19" s="14">
        <f>[15]Setembro!$H$33</f>
        <v>14.04</v>
      </c>
      <c r="AE19" s="14">
        <f>[15]Setembro!$H$34</f>
        <v>22.32</v>
      </c>
      <c r="AF19" s="78">
        <f t="shared" si="4"/>
        <v>33.119999999999997</v>
      </c>
      <c r="AG19" s="90">
        <f t="shared" si="2"/>
        <v>13.200000000000001</v>
      </c>
    </row>
    <row r="20" spans="1:33" ht="17.100000000000001" customHeight="1" x14ac:dyDescent="0.2">
      <c r="A20" s="133" t="s">
        <v>10</v>
      </c>
      <c r="B20" s="14">
        <f>[16]Setembro!$H$5</f>
        <v>15.48</v>
      </c>
      <c r="C20" s="14">
        <f>[16]Setembro!$H$6</f>
        <v>15.120000000000001</v>
      </c>
      <c r="D20" s="14">
        <f>[16]Setembro!$H$7</f>
        <v>15.48</v>
      </c>
      <c r="E20" s="14">
        <f>[16]Setembro!$H$8</f>
        <v>9.7200000000000006</v>
      </c>
      <c r="F20" s="14">
        <f>[16]Setembro!$H$9</f>
        <v>13.68</v>
      </c>
      <c r="G20" s="14">
        <f>[16]Setembro!$H$10</f>
        <v>17.64</v>
      </c>
      <c r="H20" s="14">
        <f>[16]Setembro!$H$11</f>
        <v>9.3600000000000012</v>
      </c>
      <c r="I20" s="14">
        <f>[16]Setembro!$H$12</f>
        <v>9.7200000000000006</v>
      </c>
      <c r="J20" s="14">
        <f>[16]Setembro!$H$13</f>
        <v>6.48</v>
      </c>
      <c r="K20" s="14">
        <f>[16]Setembro!$H$14</f>
        <v>12.6</v>
      </c>
      <c r="L20" s="14">
        <f>[16]Setembro!$H$15</f>
        <v>9.7200000000000006</v>
      </c>
      <c r="M20" s="14">
        <f>[16]Setembro!$H$16</f>
        <v>19.079999999999998</v>
      </c>
      <c r="N20" s="14">
        <f>[16]Setembro!$H$17</f>
        <v>18</v>
      </c>
      <c r="O20" s="14">
        <f>[16]Setembro!$H$18</f>
        <v>18.720000000000002</v>
      </c>
      <c r="P20" s="14">
        <f>[16]Setembro!$H$19</f>
        <v>2.8800000000000003</v>
      </c>
      <c r="Q20" s="14">
        <f>[16]Setembro!$H$20</f>
        <v>15.120000000000001</v>
      </c>
      <c r="R20" s="14">
        <f>[16]Setembro!$H$21</f>
        <v>12.6</v>
      </c>
      <c r="S20" s="14">
        <f>[16]Setembro!$H$22</f>
        <v>11.520000000000001</v>
      </c>
      <c r="T20" s="14">
        <f>[16]Setembro!$H$23</f>
        <v>16.920000000000002</v>
      </c>
      <c r="U20" s="14">
        <f>[16]Setembro!$H$24</f>
        <v>25.56</v>
      </c>
      <c r="V20" s="14">
        <f>[16]Setembro!$H$25</f>
        <v>11.16</v>
      </c>
      <c r="W20" s="14">
        <f>[16]Setembro!$H$26</f>
        <v>14.4</v>
      </c>
      <c r="X20" s="14">
        <f>[16]Setembro!$H$27</f>
        <v>15.120000000000001</v>
      </c>
      <c r="Y20" s="14">
        <f>[16]Setembro!$H$28</f>
        <v>17.64</v>
      </c>
      <c r="Z20" s="14">
        <f>[16]Setembro!$H$29</f>
        <v>19.8</v>
      </c>
      <c r="AA20" s="14">
        <f>[16]Setembro!$H$30</f>
        <v>12.96</v>
      </c>
      <c r="AB20" s="14">
        <f>[16]Setembro!$H$31</f>
        <v>14.4</v>
      </c>
      <c r="AC20" s="14">
        <f>[16]Setembro!$H$32</f>
        <v>11.16</v>
      </c>
      <c r="AD20" s="14">
        <f>[16]Setembro!$H$33</f>
        <v>15.120000000000001</v>
      </c>
      <c r="AE20" s="14">
        <f>[16]Setembro!$H$34</f>
        <v>16.920000000000002</v>
      </c>
      <c r="AF20" s="78">
        <f t="shared" si="4"/>
        <v>25.56</v>
      </c>
      <c r="AG20" s="90">
        <f t="shared" si="2"/>
        <v>14.135999999999999</v>
      </c>
    </row>
    <row r="21" spans="1:33" ht="17.100000000000001" customHeight="1" x14ac:dyDescent="0.2">
      <c r="A21" s="133" t="s">
        <v>11</v>
      </c>
      <c r="B21" s="14">
        <f>[17]Setembro!$H$5</f>
        <v>14.4</v>
      </c>
      <c r="C21" s="14">
        <f>[17]Setembro!$H$6</f>
        <v>16.920000000000002</v>
      </c>
      <c r="D21" s="14">
        <f>[17]Setembro!$H$7</f>
        <v>16.2</v>
      </c>
      <c r="E21" s="14">
        <f>[17]Setembro!$H$8</f>
        <v>10.44</v>
      </c>
      <c r="F21" s="14">
        <f>[17]Setembro!$H$9</f>
        <v>9.7200000000000006</v>
      </c>
      <c r="G21" s="14">
        <f>[17]Setembro!$H$10</f>
        <v>8.2799999999999994</v>
      </c>
      <c r="H21" s="14">
        <f>[17]Setembro!$H$11</f>
        <v>7.2</v>
      </c>
      <c r="I21" s="14">
        <f>[17]Setembro!$H$12</f>
        <v>9.3600000000000012</v>
      </c>
      <c r="J21" s="14">
        <f>[17]Setembro!$H$13</f>
        <v>10.08</v>
      </c>
      <c r="K21" s="14">
        <f>[17]Setembro!$H$14</f>
        <v>7.2</v>
      </c>
      <c r="L21" s="14">
        <f>[17]Setembro!$H$15</f>
        <v>7.2</v>
      </c>
      <c r="M21" s="14">
        <f>[17]Setembro!$H$16</f>
        <v>12.24</v>
      </c>
      <c r="N21" s="14">
        <f>[17]Setembro!$H$17</f>
        <v>12.96</v>
      </c>
      <c r="O21" s="14">
        <f>[17]Setembro!$H$18</f>
        <v>11.16</v>
      </c>
      <c r="P21" s="14">
        <f>[17]Setembro!$H$19</f>
        <v>5.7600000000000007</v>
      </c>
      <c r="Q21" s="14">
        <f>[17]Setembro!$H$20</f>
        <v>6.84</v>
      </c>
      <c r="R21" s="14">
        <f>[17]Setembro!$H$21</f>
        <v>5.7600000000000007</v>
      </c>
      <c r="S21" s="14">
        <f>[17]Setembro!$H$22</f>
        <v>12.24</v>
      </c>
      <c r="T21" s="14">
        <f>[17]Setembro!$H$23</f>
        <v>7.5600000000000005</v>
      </c>
      <c r="U21" s="14">
        <f>[17]Setembro!$H$24</f>
        <v>21.96</v>
      </c>
      <c r="V21" s="14">
        <f>[17]Setembro!$H$25</f>
        <v>6.84</v>
      </c>
      <c r="W21" s="14">
        <f>[17]Setembro!$H$26</f>
        <v>7.5600000000000005</v>
      </c>
      <c r="X21" s="14">
        <f>[17]Setembro!$H$27</f>
        <v>7.5600000000000005</v>
      </c>
      <c r="Y21" s="14">
        <f>[17]Setembro!$H$28</f>
        <v>13.32</v>
      </c>
      <c r="Z21" s="14">
        <f>[17]Setembro!$H$29</f>
        <v>22.32</v>
      </c>
      <c r="AA21" s="14">
        <f>[17]Setembro!$H$30</f>
        <v>8.2799999999999994</v>
      </c>
      <c r="AB21" s="14">
        <f>[17]Setembro!$H$31</f>
        <v>12.6</v>
      </c>
      <c r="AC21" s="14">
        <f>[17]Setembro!$H$32</f>
        <v>8.2799999999999994</v>
      </c>
      <c r="AD21" s="14">
        <f>[17]Setembro!$H$33</f>
        <v>15.120000000000001</v>
      </c>
      <c r="AE21" s="14">
        <f>[17]Setembro!$H$34</f>
        <v>10.08</v>
      </c>
      <c r="AF21" s="78">
        <f t="shared" si="4"/>
        <v>22.32</v>
      </c>
      <c r="AG21" s="90">
        <f t="shared" si="2"/>
        <v>10.848000000000001</v>
      </c>
    </row>
    <row r="22" spans="1:33" ht="17.100000000000001" customHeight="1" x14ac:dyDescent="0.2">
      <c r="A22" s="133" t="s">
        <v>12</v>
      </c>
      <c r="B22" s="14">
        <f>[18]Setembro!$H$5</f>
        <v>11.16</v>
      </c>
      <c r="C22" s="14">
        <f>[18]Setembro!$H$6</f>
        <v>3.9600000000000004</v>
      </c>
      <c r="D22" s="14">
        <f>[18]Setembro!$H$7</f>
        <v>7.9200000000000008</v>
      </c>
      <c r="E22" s="14">
        <f>[18]Setembro!$H$8</f>
        <v>7.5600000000000005</v>
      </c>
      <c r="F22" s="14">
        <f>[18]Setembro!$H$9</f>
        <v>6.48</v>
      </c>
      <c r="G22" s="14">
        <f>[18]Setembro!$H$10</f>
        <v>7.2</v>
      </c>
      <c r="H22" s="14">
        <f>[18]Setembro!$H$11</f>
        <v>7.5600000000000005</v>
      </c>
      <c r="I22" s="14">
        <f>[18]Setembro!$H$12</f>
        <v>3.6</v>
      </c>
      <c r="J22" s="14">
        <f>[18]Setembro!$H$13</f>
        <v>7.5600000000000005</v>
      </c>
      <c r="K22" s="14">
        <f>[18]Setembro!$H$14</f>
        <v>7.9200000000000008</v>
      </c>
      <c r="L22" s="14">
        <f>[18]Setembro!$H$15</f>
        <v>5.04</v>
      </c>
      <c r="M22" s="14">
        <f>[18]Setembro!$H$16</f>
        <v>7.2</v>
      </c>
      <c r="N22" s="14">
        <f>[18]Setembro!$H$17</f>
        <v>2.8800000000000003</v>
      </c>
      <c r="O22" s="14">
        <f>[18]Setembro!$H$18</f>
        <v>7.5600000000000005</v>
      </c>
      <c r="P22" s="14">
        <f>[18]Setembro!$H$19</f>
        <v>3.9600000000000004</v>
      </c>
      <c r="Q22" s="14">
        <f>[18]Setembro!$H$20</f>
        <v>6.48</v>
      </c>
      <c r="R22" s="14">
        <f>[18]Setembro!$H$21</f>
        <v>9</v>
      </c>
      <c r="S22" s="14">
        <f>[18]Setembro!$H$22</f>
        <v>9</v>
      </c>
      <c r="T22" s="14">
        <f>[18]Setembro!$H$23</f>
        <v>14.4</v>
      </c>
      <c r="U22" s="14">
        <f>[18]Setembro!$H$24</f>
        <v>11.520000000000001</v>
      </c>
      <c r="V22" s="14">
        <f>[18]Setembro!$H$25</f>
        <v>8.64</v>
      </c>
      <c r="W22" s="14">
        <f>[18]Setembro!$H$26</f>
        <v>9.7200000000000006</v>
      </c>
      <c r="X22" s="14">
        <f>[18]Setembro!$H$27</f>
        <v>12.24</v>
      </c>
      <c r="Y22" s="14">
        <f>[18]Setembro!$H$28</f>
        <v>12.6</v>
      </c>
      <c r="Z22" s="14">
        <f>[18]Setembro!$H$29</f>
        <v>16.559999999999999</v>
      </c>
      <c r="AA22" s="14">
        <f>[18]Setembro!$H$30</f>
        <v>10.08</v>
      </c>
      <c r="AB22" s="14">
        <f>[18]Setembro!$H$31</f>
        <v>24.48</v>
      </c>
      <c r="AC22" s="14">
        <f>[18]Setembro!$H$32</f>
        <v>7.2</v>
      </c>
      <c r="AD22" s="14">
        <f>[18]Setembro!$H$33</f>
        <v>0.36000000000000004</v>
      </c>
      <c r="AE22" s="14">
        <f>[18]Setembro!$H$34</f>
        <v>16.559999999999999</v>
      </c>
      <c r="AF22" s="78">
        <f t="shared" si="4"/>
        <v>24.48</v>
      </c>
      <c r="AG22" s="90">
        <f t="shared" si="2"/>
        <v>8.8800000000000008</v>
      </c>
    </row>
    <row r="23" spans="1:33" ht="17.100000000000001" customHeight="1" x14ac:dyDescent="0.2">
      <c r="A23" s="133" t="s">
        <v>13</v>
      </c>
      <c r="B23" s="14">
        <f>[19]Setembro!$H$5</f>
        <v>21.240000000000002</v>
      </c>
      <c r="C23" s="14">
        <f>[19]Setembro!$H$6</f>
        <v>30.240000000000002</v>
      </c>
      <c r="D23" s="14">
        <f>[19]Setembro!$H$7</f>
        <v>22.32</v>
      </c>
      <c r="E23" s="14">
        <f>[19]Setembro!$H$8</f>
        <v>19.8</v>
      </c>
      <c r="F23" s="14">
        <f>[19]Setembro!$H$9</f>
        <v>11.520000000000001</v>
      </c>
      <c r="G23" s="14">
        <f>[19]Setembro!$H$10</f>
        <v>18.720000000000002</v>
      </c>
      <c r="H23" s="14">
        <f>[19]Setembro!$H$11</f>
        <v>10.8</v>
      </c>
      <c r="I23" s="14">
        <f>[19]Setembro!$H$12</f>
        <v>10.44</v>
      </c>
      <c r="J23" s="14">
        <f>[19]Setembro!$H$13</f>
        <v>12.24</v>
      </c>
      <c r="K23" s="14">
        <f>[19]Setembro!$H$14</f>
        <v>11.879999999999999</v>
      </c>
      <c r="L23" s="14">
        <f>[19]Setembro!$H$15</f>
        <v>11.520000000000001</v>
      </c>
      <c r="M23" s="14">
        <f>[19]Setembro!$H$16</f>
        <v>12.6</v>
      </c>
      <c r="N23" s="14">
        <f>[19]Setembro!$H$17</f>
        <v>17.28</v>
      </c>
      <c r="O23" s="14">
        <f>[19]Setembro!$H$18</f>
        <v>19.079999999999998</v>
      </c>
      <c r="P23" s="14">
        <f>[19]Setembro!$H$19</f>
        <v>13.68</v>
      </c>
      <c r="Q23" s="14">
        <f>[19]Setembro!$H$20</f>
        <v>13.68</v>
      </c>
      <c r="R23" s="14">
        <f>[19]Setembro!$H$21</f>
        <v>14.04</v>
      </c>
      <c r="S23" s="14">
        <f>[19]Setembro!$H$22</f>
        <v>18.36</v>
      </c>
      <c r="T23" s="14">
        <f>[19]Setembro!$H$23</f>
        <v>18</v>
      </c>
      <c r="U23" s="14">
        <f>[19]Setembro!$H$24</f>
        <v>27</v>
      </c>
      <c r="V23" s="14">
        <f>[19]Setembro!$H$25</f>
        <v>18.720000000000002</v>
      </c>
      <c r="W23" s="14">
        <f>[19]Setembro!$H$26</f>
        <v>18.720000000000002</v>
      </c>
      <c r="X23" s="14">
        <f>[19]Setembro!$H$27</f>
        <v>19.440000000000001</v>
      </c>
      <c r="Y23" s="14">
        <f>[19]Setembro!$H$28</f>
        <v>12.96</v>
      </c>
      <c r="Z23" s="14">
        <f>[19]Setembro!$H$29</f>
        <v>26.28</v>
      </c>
      <c r="AA23" s="14">
        <f>[19]Setembro!$H$30</f>
        <v>14.4</v>
      </c>
      <c r="AB23" s="14">
        <f>[19]Setembro!$H$31</f>
        <v>30.240000000000002</v>
      </c>
      <c r="AC23" s="14">
        <f>[19]Setembro!$H$32</f>
        <v>19.079999999999998</v>
      </c>
      <c r="AD23" s="14">
        <f>[19]Setembro!$H$33</f>
        <v>12.96</v>
      </c>
      <c r="AE23" s="14">
        <f>[19]Setembro!$H$34</f>
        <v>31.319999999999997</v>
      </c>
      <c r="AF23" s="78">
        <f t="shared" si="4"/>
        <v>31.319999999999997</v>
      </c>
      <c r="AG23" s="90">
        <f t="shared" si="2"/>
        <v>17.952000000000002</v>
      </c>
    </row>
    <row r="24" spans="1:33" ht="17.100000000000001" customHeight="1" x14ac:dyDescent="0.2">
      <c r="A24" s="133" t="s">
        <v>14</v>
      </c>
      <c r="B24" s="14">
        <f>[20]Setembro!$H$5</f>
        <v>19.440000000000001</v>
      </c>
      <c r="C24" s="14">
        <f>[20]Setembro!$H$6</f>
        <v>30.96</v>
      </c>
      <c r="D24" s="14">
        <f>[20]Setembro!$H$7</f>
        <v>22.32</v>
      </c>
      <c r="E24" s="14">
        <f>[20]Setembro!$H$8</f>
        <v>21.240000000000002</v>
      </c>
      <c r="F24" s="14">
        <f>[20]Setembro!$H$9</f>
        <v>14.76</v>
      </c>
      <c r="G24" s="14">
        <f>[20]Setembro!$H$10</f>
        <v>16.2</v>
      </c>
      <c r="H24" s="14">
        <f>[20]Setembro!$H$11</f>
        <v>13.32</v>
      </c>
      <c r="I24" s="14">
        <f>[20]Setembro!$H$12</f>
        <v>13.68</v>
      </c>
      <c r="J24" s="14">
        <f>[20]Setembro!$H$13</f>
        <v>15.120000000000001</v>
      </c>
      <c r="K24" s="14">
        <f>[20]Setembro!$H$14</f>
        <v>10.44</v>
      </c>
      <c r="L24" s="14">
        <f>[20]Setembro!$H$15</f>
        <v>16.559999999999999</v>
      </c>
      <c r="M24" s="14">
        <f>[20]Setembro!$H$16</f>
        <v>15.840000000000002</v>
      </c>
      <c r="N24" s="14">
        <f>[20]Setembro!$H$17</f>
        <v>15.840000000000002</v>
      </c>
      <c r="O24" s="14">
        <f>[20]Setembro!$H$18</f>
        <v>20.16</v>
      </c>
      <c r="P24" s="14">
        <f>[20]Setembro!$H$19</f>
        <v>14.76</v>
      </c>
      <c r="Q24" s="14">
        <f>[20]Setembro!$H$20</f>
        <v>17.28</v>
      </c>
      <c r="R24" s="14">
        <f>[20]Setembro!$H$21</f>
        <v>11.16</v>
      </c>
      <c r="S24" s="14">
        <f>[20]Setembro!$H$22</f>
        <v>16.2</v>
      </c>
      <c r="T24" s="14">
        <f>[20]Setembro!$H$23</f>
        <v>11.16</v>
      </c>
      <c r="U24" s="14">
        <f>[20]Setembro!$H$24</f>
        <v>46.800000000000004</v>
      </c>
      <c r="V24" s="14">
        <f>[20]Setembro!$H$25</f>
        <v>13.32</v>
      </c>
      <c r="W24" s="14">
        <f>[20]Setembro!$H$26</f>
        <v>9</v>
      </c>
      <c r="X24" s="14">
        <f>[20]Setembro!$H$27</f>
        <v>11.520000000000001</v>
      </c>
      <c r="Y24" s="14">
        <f>[20]Setembro!$H$28</f>
        <v>11.879999999999999</v>
      </c>
      <c r="Z24" s="14">
        <f>[20]Setembro!$H$29</f>
        <v>29.880000000000003</v>
      </c>
      <c r="AA24" s="14">
        <f>[20]Setembro!$H$30</f>
        <v>13.32</v>
      </c>
      <c r="AB24" s="14">
        <f>[20]Setembro!$H$31</f>
        <v>30.240000000000002</v>
      </c>
      <c r="AC24" s="14">
        <f>[20]Setembro!$H$32</f>
        <v>22.32</v>
      </c>
      <c r="AD24" s="14">
        <f>[20]Setembro!$H$33</f>
        <v>12.6</v>
      </c>
      <c r="AE24" s="14">
        <f>[20]Setembro!$H$34</f>
        <v>18.720000000000002</v>
      </c>
      <c r="AF24" s="78">
        <f t="shared" si="4"/>
        <v>46.800000000000004</v>
      </c>
      <c r="AG24" s="90">
        <f t="shared" si="2"/>
        <v>17.868000000000002</v>
      </c>
    </row>
    <row r="25" spans="1:33" ht="17.100000000000001" customHeight="1" x14ac:dyDescent="0.2">
      <c r="A25" s="133" t="s">
        <v>15</v>
      </c>
      <c r="B25" s="14">
        <f>[21]Setembro!$H$5</f>
        <v>17.64</v>
      </c>
      <c r="C25" s="14">
        <f>[21]Setembro!$H$6</f>
        <v>21.240000000000002</v>
      </c>
      <c r="D25" s="14">
        <f>[21]Setembro!$H$7</f>
        <v>19.8</v>
      </c>
      <c r="E25" s="14">
        <f>[21]Setembro!$H$8</f>
        <v>14.4</v>
      </c>
      <c r="F25" s="14">
        <f>[21]Setembro!$H$9</f>
        <v>18.36</v>
      </c>
      <c r="G25" s="14">
        <f>[21]Setembro!$H$10</f>
        <v>25.2</v>
      </c>
      <c r="H25" s="14">
        <f>[21]Setembro!$H$11</f>
        <v>15.120000000000001</v>
      </c>
      <c r="I25" s="14">
        <f>[21]Setembro!$H$12</f>
        <v>7.9200000000000008</v>
      </c>
      <c r="J25" s="14">
        <f>[21]Setembro!$H$13</f>
        <v>6.12</v>
      </c>
      <c r="K25" s="14">
        <f>[21]Setembro!$H$14</f>
        <v>11.16</v>
      </c>
      <c r="L25" s="14">
        <f>[21]Setembro!$H$15</f>
        <v>16.559999999999999</v>
      </c>
      <c r="M25" s="14">
        <f>[21]Setembro!$H$16</f>
        <v>19.079999999999998</v>
      </c>
      <c r="N25" s="14">
        <f>[21]Setembro!$H$17</f>
        <v>18.36</v>
      </c>
      <c r="O25" s="14">
        <f>[21]Setembro!$H$18</f>
        <v>22.32</v>
      </c>
      <c r="P25" s="14">
        <f>[21]Setembro!$H$19</f>
        <v>7.9200000000000008</v>
      </c>
      <c r="Q25" s="14">
        <f>[21]Setembro!$H$20</f>
        <v>19.440000000000001</v>
      </c>
      <c r="R25" s="14">
        <f>[21]Setembro!$H$21</f>
        <v>16.2</v>
      </c>
      <c r="S25" s="14">
        <f>[21]Setembro!$H$22</f>
        <v>11.879999999999999</v>
      </c>
      <c r="T25" s="14">
        <f>[21]Setembro!$H$23</f>
        <v>18.36</v>
      </c>
      <c r="U25" s="14">
        <f>[21]Setembro!$H$24</f>
        <v>23.400000000000002</v>
      </c>
      <c r="V25" s="14">
        <f>[21]Setembro!$H$25</f>
        <v>13.68</v>
      </c>
      <c r="W25" s="14">
        <f>[21]Setembro!$H$26</f>
        <v>19.079999999999998</v>
      </c>
      <c r="X25" s="14">
        <f>[21]Setembro!$H$27</f>
        <v>15.120000000000001</v>
      </c>
      <c r="Y25" s="14">
        <f>[21]Setembro!$H$28</f>
        <v>16.920000000000002</v>
      </c>
      <c r="Z25" s="14">
        <f>[21]Setembro!$H$29</f>
        <v>21.240000000000002</v>
      </c>
      <c r="AA25" s="14">
        <f>[21]Setembro!$H$30</f>
        <v>15.120000000000001</v>
      </c>
      <c r="AB25" s="14">
        <f>[21]Setembro!$H$31</f>
        <v>17.28</v>
      </c>
      <c r="AC25" s="14">
        <f>[21]Setembro!$H$32</f>
        <v>14.4</v>
      </c>
      <c r="AD25" s="14">
        <f>[21]Setembro!$H$33</f>
        <v>16.920000000000002</v>
      </c>
      <c r="AE25" s="14">
        <f>[21]Setembro!$H$34</f>
        <v>20.16</v>
      </c>
      <c r="AF25" s="78">
        <f t="shared" si="4"/>
        <v>25.2</v>
      </c>
      <c r="AG25" s="90">
        <f t="shared" si="2"/>
        <v>16.680000000000003</v>
      </c>
    </row>
    <row r="26" spans="1:33" ht="17.100000000000001" customHeight="1" x14ac:dyDescent="0.2">
      <c r="A26" s="133" t="s">
        <v>16</v>
      </c>
      <c r="B26" s="14">
        <f>[22]Setembro!$H$5</f>
        <v>18</v>
      </c>
      <c r="C26" s="14">
        <f>[22]Setembro!$H$6</f>
        <v>16.2</v>
      </c>
      <c r="D26" s="14">
        <f>[22]Setembro!$H$7</f>
        <v>12.24</v>
      </c>
      <c r="E26" s="14">
        <f>[22]Setembro!$H$8</f>
        <v>12.6</v>
      </c>
      <c r="F26" s="14">
        <f>[22]Setembro!$H$9</f>
        <v>6.84</v>
      </c>
      <c r="G26" s="14">
        <f>[22]Setembro!$H$10</f>
        <v>15.48</v>
      </c>
      <c r="H26" s="14">
        <f>[22]Setembro!$H$11</f>
        <v>10.44</v>
      </c>
      <c r="I26" s="14">
        <f>[22]Setembro!$H$12</f>
        <v>9.3600000000000012</v>
      </c>
      <c r="J26" s="14">
        <f>[22]Setembro!$H$13</f>
        <v>16.559999999999999</v>
      </c>
      <c r="K26" s="14">
        <f>[22]Setembro!$H$14</f>
        <v>14.4</v>
      </c>
      <c r="L26" s="14">
        <f>[22]Setembro!$H$15</f>
        <v>10.44</v>
      </c>
      <c r="M26" s="14">
        <f>[22]Setembro!$H$16</f>
        <v>9</v>
      </c>
      <c r="N26" s="14">
        <f>[22]Setembro!$H$17</f>
        <v>22.68</v>
      </c>
      <c r="O26" s="14">
        <f>[22]Setembro!$H$18</f>
        <v>19.079999999999998</v>
      </c>
      <c r="P26" s="14">
        <f>[22]Setembro!$H$19</f>
        <v>6.48</v>
      </c>
      <c r="Q26" s="14">
        <f>[22]Setembro!$H$20</f>
        <v>16.559999999999999</v>
      </c>
      <c r="R26" s="14">
        <f>[22]Setembro!$H$21</f>
        <v>11.520000000000001</v>
      </c>
      <c r="S26" s="14">
        <f>[22]Setembro!$H$22</f>
        <v>11.520000000000001</v>
      </c>
      <c r="T26" s="14">
        <f>[22]Setembro!$H$23</f>
        <v>18.720000000000002</v>
      </c>
      <c r="U26" s="14">
        <f>[22]Setembro!$H$24</f>
        <v>18.720000000000002</v>
      </c>
      <c r="V26" s="14">
        <f>[22]Setembro!$H$25</f>
        <v>11.879999999999999</v>
      </c>
      <c r="W26" s="14">
        <f>[22]Setembro!$H$26</f>
        <v>16.920000000000002</v>
      </c>
      <c r="X26" s="14">
        <f>[22]Setembro!$H$27</f>
        <v>16.559999999999999</v>
      </c>
      <c r="Y26" s="14">
        <f>[22]Setembro!$H$28</f>
        <v>11.520000000000001</v>
      </c>
      <c r="Z26" s="14">
        <f>[22]Setembro!$H$29</f>
        <v>19.8</v>
      </c>
      <c r="AA26" s="14">
        <f>[22]Setembro!$H$30</f>
        <v>12.24</v>
      </c>
      <c r="AB26" s="14">
        <f>[22]Setembro!$H$31</f>
        <v>27</v>
      </c>
      <c r="AC26" s="14">
        <f>[22]Setembro!$H$32</f>
        <v>15.120000000000001</v>
      </c>
      <c r="AD26" s="14">
        <f>[22]Setembro!$H$33</f>
        <v>21.240000000000002</v>
      </c>
      <c r="AE26" s="14">
        <f>[22]Setembro!$H$34</f>
        <v>16.559999999999999</v>
      </c>
      <c r="AF26" s="78">
        <f t="shared" si="4"/>
        <v>27</v>
      </c>
      <c r="AG26" s="90">
        <f t="shared" si="2"/>
        <v>14.856000000000002</v>
      </c>
    </row>
    <row r="27" spans="1:33" ht="17.100000000000001" customHeight="1" x14ac:dyDescent="0.2">
      <c r="A27" s="133" t="s">
        <v>17</v>
      </c>
      <c r="B27" s="14">
        <f>[23]Setembro!$H$5</f>
        <v>18</v>
      </c>
      <c r="C27" s="14">
        <f>[23]Setembro!$H$6</f>
        <v>28.44</v>
      </c>
      <c r="D27" s="14">
        <f>[23]Setembro!$H$7</f>
        <v>16.920000000000002</v>
      </c>
      <c r="E27" s="14">
        <f>[23]Setembro!$H$8</f>
        <v>12.6</v>
      </c>
      <c r="F27" s="14">
        <f>[23]Setembro!$H$9</f>
        <v>14.76</v>
      </c>
      <c r="G27" s="14">
        <f>[23]Setembro!$H$10</f>
        <v>20.16</v>
      </c>
      <c r="H27" s="14">
        <f>[23]Setembro!$H$11</f>
        <v>10.44</v>
      </c>
      <c r="I27" s="14">
        <f>[23]Setembro!$H$12</f>
        <v>7.9200000000000008</v>
      </c>
      <c r="J27" s="14">
        <f>[23]Setembro!$H$13</f>
        <v>12.6</v>
      </c>
      <c r="K27" s="14">
        <f>[23]Setembro!$H$14</f>
        <v>8.2799999999999994</v>
      </c>
      <c r="L27" s="14">
        <f>[23]Setembro!$H$15</f>
        <v>10.44</v>
      </c>
      <c r="M27" s="14">
        <f>[23]Setembro!$H$16</f>
        <v>13.32</v>
      </c>
      <c r="N27" s="14">
        <f>[23]Setembro!$H$17</f>
        <v>20.16</v>
      </c>
      <c r="O27" s="14">
        <f>[23]Setembro!$H$18</f>
        <v>16.559999999999999</v>
      </c>
      <c r="P27" s="14">
        <f>[23]Setembro!$H$19</f>
        <v>6.48</v>
      </c>
      <c r="Q27" s="14">
        <f>[23]Setembro!$H$20</f>
        <v>19.8</v>
      </c>
      <c r="R27" s="14">
        <f>[23]Setembro!$H$21</f>
        <v>17.28</v>
      </c>
      <c r="S27" s="14">
        <f>[23]Setembro!$H$22</f>
        <v>20.16</v>
      </c>
      <c r="T27" s="14">
        <f>[23]Setembro!$H$23</f>
        <v>25.56</v>
      </c>
      <c r="U27" s="14">
        <f>[23]Setembro!$H$24</f>
        <v>28.08</v>
      </c>
      <c r="V27" s="14">
        <f>[23]Setembro!$H$25</f>
        <v>7.2</v>
      </c>
      <c r="W27" s="14">
        <f>[23]Setembro!$H$26</f>
        <v>15.48</v>
      </c>
      <c r="X27" s="14">
        <f>[23]Setembro!$H$27</f>
        <v>17.64</v>
      </c>
      <c r="Y27" s="14">
        <f>[23]Setembro!$H$28</f>
        <v>15.120000000000001</v>
      </c>
      <c r="Z27" s="14">
        <f>[23]Setembro!$H$29</f>
        <v>22.68</v>
      </c>
      <c r="AA27" s="14">
        <f>[23]Setembro!$H$30</f>
        <v>15.840000000000002</v>
      </c>
      <c r="AB27" s="14">
        <f>[23]Setembro!$H$31</f>
        <v>25.2</v>
      </c>
      <c r="AC27" s="14">
        <f>[23]Setembro!$H$32</f>
        <v>8.64</v>
      </c>
      <c r="AD27" s="14">
        <f>[23]Setembro!$H$33</f>
        <v>14.4</v>
      </c>
      <c r="AE27" s="14">
        <f>[23]Setembro!$H$34</f>
        <v>20.52</v>
      </c>
      <c r="AF27" s="78">
        <f>MAX(B27:AE27)</f>
        <v>28.44</v>
      </c>
      <c r="AG27" s="90">
        <f t="shared" si="2"/>
        <v>16.355999999999998</v>
      </c>
    </row>
    <row r="28" spans="1:33" ht="17.100000000000001" customHeight="1" x14ac:dyDescent="0.2">
      <c r="A28" s="133" t="s">
        <v>18</v>
      </c>
      <c r="B28" s="14">
        <f>[24]Setembro!$H$5</f>
        <v>21.96</v>
      </c>
      <c r="C28" s="14">
        <f>[24]Setembro!$H$6</f>
        <v>27</v>
      </c>
      <c r="D28" s="14">
        <f>[24]Setembro!$H$7</f>
        <v>25.56</v>
      </c>
      <c r="E28" s="14">
        <f>[24]Setembro!$H$8</f>
        <v>27.720000000000002</v>
      </c>
      <c r="F28" s="14">
        <f>[24]Setembro!$H$9</f>
        <v>14.04</v>
      </c>
      <c r="G28" s="14">
        <f>[24]Setembro!$H$10</f>
        <v>14.4</v>
      </c>
      <c r="H28" s="14">
        <f>[24]Setembro!$H$11</f>
        <v>11.879999999999999</v>
      </c>
      <c r="I28" s="14">
        <f>[24]Setembro!$H$12</f>
        <v>1.08</v>
      </c>
      <c r="J28" s="14">
        <f>[24]Setembro!$H$13</f>
        <v>5.04</v>
      </c>
      <c r="K28" s="14">
        <f>[24]Setembro!$H$14</f>
        <v>10.8</v>
      </c>
      <c r="L28" s="14">
        <f>[24]Setembro!$H$15</f>
        <v>5.7600000000000007</v>
      </c>
      <c r="M28" s="14">
        <f>[24]Setembro!$H$16</f>
        <v>4.6800000000000006</v>
      </c>
      <c r="N28" s="14">
        <f>[24]Setembro!$H$17</f>
        <v>13.68</v>
      </c>
      <c r="O28" s="14">
        <f>[24]Setembro!$H$18</f>
        <v>23.040000000000003</v>
      </c>
      <c r="P28" s="14">
        <f>[24]Setembro!$H$19</f>
        <v>15.120000000000001</v>
      </c>
      <c r="Q28" s="14">
        <f>[24]Setembro!$H$20</f>
        <v>24.12</v>
      </c>
      <c r="R28" s="14">
        <f>[24]Setembro!$H$21</f>
        <v>16.920000000000002</v>
      </c>
      <c r="S28" s="14">
        <f>[24]Setembro!$H$22</f>
        <v>22.32</v>
      </c>
      <c r="T28" s="14">
        <f>[24]Setembro!$H$23</f>
        <v>15.48</v>
      </c>
      <c r="U28" s="14">
        <f>[24]Setembro!$H$24</f>
        <v>30.240000000000002</v>
      </c>
      <c r="V28" s="14">
        <f>[24]Setembro!$H$25</f>
        <v>24.12</v>
      </c>
      <c r="W28" s="14">
        <f>[24]Setembro!$H$26</f>
        <v>16.2</v>
      </c>
      <c r="X28" s="14">
        <f>[24]Setembro!$H$27</f>
        <v>3.24</v>
      </c>
      <c r="Y28" s="14">
        <f>[24]Setembro!$H$28</f>
        <v>4.32</v>
      </c>
      <c r="Z28" s="14" t="str">
        <f>[24]Setembro!$H$29</f>
        <v>*</v>
      </c>
      <c r="AA28" s="14">
        <f>[24]Setembro!$H$30</f>
        <v>7.2</v>
      </c>
      <c r="AB28" s="14">
        <f>[24]Setembro!$H$31</f>
        <v>21.240000000000002</v>
      </c>
      <c r="AC28" s="14">
        <f>[24]Setembro!$H$32</f>
        <v>13.32</v>
      </c>
      <c r="AD28" s="14">
        <f>[24]Setembro!$H$33</f>
        <v>3.9600000000000004</v>
      </c>
      <c r="AE28" s="14">
        <f>[24]Setembro!$H$34</f>
        <v>9</v>
      </c>
      <c r="AF28" s="78">
        <f t="shared" si="4"/>
        <v>30.240000000000002</v>
      </c>
      <c r="AG28" s="90">
        <f t="shared" si="2"/>
        <v>14.946206896551724</v>
      </c>
    </row>
    <row r="29" spans="1:33" ht="17.100000000000001" customHeight="1" x14ac:dyDescent="0.2">
      <c r="A29" s="133" t="s">
        <v>19</v>
      </c>
      <c r="B29" s="14">
        <f>[25]Setembro!$H$5</f>
        <v>11.879999999999999</v>
      </c>
      <c r="C29" s="14">
        <f>[25]Setembro!$H$6</f>
        <v>14.04</v>
      </c>
      <c r="D29" s="14">
        <f>[25]Setembro!$H$7</f>
        <v>17.28</v>
      </c>
      <c r="E29" s="14">
        <f>[25]Setembro!$H$8</f>
        <v>11.520000000000001</v>
      </c>
      <c r="F29" s="14">
        <f>[25]Setembro!$H$9</f>
        <v>18</v>
      </c>
      <c r="G29" s="14">
        <f>[25]Setembro!$H$10</f>
        <v>19.8</v>
      </c>
      <c r="H29" s="14">
        <f>[25]Setembro!$H$11</f>
        <v>11.16</v>
      </c>
      <c r="I29" s="14">
        <f>[25]Setembro!$H$12</f>
        <v>7.9200000000000008</v>
      </c>
      <c r="J29" s="14">
        <f>[25]Setembro!$H$13</f>
        <v>9</v>
      </c>
      <c r="K29" s="14">
        <f>[25]Setembro!$H$14</f>
        <v>12.96</v>
      </c>
      <c r="L29" s="14">
        <f>[25]Setembro!$H$15</f>
        <v>11.16</v>
      </c>
      <c r="M29" s="14">
        <f>[25]Setembro!$H$16</f>
        <v>20.52</v>
      </c>
      <c r="N29" s="14">
        <f>[25]Setembro!$H$17</f>
        <v>23.759999999999998</v>
      </c>
      <c r="O29" s="14">
        <f>[25]Setembro!$H$18</f>
        <v>18.720000000000002</v>
      </c>
      <c r="P29" s="14">
        <f>[25]Setembro!$H$19</f>
        <v>7.2</v>
      </c>
      <c r="Q29" s="14">
        <f>[25]Setembro!$H$20</f>
        <v>18.36</v>
      </c>
      <c r="R29" s="14">
        <f>[25]Setembro!$H$21</f>
        <v>16.559999999999999</v>
      </c>
      <c r="S29" s="14">
        <f>[25]Setembro!$H$22</f>
        <v>8.64</v>
      </c>
      <c r="T29" s="14">
        <f>[25]Setembro!$H$23</f>
        <v>23.040000000000003</v>
      </c>
      <c r="U29" s="14">
        <f>[25]Setembro!$H$24</f>
        <v>30.240000000000002</v>
      </c>
      <c r="V29" s="14">
        <f>[25]Setembro!$H$25</f>
        <v>14.76</v>
      </c>
      <c r="W29" s="14">
        <f>[25]Setembro!$H$26</f>
        <v>16.920000000000002</v>
      </c>
      <c r="X29" s="14">
        <f>[25]Setembro!$H$27</f>
        <v>19.8</v>
      </c>
      <c r="Y29" s="14">
        <f>[25]Setembro!$H$28</f>
        <v>29.52</v>
      </c>
      <c r="Z29" s="14">
        <f>[25]Setembro!$H$29</f>
        <v>20.16</v>
      </c>
      <c r="AA29" s="14">
        <f>[25]Setembro!$H$30</f>
        <v>18</v>
      </c>
      <c r="AB29" s="14">
        <f>[25]Setembro!$H$31</f>
        <v>21.6</v>
      </c>
      <c r="AC29" s="14">
        <f>[25]Setembro!$H$32</f>
        <v>15.120000000000001</v>
      </c>
      <c r="AD29" s="14">
        <f>[25]Setembro!$H$33</f>
        <v>23.040000000000003</v>
      </c>
      <c r="AE29" s="14">
        <f>[25]Setembro!$H$34</f>
        <v>24.48</v>
      </c>
      <c r="AF29" s="78">
        <f t="shared" si="4"/>
        <v>30.240000000000002</v>
      </c>
      <c r="AG29" s="90">
        <f t="shared" si="2"/>
        <v>17.172000000000004</v>
      </c>
    </row>
    <row r="30" spans="1:33" ht="17.100000000000001" customHeight="1" x14ac:dyDescent="0.2">
      <c r="A30" s="133" t="s">
        <v>31</v>
      </c>
      <c r="B30" s="14">
        <f>[26]Setembro!$H$5</f>
        <v>12.24</v>
      </c>
      <c r="C30" s="14">
        <f>[26]Setembro!$H$6</f>
        <v>14.4</v>
      </c>
      <c r="D30" s="14">
        <f>[26]Setembro!$H$7</f>
        <v>8.64</v>
      </c>
      <c r="E30" s="14">
        <f>[26]Setembro!$H$8</f>
        <v>12.96</v>
      </c>
      <c r="F30" s="14">
        <f>[26]Setembro!$H$9</f>
        <v>16.920000000000002</v>
      </c>
      <c r="G30" s="14">
        <f>[26]Setembro!$H$10</f>
        <v>23.759999999999998</v>
      </c>
      <c r="H30" s="14">
        <f>[26]Setembro!$H$11</f>
        <v>10.8</v>
      </c>
      <c r="I30" s="14">
        <f>[26]Setembro!$H$12</f>
        <v>8.64</v>
      </c>
      <c r="J30" s="14">
        <f>[26]Setembro!$H$13</f>
        <v>12.96</v>
      </c>
      <c r="K30" s="14">
        <f>[26]Setembro!$H$14</f>
        <v>14.04</v>
      </c>
      <c r="L30" s="14">
        <f>[26]Setembro!$H$15</f>
        <v>11.16</v>
      </c>
      <c r="M30" s="14">
        <f>[26]Setembro!$H$16</f>
        <v>12.6</v>
      </c>
      <c r="N30" s="14">
        <f>[26]Setembro!$H$17</f>
        <v>21.6</v>
      </c>
      <c r="O30" s="14">
        <f>[26]Setembro!$H$18</f>
        <v>20.16</v>
      </c>
      <c r="P30" s="14">
        <f>[26]Setembro!$H$19</f>
        <v>9.3600000000000012</v>
      </c>
      <c r="Q30" s="14">
        <f>[26]Setembro!$H$20</f>
        <v>16.2</v>
      </c>
      <c r="R30" s="14">
        <f>[26]Setembro!$H$21</f>
        <v>16.920000000000002</v>
      </c>
      <c r="S30" s="14">
        <f>[26]Setembro!$H$22</f>
        <v>13.32</v>
      </c>
      <c r="T30" s="14">
        <f>[26]Setembro!$H$23</f>
        <v>16.559999999999999</v>
      </c>
      <c r="U30" s="14">
        <f>[26]Setembro!$H$24</f>
        <v>18</v>
      </c>
      <c r="V30" s="14">
        <f>[26]Setembro!$H$25</f>
        <v>11.879999999999999</v>
      </c>
      <c r="W30" s="14">
        <f>[26]Setembro!$H$26</f>
        <v>14.76</v>
      </c>
      <c r="X30" s="14">
        <f>[26]Setembro!$H$27</f>
        <v>11.16</v>
      </c>
      <c r="Y30" s="14">
        <f>[26]Setembro!$H$28</f>
        <v>14.04</v>
      </c>
      <c r="Z30" s="14">
        <f>[26]Setembro!$H$29</f>
        <v>17.28</v>
      </c>
      <c r="AA30" s="14">
        <f>[26]Setembro!$H$30</f>
        <v>10.8</v>
      </c>
      <c r="AB30" s="14">
        <f>[26]Setembro!$H$31</f>
        <v>23.040000000000003</v>
      </c>
      <c r="AC30" s="14">
        <f>[26]Setembro!$H$32</f>
        <v>13.68</v>
      </c>
      <c r="AD30" s="14">
        <f>[26]Setembro!$H$33</f>
        <v>12.6</v>
      </c>
      <c r="AE30" s="14">
        <f>[26]Setembro!$H$34</f>
        <v>15.48</v>
      </c>
      <c r="AF30" s="78">
        <f t="shared" si="4"/>
        <v>23.759999999999998</v>
      </c>
      <c r="AG30" s="90">
        <f t="shared" si="2"/>
        <v>14.532000000000004</v>
      </c>
    </row>
    <row r="31" spans="1:33" ht="17.100000000000001" customHeight="1" x14ac:dyDescent="0.2">
      <c r="A31" s="133" t="s">
        <v>49</v>
      </c>
      <c r="B31" s="14">
        <f>[27]Setembro!$H$5</f>
        <v>26.28</v>
      </c>
      <c r="C31" s="14">
        <f>[27]Setembro!$H$6</f>
        <v>24.48</v>
      </c>
      <c r="D31" s="14">
        <f>[27]Setembro!$H$7</f>
        <v>17.28</v>
      </c>
      <c r="E31" s="14">
        <f>[27]Setembro!$H$8</f>
        <v>25.2</v>
      </c>
      <c r="F31" s="14">
        <f>[27]Setembro!$H$9</f>
        <v>21.96</v>
      </c>
      <c r="G31" s="14">
        <f>[27]Setembro!$H$10</f>
        <v>20.16</v>
      </c>
      <c r="H31" s="14">
        <f>[27]Setembro!$H$11</f>
        <v>18.36</v>
      </c>
      <c r="I31" s="14">
        <f>[27]Setembro!$H$12</f>
        <v>20.88</v>
      </c>
      <c r="J31" s="14">
        <f>[27]Setembro!$H$13</f>
        <v>18</v>
      </c>
      <c r="K31" s="14">
        <f>[27]Setembro!$H$14</f>
        <v>17.64</v>
      </c>
      <c r="L31" s="14">
        <f>[27]Setembro!$H$15</f>
        <v>16.2</v>
      </c>
      <c r="M31" s="14">
        <f>[27]Setembro!$H$16</f>
        <v>20.88</v>
      </c>
      <c r="N31" s="14">
        <f>[27]Setembro!$H$17</f>
        <v>21.6</v>
      </c>
      <c r="O31" s="14">
        <f>[27]Setembro!$H$18</f>
        <v>29.16</v>
      </c>
      <c r="P31" s="14">
        <f>[27]Setembro!$H$19</f>
        <v>16.559999999999999</v>
      </c>
      <c r="Q31" s="14">
        <f>[27]Setembro!$H$20</f>
        <v>34.200000000000003</v>
      </c>
      <c r="R31" s="14">
        <f>[27]Setembro!$H$21</f>
        <v>20.16</v>
      </c>
      <c r="S31" s="14">
        <f>[27]Setembro!$H$22</f>
        <v>17.28</v>
      </c>
      <c r="T31" s="14">
        <f>[27]Setembro!$H$23</f>
        <v>23.400000000000002</v>
      </c>
      <c r="U31" s="14">
        <f>[27]Setembro!$H$24</f>
        <v>36.36</v>
      </c>
      <c r="V31" s="14">
        <f>[27]Setembro!$H$25</f>
        <v>21.240000000000002</v>
      </c>
      <c r="W31" s="14">
        <f>[27]Setembro!$H$26</f>
        <v>21.240000000000002</v>
      </c>
      <c r="X31" s="14">
        <f>[27]Setembro!$H$27</f>
        <v>15.48</v>
      </c>
      <c r="Y31" s="14">
        <f>[27]Setembro!$H$28</f>
        <v>18.36</v>
      </c>
      <c r="Z31" s="14">
        <f>[27]Setembro!$H$29</f>
        <v>21.96</v>
      </c>
      <c r="AA31" s="14">
        <f>[27]Setembro!$H$30</f>
        <v>16.2</v>
      </c>
      <c r="AB31" s="14">
        <f>[27]Setembro!$H$31</f>
        <v>28.08</v>
      </c>
      <c r="AC31" s="14">
        <f>[27]Setembro!$H$32</f>
        <v>34.56</v>
      </c>
      <c r="AD31" s="14">
        <f>[27]Setembro!$H$33</f>
        <v>13.32</v>
      </c>
      <c r="AE31" s="14">
        <f>[27]Setembro!$H$34</f>
        <v>27.36</v>
      </c>
      <c r="AF31" s="78">
        <f>MAX(B31:AE31)</f>
        <v>36.36</v>
      </c>
      <c r="AG31" s="90">
        <f t="shared" si="2"/>
        <v>22.128000000000011</v>
      </c>
    </row>
    <row r="32" spans="1:33" ht="17.100000000000001" customHeight="1" x14ac:dyDescent="0.2">
      <c r="A32" s="133" t="s">
        <v>20</v>
      </c>
      <c r="B32" s="14">
        <f>[28]Setembro!$H$5</f>
        <v>19.440000000000001</v>
      </c>
      <c r="C32" s="14">
        <f>[28]Setembro!$H$6</f>
        <v>16.2</v>
      </c>
      <c r="D32" s="14">
        <f>[28]Setembro!$H$7</f>
        <v>13.68</v>
      </c>
      <c r="E32" s="14">
        <f>[28]Setembro!$H$8</f>
        <v>14.76</v>
      </c>
      <c r="F32" s="14">
        <f>[28]Setembro!$H$9</f>
        <v>12.96</v>
      </c>
      <c r="G32" s="14">
        <f>[28]Setembro!$H$10</f>
        <v>9.7200000000000006</v>
      </c>
      <c r="H32" s="14">
        <f>[28]Setembro!$H$11</f>
        <v>8.64</v>
      </c>
      <c r="I32" s="14">
        <f>[28]Setembro!$H$12</f>
        <v>10.08</v>
      </c>
      <c r="J32" s="14">
        <f>[28]Setembro!$H$13</f>
        <v>9.3600000000000012</v>
      </c>
      <c r="K32" s="14">
        <f>[28]Setembro!$H$14</f>
        <v>11.879999999999999</v>
      </c>
      <c r="L32" s="14">
        <f>[28]Setembro!$H$15</f>
        <v>6.48</v>
      </c>
      <c r="M32" s="14">
        <f>[28]Setembro!$H$16</f>
        <v>7.5600000000000005</v>
      </c>
      <c r="N32" s="14">
        <f>[28]Setembro!$H$17</f>
        <v>10.8</v>
      </c>
      <c r="O32" s="14">
        <f>[28]Setembro!$H$18</f>
        <v>16.920000000000002</v>
      </c>
      <c r="P32" s="14">
        <f>[28]Setembro!$H$19</f>
        <v>8.64</v>
      </c>
      <c r="Q32" s="14">
        <f>[28]Setembro!$H$20</f>
        <v>14.76</v>
      </c>
      <c r="R32" s="14">
        <f>[28]Setembro!$H$21</f>
        <v>13.68</v>
      </c>
      <c r="S32" s="14">
        <f>[28]Setembro!$H$22</f>
        <v>12.96</v>
      </c>
      <c r="T32" s="14">
        <f>[28]Setembro!$H$23</f>
        <v>9.7200000000000006</v>
      </c>
      <c r="U32" s="14">
        <f>[28]Setembro!$H$24</f>
        <v>21.96</v>
      </c>
      <c r="V32" s="14">
        <f>[28]Setembro!$H$25</f>
        <v>7.9200000000000008</v>
      </c>
      <c r="W32" s="14">
        <f>[28]Setembro!$H$26</f>
        <v>7.5600000000000005</v>
      </c>
      <c r="X32" s="14">
        <f>[28]Setembro!$H$27</f>
        <v>10.08</v>
      </c>
      <c r="Y32" s="14">
        <f>[28]Setembro!$H$28</f>
        <v>9.7200000000000006</v>
      </c>
      <c r="Z32" s="14">
        <f>[28]Setembro!$H$29</f>
        <v>18.36</v>
      </c>
      <c r="AA32" s="14">
        <f>[28]Setembro!$H$30</f>
        <v>20.52</v>
      </c>
      <c r="AB32" s="14">
        <f>[28]Setembro!$H$31</f>
        <v>18</v>
      </c>
      <c r="AC32" s="14">
        <f>[28]Setembro!$H$32</f>
        <v>9</v>
      </c>
      <c r="AD32" s="14">
        <f>[28]Setembro!$H$33</f>
        <v>7.2</v>
      </c>
      <c r="AE32" s="14">
        <f>[28]Setembro!$H$34</f>
        <v>8.64</v>
      </c>
      <c r="AF32" s="78">
        <f>MAX(B32:AE32)</f>
        <v>21.96</v>
      </c>
      <c r="AG32" s="90">
        <f t="shared" ref="AG32" si="5">AVERAGE(B32:AE32)</f>
        <v>12.24</v>
      </c>
    </row>
    <row r="33" spans="1:33" ht="17.100000000000001" customHeight="1" x14ac:dyDescent="0.2">
      <c r="A33" s="76" t="s">
        <v>118</v>
      </c>
      <c r="B33" s="13">
        <f>[29]Setembro!$H$5</f>
        <v>22.68</v>
      </c>
      <c r="C33" s="13">
        <f>[29]Setembro!$H$6</f>
        <v>25.56</v>
      </c>
      <c r="D33" s="13">
        <f>[29]Setembro!$H$7</f>
        <v>18.720000000000002</v>
      </c>
      <c r="E33" s="13">
        <f>[29]Setembro!$H$8</f>
        <v>12.96</v>
      </c>
      <c r="F33" s="13">
        <f>[29]Setembro!$H$9</f>
        <v>18</v>
      </c>
      <c r="G33" s="13">
        <f>[29]Setembro!$H$10</f>
        <v>21.240000000000002</v>
      </c>
      <c r="H33" s="13">
        <f>[29]Setembro!$H$11</f>
        <v>13.32</v>
      </c>
      <c r="I33" s="13">
        <f>[29]Setembro!$H$12</f>
        <v>7.2</v>
      </c>
      <c r="J33" s="13">
        <f>[29]Setembro!$H$13</f>
        <v>8.64</v>
      </c>
      <c r="K33" s="13">
        <f>[29]Setembro!$H$14</f>
        <v>13.68</v>
      </c>
      <c r="L33" s="13">
        <f>[29]Setembro!$H$15</f>
        <v>11.879999999999999</v>
      </c>
      <c r="M33" s="13">
        <f>[29]Setembro!$H$16</f>
        <v>23.759999999999998</v>
      </c>
      <c r="N33" s="13">
        <f>[29]Setembro!$H$17</f>
        <v>19.440000000000001</v>
      </c>
      <c r="O33" s="13">
        <f>[29]Setembro!$H$18</f>
        <v>25.56</v>
      </c>
      <c r="P33" s="13">
        <f>[29]Setembro!$H$19</f>
        <v>10.44</v>
      </c>
      <c r="Q33" s="13">
        <f>[29]Setembro!$H$20</f>
        <v>16.559999999999999</v>
      </c>
      <c r="R33" s="13">
        <f>[29]Setembro!$H$21</f>
        <v>18.36</v>
      </c>
      <c r="S33" s="13">
        <f>[29]Setembro!$H$22</f>
        <v>11.16</v>
      </c>
      <c r="T33" s="13">
        <f>[29]Setembro!$H$23</f>
        <v>18</v>
      </c>
      <c r="U33" s="13">
        <f>[29]Setembro!$H$24</f>
        <v>24.48</v>
      </c>
      <c r="V33" s="13">
        <f>[29]Setembro!$H$25</f>
        <v>11.16</v>
      </c>
      <c r="W33" s="13">
        <f>[29]Setembro!$H$26</f>
        <v>16.920000000000002</v>
      </c>
      <c r="X33" s="13">
        <f>[29]Setembro!$H$27</f>
        <v>15.840000000000002</v>
      </c>
      <c r="Y33" s="13">
        <f>[29]Setembro!$H$28</f>
        <v>19.8</v>
      </c>
      <c r="Z33" s="13">
        <f>[29]Setembro!$H$29</f>
        <v>21.6</v>
      </c>
      <c r="AA33" s="13">
        <f>[29]Setembro!$H$30</f>
        <v>14.04</v>
      </c>
      <c r="AB33" s="13">
        <f>[29]Setembro!$H$31</f>
        <v>23.759999999999998</v>
      </c>
      <c r="AC33" s="13">
        <f>[29]Setembro!$H$32</f>
        <v>11.879999999999999</v>
      </c>
      <c r="AD33" s="13">
        <f>[29]Setembro!$H$33</f>
        <v>18</v>
      </c>
      <c r="AE33" s="13">
        <f>[29]Setembro!$H$34</f>
        <v>11.520000000000001</v>
      </c>
      <c r="AF33" s="77">
        <f t="shared" ref="AF33:AF49" si="6">MAX(B33:AE33)</f>
        <v>25.56</v>
      </c>
      <c r="AG33" s="90">
        <f>AVERAGE(B33:AE33)</f>
        <v>16.872000000000003</v>
      </c>
    </row>
    <row r="34" spans="1:33" ht="17.100000000000001" customHeight="1" x14ac:dyDescent="0.2">
      <c r="A34" s="76" t="s">
        <v>199</v>
      </c>
      <c r="B34" s="14">
        <f>[30]Setembro!$H$5</f>
        <v>19.8</v>
      </c>
      <c r="C34" s="14">
        <f>[30]Setembro!$H$6</f>
        <v>21.6</v>
      </c>
      <c r="D34" s="14">
        <f>[30]Setembro!$H$7</f>
        <v>23.040000000000003</v>
      </c>
      <c r="E34" s="14">
        <f>[30]Setembro!$H$8</f>
        <v>16.920000000000002</v>
      </c>
      <c r="F34" s="14">
        <f>[30]Setembro!$H$9</f>
        <v>22.32</v>
      </c>
      <c r="G34" s="14">
        <f>[30]Setembro!$H$10</f>
        <v>25.56</v>
      </c>
      <c r="H34" s="14">
        <f>[30]Setembro!$H$11</f>
        <v>18.720000000000002</v>
      </c>
      <c r="I34" s="14">
        <f>[30]Setembro!$H$12</f>
        <v>10.44</v>
      </c>
      <c r="J34" s="14">
        <f>[30]Setembro!$H$13</f>
        <v>13.68</v>
      </c>
      <c r="K34" s="14">
        <f>[30]Setembro!$H$14</f>
        <v>15.120000000000001</v>
      </c>
      <c r="L34" s="14">
        <f>[30]Setembro!$H$15</f>
        <v>14.76</v>
      </c>
      <c r="M34" s="14">
        <f>[30]Setembro!$H$16</f>
        <v>21.96</v>
      </c>
      <c r="N34" s="14">
        <f>[30]Setembro!$H$17</f>
        <v>27</v>
      </c>
      <c r="O34" s="14">
        <f>[30]Setembro!$H$18</f>
        <v>31.319999999999997</v>
      </c>
      <c r="P34" s="14">
        <f>[30]Setembro!$H$19</f>
        <v>12.24</v>
      </c>
      <c r="Q34" s="14">
        <f>[30]Setembro!$H$20</f>
        <v>20.16</v>
      </c>
      <c r="R34" s="14">
        <f>[30]Setembro!$H$21</f>
        <v>17.64</v>
      </c>
      <c r="S34" s="14">
        <f>[30]Setembro!$H$22</f>
        <v>13.32</v>
      </c>
      <c r="T34" s="14">
        <f>[30]Setembro!$H$23</f>
        <v>24.48</v>
      </c>
      <c r="U34" s="14">
        <f>[30]Setembro!$H$24</f>
        <v>42.12</v>
      </c>
      <c r="V34" s="14">
        <f>[30]Setembro!$H$25</f>
        <v>14.4</v>
      </c>
      <c r="W34" s="14">
        <f>[30]Setembro!$H$26</f>
        <v>17.64</v>
      </c>
      <c r="X34" s="14">
        <f>[30]Setembro!$H$27</f>
        <v>18.720000000000002</v>
      </c>
      <c r="Y34" s="14">
        <f>[30]Setembro!$H$28</f>
        <v>18.720000000000002</v>
      </c>
      <c r="Z34" s="14">
        <f>[30]Setembro!$H$29</f>
        <v>27</v>
      </c>
      <c r="AA34" s="14">
        <f>[30]Setembro!$H$30</f>
        <v>22.68</v>
      </c>
      <c r="AB34" s="14">
        <f>[30]Setembro!$H$31</f>
        <v>23.759999999999998</v>
      </c>
      <c r="AC34" s="14">
        <f>[30]Setembro!$H$32</f>
        <v>18.36</v>
      </c>
      <c r="AD34" s="14">
        <f>[30]Setembro!$H$33</f>
        <v>19.079999999999998</v>
      </c>
      <c r="AE34" s="14">
        <f>[30]Setembro!$H$34</f>
        <v>21.96</v>
      </c>
      <c r="AF34" s="78">
        <f t="shared" si="6"/>
        <v>42.12</v>
      </c>
      <c r="AG34" s="90">
        <f t="shared" ref="AG34:AG49" si="7">AVERAGE(B34:AE34)</f>
        <v>20.484000000000002</v>
      </c>
    </row>
    <row r="35" spans="1:33" ht="17.100000000000001" customHeight="1" x14ac:dyDescent="0.2">
      <c r="A35" s="76" t="s">
        <v>126</v>
      </c>
      <c r="B35" s="14">
        <f>[31]Setembro!$H$5</f>
        <v>21.6</v>
      </c>
      <c r="C35" s="14">
        <f>[31]Setembro!$H$6</f>
        <v>19.8</v>
      </c>
      <c r="D35" s="14">
        <f>[31]Setembro!$H$7</f>
        <v>16.920000000000002</v>
      </c>
      <c r="E35" s="14">
        <f>[31]Setembro!$H$8</f>
        <v>17.64</v>
      </c>
      <c r="F35" s="14">
        <f>[31]Setembro!$H$9</f>
        <v>29.880000000000003</v>
      </c>
      <c r="G35" s="14">
        <f>[31]Setembro!$H$10</f>
        <v>28.8</v>
      </c>
      <c r="H35" s="14">
        <f>[31]Setembro!$H$11</f>
        <v>21.6</v>
      </c>
      <c r="I35" s="14">
        <f>[31]Setembro!$H$12</f>
        <v>17.64</v>
      </c>
      <c r="J35" s="14">
        <f>[31]Setembro!$H$13</f>
        <v>25.2</v>
      </c>
      <c r="K35" s="14">
        <f>[31]Setembro!$H$14</f>
        <v>18.720000000000002</v>
      </c>
      <c r="L35" s="14">
        <f>[31]Setembro!$H$15</f>
        <v>17.64</v>
      </c>
      <c r="M35" s="14">
        <f>[31]Setembro!$H$16</f>
        <v>25.92</v>
      </c>
      <c r="N35" s="14">
        <f>[31]Setembro!$H$17</f>
        <v>24.840000000000003</v>
      </c>
      <c r="O35" s="14">
        <f>[31]Setembro!$H$18</f>
        <v>25.92</v>
      </c>
      <c r="P35" s="14">
        <f>[31]Setembro!$H$19</f>
        <v>17.64</v>
      </c>
      <c r="Q35" s="14">
        <f>[31]Setembro!$H$20</f>
        <v>21.96</v>
      </c>
      <c r="R35" s="14">
        <f>[31]Setembro!$H$21</f>
        <v>24.12</v>
      </c>
      <c r="S35" s="14">
        <f>[31]Setembro!$H$22</f>
        <v>23.040000000000003</v>
      </c>
      <c r="T35" s="14">
        <f>[31]Setembro!$H$23</f>
        <v>24.840000000000003</v>
      </c>
      <c r="U35" s="14">
        <f>[31]Setembro!$H$24</f>
        <v>36.72</v>
      </c>
      <c r="V35" s="14">
        <f>[31]Setembro!$H$25</f>
        <v>29.16</v>
      </c>
      <c r="W35" s="14">
        <f>[31]Setembro!$H$26</f>
        <v>21.240000000000002</v>
      </c>
      <c r="X35" s="14">
        <f>[31]Setembro!$H$27</f>
        <v>21.96</v>
      </c>
      <c r="Y35" s="14">
        <f>[31]Setembro!$H$28</f>
        <v>19.8</v>
      </c>
      <c r="Z35" s="14">
        <f>[31]Setembro!$H$29</f>
        <v>23.040000000000003</v>
      </c>
      <c r="AA35" s="14">
        <f>[31]Setembro!$H$30</f>
        <v>17.64</v>
      </c>
      <c r="AB35" s="14">
        <f>[31]Setembro!$H$31</f>
        <v>31.680000000000003</v>
      </c>
      <c r="AC35" s="14">
        <f>[31]Setembro!$H$32</f>
        <v>27.36</v>
      </c>
      <c r="AD35" s="14">
        <f>[31]Setembro!$H$33</f>
        <v>18.36</v>
      </c>
      <c r="AE35" s="14">
        <f>[31]Setembro!$H$34</f>
        <v>24.12</v>
      </c>
      <c r="AF35" s="78">
        <f t="shared" si="6"/>
        <v>36.72</v>
      </c>
      <c r="AG35" s="90">
        <f t="shared" si="7"/>
        <v>23.16</v>
      </c>
    </row>
    <row r="36" spans="1:33" ht="17.100000000000001" customHeight="1" x14ac:dyDescent="0.2">
      <c r="A36" s="76" t="s">
        <v>129</v>
      </c>
      <c r="B36" s="14">
        <f>[32]Setembro!$H$5</f>
        <v>29.16</v>
      </c>
      <c r="C36" s="14">
        <f>[32]Setembro!$H$6</f>
        <v>28.08</v>
      </c>
      <c r="D36" s="14">
        <f>[32]Setembro!$H$7</f>
        <v>20.52</v>
      </c>
      <c r="E36" s="14">
        <f>[32]Setembro!$H$8</f>
        <v>19.440000000000001</v>
      </c>
      <c r="F36" s="14">
        <f>[32]Setembro!$H$9</f>
        <v>13.32</v>
      </c>
      <c r="G36" s="14">
        <f>[32]Setembro!$H$10</f>
        <v>19.440000000000001</v>
      </c>
      <c r="H36" s="14">
        <f>[32]Setembro!$H$11</f>
        <v>12.6</v>
      </c>
      <c r="I36" s="14">
        <f>[32]Setembro!$H$12</f>
        <v>12.24</v>
      </c>
      <c r="J36" s="14">
        <f>[32]Setembro!$H$13</f>
        <v>11.16</v>
      </c>
      <c r="K36" s="14">
        <f>[32]Setembro!$H$14</f>
        <v>14.76</v>
      </c>
      <c r="L36" s="14">
        <f>[32]Setembro!$H$15</f>
        <v>16.2</v>
      </c>
      <c r="M36" s="14">
        <f>[32]Setembro!$H$16</f>
        <v>13.68</v>
      </c>
      <c r="N36" s="14">
        <f>[32]Setembro!$H$17</f>
        <v>23.759999999999998</v>
      </c>
      <c r="O36" s="14">
        <f>[32]Setembro!$H$18</f>
        <v>19.8</v>
      </c>
      <c r="P36" s="14">
        <f>[32]Setembro!$H$19</f>
        <v>10.44</v>
      </c>
      <c r="Q36" s="14">
        <f>[32]Setembro!$H$20</f>
        <v>19.079999999999998</v>
      </c>
      <c r="R36" s="14">
        <f>[32]Setembro!$H$21</f>
        <v>19.8</v>
      </c>
      <c r="S36" s="14">
        <f>[32]Setembro!$H$22</f>
        <v>17.64</v>
      </c>
      <c r="T36" s="14">
        <f>[32]Setembro!$H$23</f>
        <v>22.68</v>
      </c>
      <c r="U36" s="14">
        <f>[32]Setembro!$H$24</f>
        <v>39.24</v>
      </c>
      <c r="V36" s="14">
        <f>[32]Setembro!$H$25</f>
        <v>18.36</v>
      </c>
      <c r="W36" s="14">
        <f>[32]Setembro!$H$26</f>
        <v>20.16</v>
      </c>
      <c r="X36" s="14">
        <f>[32]Setembro!$H$27</f>
        <v>19.8</v>
      </c>
      <c r="Y36" s="14">
        <f>[32]Setembro!$H$28</f>
        <v>19.079999999999998</v>
      </c>
      <c r="Z36" s="14">
        <f>[32]Setembro!$H$29</f>
        <v>29.52</v>
      </c>
      <c r="AA36" s="14">
        <f>[32]Setembro!$H$30</f>
        <v>16.2</v>
      </c>
      <c r="AB36" s="14">
        <f>[32]Setembro!$H$31</f>
        <v>37.800000000000004</v>
      </c>
      <c r="AC36" s="14">
        <f>[32]Setembro!$H$32</f>
        <v>19.440000000000001</v>
      </c>
      <c r="AD36" s="14">
        <f>[32]Setembro!$H$33</f>
        <v>18.720000000000002</v>
      </c>
      <c r="AE36" s="14">
        <f>[32]Setembro!$H$34</f>
        <v>25.56</v>
      </c>
      <c r="AF36" s="78">
        <f>MAX(B36:AE36)</f>
        <v>39.24</v>
      </c>
      <c r="AG36" s="90">
        <f t="shared" si="7"/>
        <v>20.255999999999997</v>
      </c>
    </row>
    <row r="37" spans="1:33" ht="17.100000000000001" customHeight="1" x14ac:dyDescent="0.2">
      <c r="A37" s="76" t="s">
        <v>133</v>
      </c>
      <c r="B37" s="14">
        <f>[33]Setembro!$H$5</f>
        <v>25.56</v>
      </c>
      <c r="C37" s="14">
        <f>[33]Setembro!$H$6</f>
        <v>28.8</v>
      </c>
      <c r="D37" s="14">
        <f>[33]Setembro!$H$7</f>
        <v>19.440000000000001</v>
      </c>
      <c r="E37" s="14">
        <f>[33]Setembro!$H$8</f>
        <v>18</v>
      </c>
      <c r="F37" s="14">
        <f>[33]Setembro!$H$9</f>
        <v>20.88</v>
      </c>
      <c r="G37" s="14">
        <f>[33]Setembro!$H$10</f>
        <v>18.36</v>
      </c>
      <c r="H37" s="14">
        <f>[33]Setembro!$H$11</f>
        <v>19.440000000000001</v>
      </c>
      <c r="I37" s="14">
        <f>[33]Setembro!$H$12</f>
        <v>18</v>
      </c>
      <c r="J37" s="14">
        <f>[33]Setembro!$H$13</f>
        <v>19.079999999999998</v>
      </c>
      <c r="K37" s="14">
        <f>[33]Setembro!$H$14</f>
        <v>16.2</v>
      </c>
      <c r="L37" s="14">
        <f>[33]Setembro!$H$15</f>
        <v>14.4</v>
      </c>
      <c r="M37" s="14">
        <f>[33]Setembro!$H$16</f>
        <v>17.28</v>
      </c>
      <c r="N37" s="14">
        <f>[33]Setembro!$H$17</f>
        <v>19.8</v>
      </c>
      <c r="O37" s="14">
        <f>[33]Setembro!$H$18</f>
        <v>29.880000000000003</v>
      </c>
      <c r="P37" s="14">
        <f>[33]Setembro!$H$19</f>
        <v>8.2799999999999994</v>
      </c>
      <c r="Q37" s="14">
        <f>[33]Setembro!$H$20</f>
        <v>15.48</v>
      </c>
      <c r="R37" s="14">
        <f>[33]Setembro!$H$21</f>
        <v>0</v>
      </c>
      <c r="S37" s="14">
        <f>[33]Setembro!$H$22</f>
        <v>0</v>
      </c>
      <c r="T37" s="14">
        <f>[33]Setembro!$H$23</f>
        <v>0</v>
      </c>
      <c r="U37" s="14">
        <f>[33]Setembro!$H$24</f>
        <v>0</v>
      </c>
      <c r="V37" s="14">
        <f>[33]Setembro!$H$25</f>
        <v>0</v>
      </c>
      <c r="W37" s="14">
        <f>[33]Setembro!$H$26</f>
        <v>0</v>
      </c>
      <c r="X37" s="14">
        <f>[33]Setembro!$H$27</f>
        <v>0</v>
      </c>
      <c r="Y37" s="14">
        <f>[33]Setembro!$H$28</f>
        <v>0</v>
      </c>
      <c r="Z37" s="14">
        <f>[33]Setembro!$H$29</f>
        <v>0</v>
      </c>
      <c r="AA37" s="14">
        <f>[33]Setembro!$H$30</f>
        <v>0</v>
      </c>
      <c r="AB37" s="14">
        <f>[33]Setembro!$H$31</f>
        <v>0</v>
      </c>
      <c r="AC37" s="14">
        <f>[33]Setembro!$H$32</f>
        <v>0</v>
      </c>
      <c r="AD37" s="14">
        <f>[33]Setembro!$H$33</f>
        <v>0</v>
      </c>
      <c r="AE37" s="14">
        <f>[33]Setembro!$H$34</f>
        <v>0</v>
      </c>
      <c r="AF37" s="78">
        <f t="shared" si="6"/>
        <v>29.880000000000003</v>
      </c>
      <c r="AG37" s="90">
        <f t="shared" si="7"/>
        <v>10.295999999999999</v>
      </c>
    </row>
    <row r="38" spans="1:33" ht="17.100000000000001" customHeight="1" x14ac:dyDescent="0.2">
      <c r="A38" s="76" t="s">
        <v>136</v>
      </c>
      <c r="B38" s="14">
        <f>[34]Setembro!$H$5</f>
        <v>18.720000000000002</v>
      </c>
      <c r="C38" s="14">
        <f>[34]Setembro!$H$6</f>
        <v>24.48</v>
      </c>
      <c r="D38" s="14">
        <f>[34]Setembro!$H$7</f>
        <v>28.08</v>
      </c>
      <c r="E38" s="14">
        <f>[34]Setembro!$H$8</f>
        <v>18.36</v>
      </c>
      <c r="F38" s="14">
        <f>[34]Setembro!$H$9</f>
        <v>17.64</v>
      </c>
      <c r="G38" s="14">
        <f>[34]Setembro!$H$10</f>
        <v>24.12</v>
      </c>
      <c r="H38" s="14">
        <f>[34]Setembro!$H$11</f>
        <v>13.68</v>
      </c>
      <c r="I38" s="14">
        <f>[34]Setembro!$H$12</f>
        <v>14.76</v>
      </c>
      <c r="J38" s="14">
        <f>[34]Setembro!$H$13</f>
        <v>10.44</v>
      </c>
      <c r="K38" s="14">
        <f>[34]Setembro!$H$14</f>
        <v>12.6</v>
      </c>
      <c r="L38" s="14">
        <f>[34]Setembro!$H$15</f>
        <v>10.8</v>
      </c>
      <c r="M38" s="14">
        <f>[34]Setembro!$H$16</f>
        <v>20.52</v>
      </c>
      <c r="N38" s="14">
        <f>[34]Setembro!$H$17</f>
        <v>32.04</v>
      </c>
      <c r="O38" s="14">
        <f>[34]Setembro!$H$18</f>
        <v>27.36</v>
      </c>
      <c r="P38" s="14">
        <f>[34]Setembro!$H$19</f>
        <v>9.3600000000000012</v>
      </c>
      <c r="Q38" s="14">
        <f>[34]Setembro!$H$20</f>
        <v>19.8</v>
      </c>
      <c r="R38" s="14">
        <f>[34]Setembro!$H$21</f>
        <v>32.76</v>
      </c>
      <c r="S38" s="14">
        <f>[34]Setembro!$H$22</f>
        <v>14.4</v>
      </c>
      <c r="T38" s="14">
        <f>[34]Setembro!$H$23</f>
        <v>24.12</v>
      </c>
      <c r="U38" s="14">
        <f>[34]Setembro!$H$24</f>
        <v>25.56</v>
      </c>
      <c r="V38" s="14">
        <f>[34]Setembro!$H$25</f>
        <v>0</v>
      </c>
      <c r="W38" s="14">
        <f>[34]Setembro!$H$26</f>
        <v>0</v>
      </c>
      <c r="X38" s="14">
        <f>[34]Setembro!$H$27</f>
        <v>0</v>
      </c>
      <c r="Y38" s="14">
        <f>[34]Setembro!$H$28</f>
        <v>0</v>
      </c>
      <c r="Z38" s="14">
        <f>[34]Setembro!$H$29</f>
        <v>0</v>
      </c>
      <c r="AA38" s="14">
        <f>[34]Setembro!$H$30</f>
        <v>0</v>
      </c>
      <c r="AB38" s="14">
        <f>[34]Setembro!$H$31</f>
        <v>0</v>
      </c>
      <c r="AC38" s="14">
        <f>[34]Setembro!$H$32</f>
        <v>0</v>
      </c>
      <c r="AD38" s="14">
        <f>[34]Setembro!$H$33</f>
        <v>0</v>
      </c>
      <c r="AE38" s="14">
        <f>[34]Setembro!$H$34</f>
        <v>0</v>
      </c>
      <c r="AF38" s="78">
        <f t="shared" si="6"/>
        <v>32.76</v>
      </c>
      <c r="AG38" s="90">
        <f t="shared" si="7"/>
        <v>13.32</v>
      </c>
    </row>
    <row r="39" spans="1:33" ht="17.100000000000001" customHeight="1" x14ac:dyDescent="0.2">
      <c r="A39" s="76" t="s">
        <v>200</v>
      </c>
      <c r="B39" s="14">
        <f>[35]Setembro!$H$5</f>
        <v>22.32</v>
      </c>
      <c r="C39" s="14">
        <f>[35]Setembro!$H$6</f>
        <v>27.720000000000002</v>
      </c>
      <c r="D39" s="14">
        <f>[35]Setembro!$H$7</f>
        <v>22.32</v>
      </c>
      <c r="E39" s="14">
        <f>[35]Setembro!$H$8</f>
        <v>25.2</v>
      </c>
      <c r="F39" s="14">
        <f>[35]Setembro!$H$9</f>
        <v>19.8</v>
      </c>
      <c r="G39" s="14">
        <f>[35]Setembro!$H$10</f>
        <v>20.88</v>
      </c>
      <c r="H39" s="14">
        <f>[35]Setembro!$H$11</f>
        <v>16.2</v>
      </c>
      <c r="I39" s="14">
        <f>[35]Setembro!$H$12</f>
        <v>17.64</v>
      </c>
      <c r="J39" s="14">
        <f>[35]Setembro!$H$13</f>
        <v>20.88</v>
      </c>
      <c r="K39" s="14">
        <f>[35]Setembro!$H$14</f>
        <v>18.36</v>
      </c>
      <c r="L39" s="14">
        <f>[35]Setembro!$H$15</f>
        <v>19.440000000000001</v>
      </c>
      <c r="M39" s="14">
        <f>[35]Setembro!$H$16</f>
        <v>21.240000000000002</v>
      </c>
      <c r="N39" s="14">
        <f>[35]Setembro!$H$17</f>
        <v>23.400000000000002</v>
      </c>
      <c r="O39" s="14">
        <f>[35]Setembro!$H$18</f>
        <v>28.8</v>
      </c>
      <c r="P39" s="14">
        <f>[35]Setembro!$H$19</f>
        <v>14.04</v>
      </c>
      <c r="Q39" s="14">
        <f>[35]Setembro!$H$20</f>
        <v>21.96</v>
      </c>
      <c r="R39" s="14">
        <f>[35]Setembro!$H$21</f>
        <v>17.64</v>
      </c>
      <c r="S39" s="14">
        <f>[35]Setembro!$H$22</f>
        <v>21.6</v>
      </c>
      <c r="T39" s="14">
        <f>[35]Setembro!$H$23</f>
        <v>18</v>
      </c>
      <c r="U39" s="14">
        <f>[35]Setembro!$H$24</f>
        <v>40.32</v>
      </c>
      <c r="V39" s="14">
        <f>[35]Setembro!$H$25</f>
        <v>16.559999999999999</v>
      </c>
      <c r="W39" s="14">
        <f>[35]Setembro!$H$26</f>
        <v>14.4</v>
      </c>
      <c r="X39" s="14">
        <f>[35]Setembro!$H$27</f>
        <v>16.2</v>
      </c>
      <c r="Y39" s="14">
        <f>[35]Setembro!$H$28</f>
        <v>16.2</v>
      </c>
      <c r="Z39" s="14">
        <f>[35]Setembro!$H$29</f>
        <v>23.759999999999998</v>
      </c>
      <c r="AA39" s="14">
        <f>[35]Setembro!$H$30</f>
        <v>28.08</v>
      </c>
      <c r="AB39" s="14">
        <f>[35]Setembro!$H$31</f>
        <v>37.440000000000005</v>
      </c>
      <c r="AC39" s="14">
        <f>[35]Setembro!$H$32</f>
        <v>25.56</v>
      </c>
      <c r="AD39" s="14">
        <f>[35]Setembro!$H$33</f>
        <v>15.840000000000002</v>
      </c>
      <c r="AE39" s="14">
        <f>[35]Setembro!$H$34</f>
        <v>28.8</v>
      </c>
      <c r="AF39" s="78">
        <f t="shared" si="6"/>
        <v>40.32</v>
      </c>
      <c r="AG39" s="90">
        <f t="shared" si="7"/>
        <v>22.02</v>
      </c>
    </row>
    <row r="40" spans="1:33" ht="17.100000000000001" customHeight="1" x14ac:dyDescent="0.2">
      <c r="A40" s="76" t="s">
        <v>201</v>
      </c>
      <c r="B40" s="14">
        <f>[36]Setembro!$H$5</f>
        <v>12.96</v>
      </c>
      <c r="C40" s="14">
        <f>[36]Setembro!$H$6</f>
        <v>17.64</v>
      </c>
      <c r="D40" s="14">
        <f>[36]Setembro!$H$7</f>
        <v>16.920000000000002</v>
      </c>
      <c r="E40" s="14">
        <f>[36]Setembro!$H$8</f>
        <v>12.96</v>
      </c>
      <c r="F40" s="14">
        <f>[36]Setembro!$H$9</f>
        <v>22.68</v>
      </c>
      <c r="G40" s="14">
        <f>[36]Setembro!$H$10</f>
        <v>26.28</v>
      </c>
      <c r="H40" s="14">
        <f>[36]Setembro!$H$11</f>
        <v>18</v>
      </c>
      <c r="I40" s="14">
        <f>[36]Setembro!$H$12</f>
        <v>12.96</v>
      </c>
      <c r="J40" s="14">
        <f>[36]Setembro!$H$13</f>
        <v>12.6</v>
      </c>
      <c r="K40" s="14">
        <f>[36]Setembro!$H$14</f>
        <v>14.76</v>
      </c>
      <c r="L40" s="14">
        <f>[36]Setembro!$H$15</f>
        <v>12.24</v>
      </c>
      <c r="M40" s="14">
        <f>[36]Setembro!$H$16</f>
        <v>22.32</v>
      </c>
      <c r="N40" s="14">
        <f>[36]Setembro!$H$17</f>
        <v>19.8</v>
      </c>
      <c r="O40" s="14">
        <f>[36]Setembro!$H$18</f>
        <v>27.720000000000002</v>
      </c>
      <c r="P40" s="14">
        <f>[36]Setembro!$H$19</f>
        <v>9.7200000000000006</v>
      </c>
      <c r="Q40" s="14">
        <f>[36]Setembro!$H$20</f>
        <v>20.52</v>
      </c>
      <c r="R40" s="14">
        <f>[36]Setembro!$H$21</f>
        <v>21.240000000000002</v>
      </c>
      <c r="S40" s="14">
        <f>[36]Setembro!$H$22</f>
        <v>14.76</v>
      </c>
      <c r="T40" s="14">
        <f>[36]Setembro!$H$23</f>
        <v>28.44</v>
      </c>
      <c r="U40" s="14">
        <f>[36]Setembro!$H$24</f>
        <v>32.04</v>
      </c>
      <c r="V40" s="14">
        <f>[36]Setembro!$H$25</f>
        <v>12.96</v>
      </c>
      <c r="W40" s="14">
        <f>[36]Setembro!$H$26</f>
        <v>19.440000000000001</v>
      </c>
      <c r="X40" s="14">
        <f>[36]Setembro!$H$27</f>
        <v>21.240000000000002</v>
      </c>
      <c r="Y40" s="14">
        <f>[36]Setembro!$H$28</f>
        <v>19.8</v>
      </c>
      <c r="Z40" s="14">
        <f>[36]Setembro!$H$29</f>
        <v>35.28</v>
      </c>
      <c r="AA40" s="14">
        <f>[36]Setembro!$H$30</f>
        <v>15.48</v>
      </c>
      <c r="AB40" s="14">
        <f>[36]Setembro!$H$31</f>
        <v>25.92</v>
      </c>
      <c r="AC40" s="14">
        <f>[36]Setembro!$H$32</f>
        <v>15.120000000000001</v>
      </c>
      <c r="AD40" s="14">
        <f>[36]Setembro!$H$33</f>
        <v>24.12</v>
      </c>
      <c r="AE40" s="14">
        <f>[36]Setembro!$H$34</f>
        <v>23.040000000000003</v>
      </c>
      <c r="AF40" s="78">
        <f t="shared" si="6"/>
        <v>35.28</v>
      </c>
      <c r="AG40" s="90">
        <f t="shared" si="7"/>
        <v>19.631999999999998</v>
      </c>
    </row>
    <row r="41" spans="1:33" ht="17.100000000000001" customHeight="1" x14ac:dyDescent="0.2">
      <c r="A41" s="76" t="s">
        <v>202</v>
      </c>
      <c r="B41" s="14">
        <f>[37]Setembro!$H$5</f>
        <v>14.76</v>
      </c>
      <c r="C41" s="14">
        <f>[37]Setembro!$H$6</f>
        <v>18</v>
      </c>
      <c r="D41" s="14">
        <f>[37]Setembro!$H$7</f>
        <v>18.720000000000002</v>
      </c>
      <c r="E41" s="14">
        <f>[37]Setembro!$H$8</f>
        <v>18</v>
      </c>
      <c r="F41" s="14">
        <f>[37]Setembro!$H$9</f>
        <v>24.12</v>
      </c>
      <c r="G41" s="14">
        <f>[37]Setembro!$H$10</f>
        <v>24.48</v>
      </c>
      <c r="H41" s="14">
        <f>[37]Setembro!$H$11</f>
        <v>20.88</v>
      </c>
      <c r="I41" s="14">
        <f>[37]Setembro!$H$12</f>
        <v>13.32</v>
      </c>
      <c r="J41" s="14">
        <f>[37]Setembro!$H$13</f>
        <v>11.520000000000001</v>
      </c>
      <c r="K41" s="14">
        <f>[37]Setembro!$H$14</f>
        <v>21.240000000000002</v>
      </c>
      <c r="L41" s="14">
        <f>[37]Setembro!$H$15</f>
        <v>10.44</v>
      </c>
      <c r="M41" s="14">
        <f>[37]Setembro!$H$16</f>
        <v>21.6</v>
      </c>
      <c r="N41" s="14">
        <f>[37]Setembro!$H$17</f>
        <v>25.92</v>
      </c>
      <c r="O41" s="14">
        <f>[37]Setembro!$H$18</f>
        <v>23.040000000000003</v>
      </c>
      <c r="P41" s="14">
        <f>[37]Setembro!$H$19</f>
        <v>8.2799999999999994</v>
      </c>
      <c r="Q41" s="14">
        <f>[37]Setembro!$H$20</f>
        <v>19.8</v>
      </c>
      <c r="R41" s="14">
        <f>[37]Setembro!$H$21</f>
        <v>22.68</v>
      </c>
      <c r="S41" s="14">
        <f>[37]Setembro!$H$22</f>
        <v>16.559999999999999</v>
      </c>
      <c r="T41" s="14">
        <f>[37]Setembro!$H$23</f>
        <v>30.6</v>
      </c>
      <c r="U41" s="14">
        <f>[37]Setembro!$H$24</f>
        <v>30.96</v>
      </c>
      <c r="V41" s="14">
        <f>[37]Setembro!$H$25</f>
        <v>18</v>
      </c>
      <c r="W41" s="14">
        <f>[37]Setembro!$H$26</f>
        <v>21.6</v>
      </c>
      <c r="X41" s="14">
        <f>[37]Setembro!$H$27</f>
        <v>28.08</v>
      </c>
      <c r="Y41" s="14">
        <f>[37]Setembro!$H$28</f>
        <v>31.319999999999997</v>
      </c>
      <c r="Z41" s="14">
        <f>[37]Setembro!$H$29</f>
        <v>28.08</v>
      </c>
      <c r="AA41" s="14">
        <f>[37]Setembro!$H$30</f>
        <v>15.840000000000002</v>
      </c>
      <c r="AB41" s="14">
        <f>[37]Setembro!$H$31</f>
        <v>31.319999999999997</v>
      </c>
      <c r="AC41" s="14">
        <f>[37]Setembro!$H$32</f>
        <v>15.840000000000002</v>
      </c>
      <c r="AD41" s="14">
        <f>[37]Setembro!$H$33</f>
        <v>25.56</v>
      </c>
      <c r="AE41" s="14">
        <f>[37]Setembro!$H$34</f>
        <v>29.16</v>
      </c>
      <c r="AF41" s="78">
        <f t="shared" si="6"/>
        <v>31.319999999999997</v>
      </c>
      <c r="AG41" s="90">
        <f t="shared" si="7"/>
        <v>21.324000000000002</v>
      </c>
    </row>
    <row r="42" spans="1:33" ht="17.100000000000001" customHeight="1" x14ac:dyDescent="0.2">
      <c r="A42" s="76" t="s">
        <v>203</v>
      </c>
      <c r="B42" s="14">
        <f>[38]Setembro!$H$5</f>
        <v>15.840000000000002</v>
      </c>
      <c r="C42" s="14">
        <f>[38]Setembro!$H$6</f>
        <v>25.56</v>
      </c>
      <c r="D42" s="14">
        <f>[38]Setembro!$H$7</f>
        <v>19.079999999999998</v>
      </c>
      <c r="E42" s="14">
        <f>[38]Setembro!$H$8</f>
        <v>13.32</v>
      </c>
      <c r="F42" s="14">
        <f>[38]Setembro!$H$9</f>
        <v>13.68</v>
      </c>
      <c r="G42" s="14">
        <f>[38]Setembro!$H$10</f>
        <v>17.64</v>
      </c>
      <c r="H42" s="14">
        <f>[38]Setembro!$H$11</f>
        <v>10.08</v>
      </c>
      <c r="I42" s="14">
        <f>[38]Setembro!$H$12</f>
        <v>10.8</v>
      </c>
      <c r="J42" s="14">
        <f>[38]Setembro!$H$13</f>
        <v>11.520000000000001</v>
      </c>
      <c r="K42" s="14">
        <f>[38]Setembro!$H$14</f>
        <v>11.520000000000001</v>
      </c>
      <c r="L42" s="14">
        <f>[38]Setembro!$H$15</f>
        <v>14.04</v>
      </c>
      <c r="M42" s="14">
        <f>[38]Setembro!$H$16</f>
        <v>15.48</v>
      </c>
      <c r="N42" s="14">
        <f>[38]Setembro!$H$17</f>
        <v>22.68</v>
      </c>
      <c r="O42" s="14">
        <f>[38]Setembro!$H$18</f>
        <v>27</v>
      </c>
      <c r="P42" s="14">
        <f>[38]Setembro!$H$19</f>
        <v>8.2799999999999994</v>
      </c>
      <c r="Q42" s="14">
        <f>[38]Setembro!$H$20</f>
        <v>11.879999999999999</v>
      </c>
      <c r="R42" s="14">
        <f>[38]Setembro!$H$21</f>
        <v>14.4</v>
      </c>
      <c r="S42" s="14">
        <f>[38]Setembro!$H$22</f>
        <v>19.8</v>
      </c>
      <c r="T42" s="14">
        <f>[38]Setembro!$H$23</f>
        <v>28.08</v>
      </c>
      <c r="U42" s="14">
        <f>[38]Setembro!$H$24</f>
        <v>29.16</v>
      </c>
      <c r="V42" s="14">
        <f>[38]Setembro!$H$25</f>
        <v>9.3600000000000012</v>
      </c>
      <c r="W42" s="14">
        <f>[38]Setembro!$H$26</f>
        <v>17.28</v>
      </c>
      <c r="X42" s="14">
        <f>[38]Setembro!$H$27</f>
        <v>15.120000000000001</v>
      </c>
      <c r="Y42" s="14">
        <f>[38]Setembro!$H$28</f>
        <v>19.440000000000001</v>
      </c>
      <c r="Z42" s="14">
        <f>[38]Setembro!$H$29</f>
        <v>29.16</v>
      </c>
      <c r="AA42" s="14">
        <f>[38]Setembro!$H$30</f>
        <v>15.840000000000002</v>
      </c>
      <c r="AB42" s="14">
        <f>[38]Setembro!$H$31</f>
        <v>19.079999999999998</v>
      </c>
      <c r="AC42" s="14">
        <f>[38]Setembro!$H$32</f>
        <v>12.6</v>
      </c>
      <c r="AD42" s="14">
        <f>[38]Setembro!$H$33</f>
        <v>12.96</v>
      </c>
      <c r="AE42" s="14">
        <f>[38]Setembro!$H$34</f>
        <v>18.36</v>
      </c>
      <c r="AF42" s="78">
        <f t="shared" si="6"/>
        <v>29.16</v>
      </c>
      <c r="AG42" s="90">
        <f t="shared" si="7"/>
        <v>16.968</v>
      </c>
    </row>
    <row r="43" spans="1:33" ht="17.100000000000001" customHeight="1" x14ac:dyDescent="0.2">
      <c r="A43" s="76" t="s">
        <v>204</v>
      </c>
      <c r="B43" s="14">
        <f>[39]Setembro!$H$5</f>
        <v>23.040000000000003</v>
      </c>
      <c r="C43" s="14">
        <f>[39]Setembro!$H$6</f>
        <v>25.2</v>
      </c>
      <c r="D43" s="14">
        <f>[39]Setembro!$H$7</f>
        <v>31.319999999999997</v>
      </c>
      <c r="E43" s="14">
        <f>[39]Setembro!$H$8</f>
        <v>21.96</v>
      </c>
      <c r="F43" s="14">
        <f>[39]Setembro!$H$9</f>
        <v>25.2</v>
      </c>
      <c r="G43" s="14">
        <f>[39]Setembro!$H$10</f>
        <v>28.8</v>
      </c>
      <c r="H43" s="14">
        <f>[39]Setembro!$H$11</f>
        <v>15.120000000000001</v>
      </c>
      <c r="I43" s="14">
        <f>[39]Setembro!$H$12</f>
        <v>11.520000000000001</v>
      </c>
      <c r="J43" s="14">
        <f>[39]Setembro!$H$13</f>
        <v>13.68</v>
      </c>
      <c r="K43" s="14">
        <f>[39]Setembro!$H$14</f>
        <v>15.48</v>
      </c>
      <c r="L43" s="14">
        <f>[39]Setembro!$H$15</f>
        <v>22.68</v>
      </c>
      <c r="M43" s="14">
        <f>[39]Setembro!$H$16</f>
        <v>24.12</v>
      </c>
      <c r="N43" s="14">
        <f>[39]Setembro!$H$17</f>
        <v>26.64</v>
      </c>
      <c r="O43" s="14">
        <f>[39]Setembro!$H$18</f>
        <v>39.24</v>
      </c>
      <c r="P43" s="14">
        <f>[39]Setembro!$H$19</f>
        <v>11.879999999999999</v>
      </c>
      <c r="Q43" s="14">
        <f>[39]Setembro!$H$20</f>
        <v>23.759999999999998</v>
      </c>
      <c r="R43" s="14">
        <f>[39]Setembro!$H$21</f>
        <v>21.96</v>
      </c>
      <c r="S43" s="14">
        <f>[39]Setembro!$H$22</f>
        <v>21.96</v>
      </c>
      <c r="T43" s="14">
        <f>[39]Setembro!$H$23</f>
        <v>32.04</v>
      </c>
      <c r="U43" s="14">
        <f>[39]Setembro!$H$24</f>
        <v>41.4</v>
      </c>
      <c r="V43" s="14">
        <f>[39]Setembro!$H$25</f>
        <v>13.68</v>
      </c>
      <c r="W43" s="14">
        <f>[39]Setembro!$H$26</f>
        <v>30.6</v>
      </c>
      <c r="X43" s="14">
        <f>[39]Setembro!$H$27</f>
        <v>27.720000000000002</v>
      </c>
      <c r="Y43" s="14">
        <f>[39]Setembro!$H$28</f>
        <v>29.16</v>
      </c>
      <c r="Z43" s="14">
        <f>[39]Setembro!$H$29</f>
        <v>30.240000000000002</v>
      </c>
      <c r="AA43" s="14">
        <f>[39]Setembro!$H$30</f>
        <v>36.36</v>
      </c>
      <c r="AB43" s="14">
        <f>[39]Setembro!$H$31</f>
        <v>41.04</v>
      </c>
      <c r="AC43" s="14">
        <f>[39]Setembro!$H$32</f>
        <v>19.8</v>
      </c>
      <c r="AD43" s="14">
        <f>[39]Setembro!$H$33</f>
        <v>23.040000000000003</v>
      </c>
      <c r="AE43" s="14">
        <f>[39]Setembro!$H$34</f>
        <v>33.480000000000004</v>
      </c>
      <c r="AF43" s="78">
        <f t="shared" si="6"/>
        <v>41.4</v>
      </c>
      <c r="AG43" s="90">
        <f t="shared" si="7"/>
        <v>25.403999999999996</v>
      </c>
    </row>
    <row r="44" spans="1:33" ht="17.100000000000001" customHeight="1" x14ac:dyDescent="0.2">
      <c r="A44" s="76" t="s">
        <v>205</v>
      </c>
      <c r="B44" s="14">
        <f>[40]Setembro!$H$5</f>
        <v>16.559999999999999</v>
      </c>
      <c r="C44" s="14">
        <f>[40]Setembro!$H$6</f>
        <v>18.720000000000002</v>
      </c>
      <c r="D44" s="14">
        <f>[40]Setembro!$H$7</f>
        <v>12.24</v>
      </c>
      <c r="E44" s="14">
        <f>[40]Setembro!$H$8</f>
        <v>11.879999999999999</v>
      </c>
      <c r="F44" s="14">
        <f>[40]Setembro!$H$9</f>
        <v>11.520000000000001</v>
      </c>
      <c r="G44" s="14">
        <f>[40]Setembro!$H$10</f>
        <v>15.120000000000001</v>
      </c>
      <c r="H44" s="14">
        <f>[40]Setembro!$H$11</f>
        <v>11.879999999999999</v>
      </c>
      <c r="I44" s="14">
        <f>[40]Setembro!$H$12</f>
        <v>12.6</v>
      </c>
      <c r="J44" s="14">
        <f>[40]Setembro!$H$13</f>
        <v>9.3600000000000012</v>
      </c>
      <c r="K44" s="14">
        <f>[40]Setembro!$H$14</f>
        <v>11.520000000000001</v>
      </c>
      <c r="L44" s="14">
        <f>[40]Setembro!$H$15</f>
        <v>9</v>
      </c>
      <c r="M44" s="14">
        <f>[40]Setembro!$H$16</f>
        <v>16.559999999999999</v>
      </c>
      <c r="N44" s="14">
        <f>[40]Setembro!$H$17</f>
        <v>21.6</v>
      </c>
      <c r="O44" s="14">
        <f>[40]Setembro!$H$18</f>
        <v>12.96</v>
      </c>
      <c r="P44" s="14">
        <f>[40]Setembro!$H$19</f>
        <v>8.64</v>
      </c>
      <c r="Q44" s="14">
        <f>[40]Setembro!$H$20</f>
        <v>12.96</v>
      </c>
      <c r="R44" s="14">
        <f>[40]Setembro!$H$21</f>
        <v>17.28</v>
      </c>
      <c r="S44" s="14">
        <f>[40]Setembro!$H$22</f>
        <v>12.24</v>
      </c>
      <c r="T44" s="14">
        <f>[40]Setembro!$H$23</f>
        <v>21.96</v>
      </c>
      <c r="U44" s="14">
        <f>[40]Setembro!$H$24</f>
        <v>20.52</v>
      </c>
      <c r="V44" s="14">
        <f>[40]Setembro!$H$25</f>
        <v>9.7200000000000006</v>
      </c>
      <c r="W44" s="14">
        <f>[40]Setembro!$H$26</f>
        <v>16.2</v>
      </c>
      <c r="X44" s="14">
        <f>[40]Setembro!$H$27</f>
        <v>16.559999999999999</v>
      </c>
      <c r="Y44" s="14">
        <f>[40]Setembro!$H$28</f>
        <v>16.559999999999999</v>
      </c>
      <c r="Z44" s="14">
        <f>[40]Setembro!$H$29</f>
        <v>16.920000000000002</v>
      </c>
      <c r="AA44" s="14">
        <f>[40]Setembro!$H$30</f>
        <v>16.2</v>
      </c>
      <c r="AB44" s="14">
        <f>[40]Setembro!$H$31</f>
        <v>18.36</v>
      </c>
      <c r="AC44" s="14">
        <f>[40]Setembro!$H$32</f>
        <v>15.120000000000001</v>
      </c>
      <c r="AD44" s="14">
        <f>[40]Setembro!$H$33</f>
        <v>13.32</v>
      </c>
      <c r="AE44" s="14">
        <f>[40]Setembro!$H$34</f>
        <v>19.440000000000001</v>
      </c>
      <c r="AF44" s="78">
        <f t="shared" si="6"/>
        <v>21.96</v>
      </c>
      <c r="AG44" s="90">
        <f t="shared" si="7"/>
        <v>14.784000000000001</v>
      </c>
    </row>
    <row r="45" spans="1:33" ht="17.100000000000001" customHeight="1" x14ac:dyDescent="0.2">
      <c r="A45" s="76" t="s">
        <v>165</v>
      </c>
      <c r="B45" s="14">
        <v>28.8</v>
      </c>
      <c r="C45" s="14">
        <v>18.36</v>
      </c>
      <c r="D45" s="14">
        <v>19.079999999999998</v>
      </c>
      <c r="E45" s="14">
        <v>17.64</v>
      </c>
      <c r="F45" s="14">
        <v>14.04</v>
      </c>
      <c r="G45" s="14">
        <v>14.4</v>
      </c>
      <c r="H45" s="14">
        <v>18.36</v>
      </c>
      <c r="I45" s="14">
        <v>9.3600000000000012</v>
      </c>
      <c r="J45" s="14">
        <v>7.2</v>
      </c>
      <c r="K45" s="14">
        <v>18.720000000000002</v>
      </c>
      <c r="L45" s="14">
        <v>12.96</v>
      </c>
      <c r="M45" s="14">
        <v>18.36</v>
      </c>
      <c r="N45" s="14">
        <v>20.52</v>
      </c>
      <c r="O45" s="14">
        <v>21.6</v>
      </c>
      <c r="P45" s="14">
        <v>9.3600000000000012</v>
      </c>
      <c r="Q45" s="14">
        <v>18</v>
      </c>
      <c r="R45" s="14">
        <v>20.52</v>
      </c>
      <c r="S45" s="14">
        <v>14.4</v>
      </c>
      <c r="T45" s="14">
        <v>19.8</v>
      </c>
      <c r="U45" s="14">
        <v>20.16</v>
      </c>
      <c r="V45" s="14">
        <v>11.16</v>
      </c>
      <c r="W45" s="14">
        <v>13.32</v>
      </c>
      <c r="X45" s="14">
        <v>17.64</v>
      </c>
      <c r="Y45" s="14">
        <v>14.76</v>
      </c>
      <c r="Z45" s="14">
        <v>20.88</v>
      </c>
      <c r="AA45" s="14">
        <v>11.520000000000001</v>
      </c>
      <c r="AB45" s="14">
        <v>29.52</v>
      </c>
      <c r="AC45" s="14">
        <v>12.6</v>
      </c>
      <c r="AD45" s="14">
        <v>15.120000000000001</v>
      </c>
      <c r="AE45" s="14">
        <v>15.840000000000002</v>
      </c>
      <c r="AF45" s="78">
        <f t="shared" si="6"/>
        <v>29.52</v>
      </c>
      <c r="AG45" s="90">
        <f t="shared" si="7"/>
        <v>16.8</v>
      </c>
    </row>
    <row r="46" spans="1:33" ht="17.100000000000001" customHeight="1" x14ac:dyDescent="0.2">
      <c r="A46" s="76" t="s">
        <v>206</v>
      </c>
      <c r="B46" s="14">
        <f>[42]Setembro!$H$5</f>
        <v>16.2</v>
      </c>
      <c r="C46" s="14">
        <f>[42]Setembro!$H$6</f>
        <v>19.8</v>
      </c>
      <c r="D46" s="14">
        <f>[42]Setembro!$H$7</f>
        <v>15.48</v>
      </c>
      <c r="E46" s="14">
        <f>[42]Setembro!$H$8</f>
        <v>15.48</v>
      </c>
      <c r="F46" s="14">
        <f>[42]Setembro!$H$9</f>
        <v>12.6</v>
      </c>
      <c r="G46" s="14">
        <f>[42]Setembro!$H$10</f>
        <v>12.24</v>
      </c>
      <c r="H46" s="14">
        <f>[42]Setembro!$H$11</f>
        <v>9.7200000000000006</v>
      </c>
      <c r="I46" s="14">
        <f>[42]Setembro!$H$12</f>
        <v>14.04</v>
      </c>
      <c r="J46" s="14">
        <f>[42]Setembro!$H$13</f>
        <v>6.84</v>
      </c>
      <c r="K46" s="14">
        <f>[42]Setembro!$H$14</f>
        <v>6.84</v>
      </c>
      <c r="L46" s="14">
        <f>[42]Setembro!$H$15</f>
        <v>6.84</v>
      </c>
      <c r="M46" s="14">
        <f>[42]Setembro!$H$16</f>
        <v>12.24</v>
      </c>
      <c r="N46" s="14">
        <f>[42]Setembro!$H$17</f>
        <v>7.5600000000000005</v>
      </c>
      <c r="O46" s="14">
        <f>[42]Setembro!$H$18</f>
        <v>19.440000000000001</v>
      </c>
      <c r="P46" s="14">
        <f>[42]Setembro!$H$19</f>
        <v>11.879999999999999</v>
      </c>
      <c r="Q46" s="14">
        <f>[42]Setembro!$H$20</f>
        <v>37.080000000000005</v>
      </c>
      <c r="R46" s="14">
        <f>[42]Setembro!$H$21</f>
        <v>10.44</v>
      </c>
      <c r="S46" s="14">
        <f>[42]Setembro!$H$22</f>
        <v>14.4</v>
      </c>
      <c r="T46" s="14">
        <f>[42]Setembro!$H$23</f>
        <v>12.96</v>
      </c>
      <c r="U46" s="14">
        <f>[42]Setembro!$H$24</f>
        <v>16.559999999999999</v>
      </c>
      <c r="V46" s="14">
        <f>[42]Setembro!$H$25</f>
        <v>11.16</v>
      </c>
      <c r="W46" s="14">
        <f>[42]Setembro!$H$26</f>
        <v>22.68</v>
      </c>
      <c r="X46" s="14">
        <f>[42]Setembro!$H$27</f>
        <v>6.84</v>
      </c>
      <c r="Y46" s="14">
        <f>[42]Setembro!$H$28</f>
        <v>10.08</v>
      </c>
      <c r="Z46" s="14">
        <f>[42]Setembro!$H$29</f>
        <v>13.68</v>
      </c>
      <c r="AA46" s="14">
        <f>[42]Setembro!$H$30</f>
        <v>7.5600000000000005</v>
      </c>
      <c r="AB46" s="14">
        <f>[42]Setembro!$H$31</f>
        <v>23.040000000000003</v>
      </c>
      <c r="AC46" s="14">
        <f>[42]Setembro!$H$32</f>
        <v>28.8</v>
      </c>
      <c r="AD46" s="14">
        <f>[42]Setembro!$H$33</f>
        <v>13.68</v>
      </c>
      <c r="AE46" s="14">
        <f>[42]Setembro!$H$34</f>
        <v>16.559999999999999</v>
      </c>
      <c r="AF46" s="78">
        <f t="shared" si="6"/>
        <v>37.080000000000005</v>
      </c>
      <c r="AG46" s="90">
        <f t="shared" si="7"/>
        <v>14.424000000000003</v>
      </c>
    </row>
    <row r="47" spans="1:33" ht="17.100000000000001" customHeight="1" x14ac:dyDescent="0.2">
      <c r="A47" s="76" t="s">
        <v>207</v>
      </c>
      <c r="B47" s="14">
        <f>[43]Setembro!$H$5</f>
        <v>21.96</v>
      </c>
      <c r="C47" s="14">
        <f>[43]Setembro!$H$6</f>
        <v>21.240000000000002</v>
      </c>
      <c r="D47" s="14">
        <f>[43]Setembro!$H$7</f>
        <v>14.76</v>
      </c>
      <c r="E47" s="14">
        <f>[43]Setembro!$H$8</f>
        <v>17.28</v>
      </c>
      <c r="F47" s="14">
        <f>[43]Setembro!$H$9</f>
        <v>14.4</v>
      </c>
      <c r="G47" s="14">
        <f>[43]Setembro!$H$10</f>
        <v>20.16</v>
      </c>
      <c r="H47" s="14">
        <f>[43]Setembro!$H$11</f>
        <v>11.879999999999999</v>
      </c>
      <c r="I47" s="14">
        <f>[43]Setembro!$H$12</f>
        <v>12.24</v>
      </c>
      <c r="J47" s="14">
        <f>[43]Setembro!$H$13</f>
        <v>10.08</v>
      </c>
      <c r="K47" s="14">
        <f>[43]Setembro!$H$14</f>
        <v>14.76</v>
      </c>
      <c r="L47" s="14">
        <f>[43]Setembro!$H$15</f>
        <v>12.6</v>
      </c>
      <c r="M47" s="14">
        <f>[43]Setembro!$H$16</f>
        <v>14.4</v>
      </c>
      <c r="N47" s="14">
        <f>[43]Setembro!$H$17</f>
        <v>21.96</v>
      </c>
      <c r="O47" s="14">
        <f>[43]Setembro!$H$18</f>
        <v>21.96</v>
      </c>
      <c r="P47" s="14">
        <f>[43]Setembro!$H$19</f>
        <v>12.24</v>
      </c>
      <c r="Q47" s="14">
        <f>[43]Setembro!$H$20</f>
        <v>21.6</v>
      </c>
      <c r="R47" s="14">
        <f>[43]Setembro!$H$21</f>
        <v>15.120000000000001</v>
      </c>
      <c r="S47" s="14">
        <f>[43]Setembro!$H$22</f>
        <v>20.16</v>
      </c>
      <c r="T47" s="14">
        <f>[43]Setembro!$H$23</f>
        <v>17.64</v>
      </c>
      <c r="U47" s="14">
        <f>[43]Setembro!$H$24</f>
        <v>28.44</v>
      </c>
      <c r="V47" s="14">
        <f>[43]Setembro!$H$25</f>
        <v>16.559999999999999</v>
      </c>
      <c r="W47" s="14">
        <f>[43]Setembro!$H$26</f>
        <v>12.24</v>
      </c>
      <c r="X47" s="14">
        <f>[43]Setembro!$H$27</f>
        <v>12.96</v>
      </c>
      <c r="Y47" s="14">
        <f>[43]Setembro!$H$28</f>
        <v>11.520000000000001</v>
      </c>
      <c r="Z47" s="14">
        <f>[43]Setembro!$H$29</f>
        <v>18</v>
      </c>
      <c r="AA47" s="14">
        <f>[43]Setembro!$H$30</f>
        <v>16.559999999999999</v>
      </c>
      <c r="AB47" s="14">
        <f>[43]Setembro!$H$31</f>
        <v>27.36</v>
      </c>
      <c r="AC47" s="14">
        <f>[43]Setembro!$H$32</f>
        <v>27.720000000000002</v>
      </c>
      <c r="AD47" s="14">
        <f>[43]Setembro!$H$33</f>
        <v>14.04</v>
      </c>
      <c r="AE47" s="14">
        <f>[43]Setembro!$H$34</f>
        <v>25.56</v>
      </c>
      <c r="AF47" s="78">
        <f t="shared" si="6"/>
        <v>28.44</v>
      </c>
      <c r="AG47" s="90">
        <f t="shared" si="7"/>
        <v>17.580000000000002</v>
      </c>
    </row>
    <row r="48" spans="1:33" ht="17.100000000000001" customHeight="1" x14ac:dyDescent="0.2">
      <c r="A48" s="76" t="s">
        <v>181</v>
      </c>
      <c r="B48" s="14">
        <f>[44]Setembro!$H$5</f>
        <v>23.400000000000002</v>
      </c>
      <c r="C48" s="14">
        <f>[44]Setembro!$H$6</f>
        <v>27.36</v>
      </c>
      <c r="D48" s="14">
        <f>[44]Setembro!$H$7</f>
        <v>19.079999999999998</v>
      </c>
      <c r="E48" s="14">
        <f>[44]Setembro!$H$8</f>
        <v>20.16</v>
      </c>
      <c r="F48" s="14">
        <f>[44]Setembro!$H$9</f>
        <v>22.68</v>
      </c>
      <c r="G48" s="14">
        <f>[44]Setembro!$H$10</f>
        <v>24.48</v>
      </c>
      <c r="H48" s="14">
        <f>[44]Setembro!$H$11</f>
        <v>18</v>
      </c>
      <c r="I48" s="14">
        <f>[44]Setembro!$H$12</f>
        <v>15.840000000000002</v>
      </c>
      <c r="J48" s="14">
        <f>[44]Setembro!$H$13</f>
        <v>19.440000000000001</v>
      </c>
      <c r="K48" s="14">
        <f>[44]Setembro!$H$14</f>
        <v>16.2</v>
      </c>
      <c r="L48" s="14">
        <f>[44]Setembro!$H$15</f>
        <v>16.920000000000002</v>
      </c>
      <c r="M48" s="14">
        <f>[44]Setembro!$H$16</f>
        <v>27</v>
      </c>
      <c r="N48" s="14">
        <f>[44]Setembro!$H$17</f>
        <v>27.720000000000002</v>
      </c>
      <c r="O48" s="14">
        <f>[44]Setembro!$H$18</f>
        <v>28.44</v>
      </c>
      <c r="P48" s="14">
        <f>[44]Setembro!$H$19</f>
        <v>8.2799999999999994</v>
      </c>
      <c r="Q48" s="14">
        <f>[44]Setembro!$H$20</f>
        <v>21.240000000000002</v>
      </c>
      <c r="R48" s="14">
        <f>[44]Setembro!$H$21</f>
        <v>23.400000000000002</v>
      </c>
      <c r="S48" s="14">
        <f>[44]Setembro!$H$22</f>
        <v>17.64</v>
      </c>
      <c r="T48" s="14">
        <f>[44]Setembro!$H$23</f>
        <v>16.2</v>
      </c>
      <c r="U48" s="14">
        <f>[44]Setembro!$H$24</f>
        <v>38.159999999999997</v>
      </c>
      <c r="V48" s="14">
        <f>[44]Setembro!$H$25</f>
        <v>16.920000000000002</v>
      </c>
      <c r="W48" s="14">
        <f>[44]Setembro!$H$26</f>
        <v>15.840000000000002</v>
      </c>
      <c r="X48" s="14">
        <f>[44]Setembro!$H$27</f>
        <v>24.12</v>
      </c>
      <c r="Y48" s="14">
        <f>[44]Setembro!$H$28</f>
        <v>19.079999999999998</v>
      </c>
      <c r="Z48" s="14">
        <f>[44]Setembro!$H$29</f>
        <v>24.48</v>
      </c>
      <c r="AA48" s="14">
        <f>[44]Setembro!$H$30</f>
        <v>14.76</v>
      </c>
      <c r="AB48" s="14">
        <f>[44]Setembro!$H$31</f>
        <v>30.6</v>
      </c>
      <c r="AC48" s="14">
        <f>[44]Setembro!$H$32</f>
        <v>22.32</v>
      </c>
      <c r="AD48" s="14">
        <f>[44]Setembro!$H$33</f>
        <v>23.040000000000003</v>
      </c>
      <c r="AE48" s="14">
        <f>[44]Setembro!$H$34</f>
        <v>17.28</v>
      </c>
      <c r="AF48" s="78">
        <f t="shared" si="6"/>
        <v>38.159999999999997</v>
      </c>
      <c r="AG48" s="90">
        <f t="shared" si="7"/>
        <v>21.335999999999999</v>
      </c>
    </row>
    <row r="49" spans="1:34" ht="17.100000000000001" customHeight="1" x14ac:dyDescent="0.2">
      <c r="A49" s="76" t="s">
        <v>186</v>
      </c>
      <c r="B49" s="14">
        <f>[45]Setembro!$H$5</f>
        <v>28.44</v>
      </c>
      <c r="C49" s="14">
        <f>[45]Setembro!$H$6</f>
        <v>25.92</v>
      </c>
      <c r="D49" s="14">
        <f>[45]Setembro!$H$7</f>
        <v>16.559999999999999</v>
      </c>
      <c r="E49" s="14">
        <f>[45]Setembro!$H$8</f>
        <v>20.52</v>
      </c>
      <c r="F49" s="14">
        <f>[45]Setembro!$H$9</f>
        <v>15.48</v>
      </c>
      <c r="G49" s="14">
        <f>[45]Setembro!$H$10</f>
        <v>23.400000000000002</v>
      </c>
      <c r="H49" s="14">
        <f>[45]Setembro!$H$11</f>
        <v>18.36</v>
      </c>
      <c r="I49" s="14">
        <f>[45]Setembro!$H$12</f>
        <v>14.4</v>
      </c>
      <c r="J49" s="14">
        <f>[45]Setembro!$H$13</f>
        <v>16.2</v>
      </c>
      <c r="K49" s="14">
        <f>[45]Setembro!$H$14</f>
        <v>15.48</v>
      </c>
      <c r="L49" s="14">
        <f>[45]Setembro!$H$15</f>
        <v>14.76</v>
      </c>
      <c r="M49" s="14">
        <f>[45]Setembro!$H$16</f>
        <v>23.400000000000002</v>
      </c>
      <c r="N49" s="14">
        <f>[45]Setembro!$H$17</f>
        <v>14.76</v>
      </c>
      <c r="O49" s="14">
        <f>[45]Setembro!$H$18</f>
        <v>22.32</v>
      </c>
      <c r="P49" s="14">
        <f>[45]Setembro!$H$19</f>
        <v>12.96</v>
      </c>
      <c r="Q49" s="14">
        <f>[45]Setembro!$H$20</f>
        <v>27.36</v>
      </c>
      <c r="R49" s="14">
        <f>[45]Setembro!$H$21</f>
        <v>19.440000000000001</v>
      </c>
      <c r="S49" s="14">
        <f>[45]Setembro!$H$22</f>
        <v>17.28</v>
      </c>
      <c r="T49" s="14">
        <f>[45]Setembro!$H$23</f>
        <v>18.720000000000002</v>
      </c>
      <c r="U49" s="14">
        <f>[45]Setembro!$H$24</f>
        <v>38.159999999999997</v>
      </c>
      <c r="V49" s="14">
        <f>[45]Setembro!$H$25</f>
        <v>17.28</v>
      </c>
      <c r="W49" s="14">
        <f>[45]Setembro!$H$26</f>
        <v>14.4</v>
      </c>
      <c r="X49" s="14">
        <f>[45]Setembro!$H$27</f>
        <v>13.68</v>
      </c>
      <c r="Y49" s="14">
        <f>[45]Setembro!$H$28</f>
        <v>12.24</v>
      </c>
      <c r="Z49" s="14">
        <f>[45]Setembro!$H$29</f>
        <v>26.28</v>
      </c>
      <c r="AA49" s="14">
        <f>[45]Setembro!$H$30</f>
        <v>38.519999999999996</v>
      </c>
      <c r="AB49" s="14">
        <f>[45]Setembro!$H$31</f>
        <v>25.92</v>
      </c>
      <c r="AC49" s="14">
        <f>[45]Setembro!$H$32</f>
        <v>29.16</v>
      </c>
      <c r="AD49" s="14">
        <f>[45]Setembro!$H$33</f>
        <v>17.64</v>
      </c>
      <c r="AE49" s="14">
        <f>[45]Setembro!$H$34</f>
        <v>30.96</v>
      </c>
      <c r="AF49" s="78">
        <f t="shared" si="6"/>
        <v>38.519999999999996</v>
      </c>
      <c r="AG49" s="90">
        <f t="shared" si="7"/>
        <v>20.999999999999996</v>
      </c>
    </row>
    <row r="50" spans="1:34" s="5" customFormat="1" ht="17.100000000000001" customHeight="1" x14ac:dyDescent="0.2">
      <c r="A50" s="79" t="s">
        <v>33</v>
      </c>
      <c r="B50" s="20">
        <f t="shared" ref="B50:AF50" si="8">MAX(B5:B49)</f>
        <v>29.16</v>
      </c>
      <c r="C50" s="20">
        <f t="shared" si="8"/>
        <v>32.76</v>
      </c>
      <c r="D50" s="20">
        <f t="shared" si="8"/>
        <v>31.319999999999997</v>
      </c>
      <c r="E50" s="20">
        <f t="shared" si="8"/>
        <v>27.720000000000002</v>
      </c>
      <c r="F50" s="20">
        <f t="shared" si="8"/>
        <v>29.880000000000003</v>
      </c>
      <c r="G50" s="20">
        <f t="shared" si="8"/>
        <v>28.8</v>
      </c>
      <c r="H50" s="20">
        <f t="shared" si="8"/>
        <v>22.32</v>
      </c>
      <c r="I50" s="20">
        <f t="shared" si="8"/>
        <v>24.12</v>
      </c>
      <c r="J50" s="20">
        <f t="shared" si="8"/>
        <v>27</v>
      </c>
      <c r="K50" s="20">
        <f t="shared" si="8"/>
        <v>29.52</v>
      </c>
      <c r="L50" s="20">
        <f t="shared" si="8"/>
        <v>22.68</v>
      </c>
      <c r="M50" s="20">
        <f t="shared" si="8"/>
        <v>27.36</v>
      </c>
      <c r="N50" s="20">
        <f t="shared" si="8"/>
        <v>32.04</v>
      </c>
      <c r="O50" s="20">
        <f t="shared" si="8"/>
        <v>39.24</v>
      </c>
      <c r="P50" s="20">
        <f t="shared" si="8"/>
        <v>17.64</v>
      </c>
      <c r="Q50" s="20">
        <f t="shared" si="8"/>
        <v>37.080000000000005</v>
      </c>
      <c r="R50" s="20">
        <f t="shared" si="8"/>
        <v>32.76</v>
      </c>
      <c r="S50" s="20">
        <f t="shared" si="8"/>
        <v>23.040000000000003</v>
      </c>
      <c r="T50" s="20">
        <f t="shared" si="8"/>
        <v>35.64</v>
      </c>
      <c r="U50" s="20">
        <f t="shared" si="8"/>
        <v>46.800000000000004</v>
      </c>
      <c r="V50" s="20">
        <f t="shared" si="8"/>
        <v>29.16</v>
      </c>
      <c r="W50" s="20">
        <f t="shared" si="8"/>
        <v>30.6</v>
      </c>
      <c r="X50" s="20">
        <f t="shared" si="8"/>
        <v>28.08</v>
      </c>
      <c r="Y50" s="20">
        <f t="shared" si="8"/>
        <v>33.119999999999997</v>
      </c>
      <c r="Z50" s="20">
        <f t="shared" si="8"/>
        <v>35.28</v>
      </c>
      <c r="AA50" s="20">
        <f t="shared" si="8"/>
        <v>38.519999999999996</v>
      </c>
      <c r="AB50" s="20">
        <f t="shared" si="8"/>
        <v>41.04</v>
      </c>
      <c r="AC50" s="20">
        <f t="shared" si="8"/>
        <v>34.56</v>
      </c>
      <c r="AD50" s="20">
        <f t="shared" si="8"/>
        <v>25.56</v>
      </c>
      <c r="AE50" s="20">
        <f t="shared" si="8"/>
        <v>33.480000000000004</v>
      </c>
      <c r="AF50" s="78">
        <f t="shared" si="8"/>
        <v>46.800000000000004</v>
      </c>
      <c r="AG50" s="110">
        <f>AVERAGE(AG5:AG49)</f>
        <v>16.498745338441886</v>
      </c>
    </row>
    <row r="51" spans="1:34" x14ac:dyDescent="0.2">
      <c r="A51" s="60"/>
      <c r="B51" s="61"/>
      <c r="C51" s="61"/>
      <c r="D51" s="61" t="s">
        <v>115</v>
      </c>
      <c r="E51" s="61"/>
      <c r="F51" s="61"/>
      <c r="G51" s="61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5"/>
      <c r="AE51" s="104" t="s">
        <v>52</v>
      </c>
      <c r="AF51" s="105"/>
      <c r="AG51" s="67"/>
    </row>
    <row r="52" spans="1:34" x14ac:dyDescent="0.2">
      <c r="A52" s="60"/>
      <c r="B52" s="62" t="s">
        <v>116</v>
      </c>
      <c r="C52" s="62"/>
      <c r="D52" s="62"/>
      <c r="E52" s="62"/>
      <c r="F52" s="62"/>
      <c r="G52" s="62"/>
      <c r="H52" s="62"/>
      <c r="I52" s="62"/>
      <c r="J52" s="93"/>
      <c r="K52" s="93"/>
      <c r="L52" s="93"/>
      <c r="M52" s="93" t="s">
        <v>50</v>
      </c>
      <c r="N52" s="93"/>
      <c r="O52" s="93"/>
      <c r="P52" s="93"/>
      <c r="Q52" s="93"/>
      <c r="R52" s="93"/>
      <c r="S52" s="93"/>
      <c r="T52" s="142" t="s">
        <v>107</v>
      </c>
      <c r="U52" s="142"/>
      <c r="V52" s="142"/>
      <c r="W52" s="142"/>
      <c r="X52" s="142"/>
      <c r="Y52" s="93"/>
      <c r="Z52" s="93"/>
      <c r="AA52" s="93"/>
      <c r="AB52" s="93"/>
      <c r="AC52" s="93"/>
      <c r="AD52" s="93"/>
      <c r="AE52" s="93"/>
      <c r="AF52" s="105"/>
      <c r="AG52" s="67"/>
    </row>
    <row r="53" spans="1:34" x14ac:dyDescent="0.2">
      <c r="A53" s="6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 t="s">
        <v>51</v>
      </c>
      <c r="N53" s="94"/>
      <c r="O53" s="94"/>
      <c r="P53" s="94"/>
      <c r="Q53" s="93"/>
      <c r="R53" s="93"/>
      <c r="S53" s="93"/>
      <c r="T53" s="143" t="s">
        <v>108</v>
      </c>
      <c r="U53" s="143"/>
      <c r="V53" s="143"/>
      <c r="W53" s="143"/>
      <c r="X53" s="143"/>
      <c r="Y53" s="93"/>
      <c r="Z53" s="93"/>
      <c r="AA53" s="93"/>
      <c r="AB53" s="93"/>
      <c r="AC53" s="93"/>
      <c r="AD53" s="65"/>
      <c r="AE53" s="65"/>
      <c r="AF53" s="105"/>
      <c r="AG53" s="67"/>
      <c r="AH53" s="2"/>
    </row>
    <row r="54" spans="1:34" x14ac:dyDescent="0.2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5"/>
      <c r="AE54" s="65"/>
      <c r="AF54" s="105"/>
      <c r="AG54" s="67"/>
    </row>
    <row r="55" spans="1:34" x14ac:dyDescent="0.2">
      <c r="A55" s="6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65"/>
      <c r="AF55" s="105"/>
      <c r="AG55" s="67"/>
    </row>
    <row r="56" spans="1:34" x14ac:dyDescent="0.2">
      <c r="A56" s="6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71"/>
      <c r="AF56" s="105"/>
      <c r="AG56" s="67"/>
    </row>
    <row r="57" spans="1:34" ht="13.5" thickBot="1" x14ac:dyDescent="0.25">
      <c r="A57" s="106"/>
      <c r="B57" s="107"/>
      <c r="C57" s="107"/>
      <c r="D57" s="107"/>
      <c r="E57" s="107"/>
      <c r="F57" s="107"/>
      <c r="G57" s="107" t="s">
        <v>52</v>
      </c>
      <c r="H57" s="107"/>
      <c r="I57" s="107"/>
      <c r="J57" s="107"/>
      <c r="K57" s="107"/>
      <c r="L57" s="107" t="s">
        <v>52</v>
      </c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8"/>
      <c r="AG57" s="109"/>
    </row>
    <row r="59" spans="1:34" x14ac:dyDescent="0.2">
      <c r="P59" s="3" t="s">
        <v>52</v>
      </c>
    </row>
    <row r="62" spans="1:34" x14ac:dyDescent="0.2">
      <c r="AG62" s="29" t="s">
        <v>52</v>
      </c>
    </row>
    <row r="63" spans="1:34" x14ac:dyDescent="0.2">
      <c r="X63" s="3" t="s">
        <v>52</v>
      </c>
    </row>
    <row r="64" spans="1:34" x14ac:dyDescent="0.2">
      <c r="J64" s="3" t="s">
        <v>52</v>
      </c>
      <c r="N64" s="3" t="s">
        <v>52</v>
      </c>
      <c r="Z64" s="3" t="s">
        <v>52</v>
      </c>
    </row>
    <row r="65" spans="14:27" x14ac:dyDescent="0.2">
      <c r="N65" s="3" t="s">
        <v>52</v>
      </c>
      <c r="T65" s="3" t="s">
        <v>52</v>
      </c>
    </row>
    <row r="66" spans="14:27" x14ac:dyDescent="0.2">
      <c r="AA66" s="3" t="s">
        <v>52</v>
      </c>
    </row>
  </sheetData>
  <sheetProtection algorithmName="SHA-512" hashValue="o5hWxX7RStH49JCWgEHdgNUMG7uJbTcOYKHzmum/MyUpLYKj/vt2ym9s8fP0GNdAOgjxeVCLBM9KZUSOShr84w==" saltValue="LjNpedQrErfjplVToaTzXw==" spinCount="100000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  <mergeCell ref="N3:N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F2"/>
    <mergeCell ref="M3:M4"/>
    <mergeCell ref="L3:L4"/>
    <mergeCell ref="O3:O4"/>
    <mergeCell ref="P3:P4"/>
    <mergeCell ref="R3:R4"/>
    <mergeCell ref="S3:S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workbookViewId="0">
      <selection activeCell="AJ62" sqref="AJ6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5" ht="20.100000000000001" customHeight="1" x14ac:dyDescent="0.2">
      <c r="A1" s="145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5" s="4" customFormat="1" ht="14.25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1:35" s="5" customFormat="1" ht="11.25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84" t="s">
        <v>43</v>
      </c>
    </row>
    <row r="4" spans="1:35" s="5" customFormat="1" ht="12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84" t="s">
        <v>39</v>
      </c>
    </row>
    <row r="5" spans="1:35" s="5" customFormat="1" ht="13.5" customHeight="1" x14ac:dyDescent="0.2">
      <c r="A5" s="133" t="s">
        <v>45</v>
      </c>
      <c r="B5" s="15" t="str">
        <f>[1]Setembro!$I$5</f>
        <v>SO</v>
      </c>
      <c r="C5" s="15" t="str">
        <f>[1]Setembro!$I$6</f>
        <v>SO</v>
      </c>
      <c r="D5" s="15" t="str">
        <f>[1]Setembro!$I$7</f>
        <v>SO</v>
      </c>
      <c r="E5" s="15" t="str">
        <f>[1]Setembro!$I$8</f>
        <v>SO</v>
      </c>
      <c r="F5" s="15" t="str">
        <f>[1]Setembro!$I$9</f>
        <v>SO</v>
      </c>
      <c r="G5" s="15" t="str">
        <f>[1]Setembro!$I$10</f>
        <v>SO</v>
      </c>
      <c r="H5" s="15" t="str">
        <f>[1]Setembro!$I$11</f>
        <v>SO</v>
      </c>
      <c r="I5" s="15" t="str">
        <f>[1]Setembro!$I$12</f>
        <v>SO</v>
      </c>
      <c r="J5" s="15" t="str">
        <f>[1]Setembro!$I$13</f>
        <v>SO</v>
      </c>
      <c r="K5" s="15" t="str">
        <f>[1]Setembro!$I$14</f>
        <v>SO</v>
      </c>
      <c r="L5" s="15" t="str">
        <f>[1]Setembro!$I$15</f>
        <v>SO</v>
      </c>
      <c r="M5" s="15" t="str">
        <f>[1]Setembro!$I$16</f>
        <v>SO</v>
      </c>
      <c r="N5" s="15" t="str">
        <f>[1]Setembro!$I$17</f>
        <v>SO</v>
      </c>
      <c r="O5" s="15" t="str">
        <f>[1]Setembro!$I$18</f>
        <v>SO</v>
      </c>
      <c r="P5" s="15" t="str">
        <f>[1]Setembro!$I$19</f>
        <v>SO</v>
      </c>
      <c r="Q5" s="15" t="str">
        <f>[1]Setembro!$I$20</f>
        <v>SO</v>
      </c>
      <c r="R5" s="15" t="str">
        <f>[1]Setembro!$I$21</f>
        <v>SO</v>
      </c>
      <c r="S5" s="15" t="str">
        <f>[1]Setembro!$I$22</f>
        <v>SO</v>
      </c>
      <c r="T5" s="15" t="str">
        <f>[1]Setembro!$I$23</f>
        <v>SO</v>
      </c>
      <c r="U5" s="15" t="str">
        <f>[1]Setembro!$I$24</f>
        <v>SO</v>
      </c>
      <c r="V5" s="15" t="str">
        <f>[1]Setembro!$I$25</f>
        <v>SO</v>
      </c>
      <c r="W5" s="15" t="str">
        <f>[1]Setembro!$I$26</f>
        <v>SO</v>
      </c>
      <c r="X5" s="15" t="str">
        <f>[1]Setembro!$I$27</f>
        <v>SO</v>
      </c>
      <c r="Y5" s="15" t="str">
        <f>[1]Setembro!$I$28</f>
        <v>SO</v>
      </c>
      <c r="Z5" s="15" t="str">
        <f>[1]Setembro!$I$29</f>
        <v>SO</v>
      </c>
      <c r="AA5" s="15" t="str">
        <f>[1]Setembro!$I$30</f>
        <v>SO</v>
      </c>
      <c r="AB5" s="15" t="str">
        <f>[1]Setembro!$I$31</f>
        <v>SO</v>
      </c>
      <c r="AC5" s="15" t="str">
        <f>[1]Setembro!$I$32</f>
        <v>SO</v>
      </c>
      <c r="AD5" s="15" t="str">
        <f>[1]Setembro!$I$33</f>
        <v>SO</v>
      </c>
      <c r="AE5" s="15" t="str">
        <f>[1]Setembro!$I$34</f>
        <v>SO</v>
      </c>
      <c r="AF5" s="115" t="str">
        <f>[1]Abril!$I$35</f>
        <v>SO</v>
      </c>
    </row>
    <row r="6" spans="1:35" s="1" customFormat="1" ht="11.25" customHeight="1" x14ac:dyDescent="0.2">
      <c r="A6" s="133" t="s">
        <v>0</v>
      </c>
      <c r="B6" s="14" t="str">
        <f>[2]Setembro!$I$5</f>
        <v>SO</v>
      </c>
      <c r="C6" s="14" t="str">
        <f>[2]Setembro!$I$6</f>
        <v>SO</v>
      </c>
      <c r="D6" s="14" t="str">
        <f>[2]Setembro!$I$7</f>
        <v>SO</v>
      </c>
      <c r="E6" s="14" t="str">
        <f>[2]Setembro!$I$8</f>
        <v>SO</v>
      </c>
      <c r="F6" s="14" t="str">
        <f>[2]Setembro!$I$9</f>
        <v>SO</v>
      </c>
      <c r="G6" s="14" t="str">
        <f>[2]Setembro!$I$10</f>
        <v>SO</v>
      </c>
      <c r="H6" s="14" t="str">
        <f>[2]Setembro!$I$11</f>
        <v>SO</v>
      </c>
      <c r="I6" s="14" t="str">
        <f>[2]Setembro!$I$12</f>
        <v>SO</v>
      </c>
      <c r="J6" s="14" t="str">
        <f>[2]Setembro!$I$13</f>
        <v>SO</v>
      </c>
      <c r="K6" s="14" t="str">
        <f>[2]Setembro!$I$14</f>
        <v>SO</v>
      </c>
      <c r="L6" s="14" t="str">
        <f>[2]Setembro!$I$15</f>
        <v>SO</v>
      </c>
      <c r="M6" s="14" t="str">
        <f>[2]Setembro!$I$16</f>
        <v>SO</v>
      </c>
      <c r="N6" s="14" t="str">
        <f>[2]Setembro!$I$17</f>
        <v>SO</v>
      </c>
      <c r="O6" s="14" t="str">
        <f>[2]Setembro!$I$18</f>
        <v>SO</v>
      </c>
      <c r="P6" s="14" t="str">
        <f>[2]Setembro!$I$19</f>
        <v>SO</v>
      </c>
      <c r="Q6" s="14" t="str">
        <f>[2]Setembro!$I$20</f>
        <v>SO</v>
      </c>
      <c r="R6" s="14" t="str">
        <f>[2]Setembro!$I$21</f>
        <v>SO</v>
      </c>
      <c r="S6" s="14" t="str">
        <f>[2]Setembro!$I$22</f>
        <v>SO</v>
      </c>
      <c r="T6" s="16" t="str">
        <f>[2]Setembro!$I$23</f>
        <v>SO</v>
      </c>
      <c r="U6" s="16" t="str">
        <f>[2]Setembro!$I$24</f>
        <v>SO</v>
      </c>
      <c r="V6" s="16" t="str">
        <f>[2]Setembro!$I$25</f>
        <v>SO</v>
      </c>
      <c r="W6" s="16" t="str">
        <f>[2]Setembro!$I$26</f>
        <v>SO</v>
      </c>
      <c r="X6" s="16" t="str">
        <f>[2]Setembro!$I$27</f>
        <v>SO</v>
      </c>
      <c r="Y6" s="16" t="str">
        <f>[2]Setembro!$I$28</f>
        <v>SO</v>
      </c>
      <c r="Z6" s="16" t="str">
        <f>[2]Setembro!$I$29</f>
        <v>SO</v>
      </c>
      <c r="AA6" s="16" t="str">
        <f>[2]Setembro!$I$30</f>
        <v>SO</v>
      </c>
      <c r="AB6" s="16" t="str">
        <f>[2]Setembro!$I$31</f>
        <v>SO</v>
      </c>
      <c r="AC6" s="16" t="str">
        <f>[2]Setembro!$I$32</f>
        <v>SO</v>
      </c>
      <c r="AD6" s="16" t="str">
        <f>[2]Setembro!$I$33</f>
        <v>SO</v>
      </c>
      <c r="AE6" s="16" t="str">
        <f>[2]Setembro!$I$34</f>
        <v>SO</v>
      </c>
      <c r="AF6" s="115" t="str">
        <f>[2]Abril!$I$35</f>
        <v>SO</v>
      </c>
    </row>
    <row r="7" spans="1:35" ht="12" customHeight="1" x14ac:dyDescent="0.2">
      <c r="A7" s="133" t="s">
        <v>1</v>
      </c>
      <c r="B7" s="14" t="str">
        <f>[3]Setembro!$I$5</f>
        <v>S</v>
      </c>
      <c r="C7" s="14" t="str">
        <f>[3]Setembro!$I$6</f>
        <v>SO</v>
      </c>
      <c r="D7" s="14" t="str">
        <f>[3]Setembro!$I$7</f>
        <v>SO</v>
      </c>
      <c r="E7" s="14" t="str">
        <f>[3]Setembro!$I$8</f>
        <v>S</v>
      </c>
      <c r="F7" s="14" t="str">
        <f>[3]Setembro!$I$9</f>
        <v>SE</v>
      </c>
      <c r="G7" s="14" t="str">
        <f>[3]Setembro!$I$10</f>
        <v>L</v>
      </c>
      <c r="H7" s="14" t="str">
        <f>[3]Setembro!$I$11</f>
        <v>SE</v>
      </c>
      <c r="I7" s="14" t="str">
        <f>[3]Setembro!$I$12</f>
        <v>SE</v>
      </c>
      <c r="J7" s="14" t="str">
        <f>[3]Setembro!$I$13</f>
        <v>S</v>
      </c>
      <c r="K7" s="14" t="str">
        <f>[3]Setembro!$I$14</f>
        <v>S</v>
      </c>
      <c r="L7" s="14" t="str">
        <f>[3]Setembro!$I$15</f>
        <v>S</v>
      </c>
      <c r="M7" s="14" t="str">
        <f>[3]Setembro!$I$16</f>
        <v>SE</v>
      </c>
      <c r="N7" s="14" t="str">
        <f>[3]Setembro!$I$17</f>
        <v>SE</v>
      </c>
      <c r="O7" s="14" t="str">
        <f>[3]Setembro!$I$18</f>
        <v>SE</v>
      </c>
      <c r="P7" s="14" t="str">
        <f>[3]Setembro!$I$19</f>
        <v>SE</v>
      </c>
      <c r="Q7" s="14" t="str">
        <f>[3]Setembro!$I$20</f>
        <v>SE</v>
      </c>
      <c r="R7" s="14" t="str">
        <f>[3]Setembro!$I$21</f>
        <v>NO</v>
      </c>
      <c r="S7" s="14" t="str">
        <f>[3]Setembro!$I$22</f>
        <v>NO</v>
      </c>
      <c r="T7" s="16" t="str">
        <f>[3]Setembro!$I$23</f>
        <v>N</v>
      </c>
      <c r="U7" s="16" t="str">
        <f>[3]Setembro!$I$24</f>
        <v>L</v>
      </c>
      <c r="V7" s="16" t="str">
        <f>[3]Setembro!$I$25</f>
        <v>NE</v>
      </c>
      <c r="W7" s="16" t="str">
        <f>[3]Setembro!$I$26</f>
        <v>NO</v>
      </c>
      <c r="X7" s="16" t="str">
        <f>[3]Setembro!$I$27</f>
        <v>N</v>
      </c>
      <c r="Y7" s="16" t="str">
        <f>[3]Setembro!$I$28</f>
        <v>NO</v>
      </c>
      <c r="Z7" s="16" t="str">
        <f>[3]Setembro!$I$29</f>
        <v>N</v>
      </c>
      <c r="AA7" s="16" t="str">
        <f>[3]Setembro!$I$30</f>
        <v>NO</v>
      </c>
      <c r="AB7" s="16" t="str">
        <f>[3]Setembro!$I$31</f>
        <v>SE</v>
      </c>
      <c r="AC7" s="16" t="str">
        <f>[3]Setembro!$I$32</f>
        <v>SE</v>
      </c>
      <c r="AD7" s="16" t="str">
        <f>[3]Setembro!$I$33</f>
        <v>NO</v>
      </c>
      <c r="AE7" s="16" t="str">
        <f>[3]Setembro!$I$34</f>
        <v>N</v>
      </c>
      <c r="AF7" s="115" t="str">
        <f>[3]Abril!$I$35</f>
        <v>SE</v>
      </c>
    </row>
    <row r="8" spans="1:35" ht="12" customHeight="1" x14ac:dyDescent="0.2">
      <c r="A8" s="133" t="s">
        <v>53</v>
      </c>
      <c r="B8" s="14" t="str">
        <f>[4]Setembro!$I$5</f>
        <v>NE</v>
      </c>
      <c r="C8" s="14" t="str">
        <f>[4]Setembro!$I$6</f>
        <v>SO</v>
      </c>
      <c r="D8" s="14" t="str">
        <f>[4]Setembro!$I$7</f>
        <v>O</v>
      </c>
      <c r="E8" s="14" t="str">
        <f>[4]Setembro!$I$8</f>
        <v>SO</v>
      </c>
      <c r="F8" s="14" t="str">
        <f>[4]Setembro!$I$9</f>
        <v>L</v>
      </c>
      <c r="G8" s="14" t="str">
        <f>[4]Setembro!$I$10</f>
        <v>SE</v>
      </c>
      <c r="H8" s="14" t="str">
        <f>[4]Setembro!$I$11</f>
        <v>SE</v>
      </c>
      <c r="I8" s="14" t="str">
        <f>[4]Setembro!$I$12</f>
        <v>SE</v>
      </c>
      <c r="J8" s="14" t="str">
        <f>[4]Setembro!$I$13</f>
        <v>SE</v>
      </c>
      <c r="K8" s="14" t="str">
        <f>[4]Setembro!$I$14</f>
        <v>SE</v>
      </c>
      <c r="L8" s="14" t="str">
        <f>[4]Setembro!$I$15</f>
        <v>SE</v>
      </c>
      <c r="M8" s="14" t="str">
        <f>[4]Setembro!$I$16</f>
        <v>SE</v>
      </c>
      <c r="N8" s="14" t="str">
        <f>[4]Setembro!$I$17</f>
        <v>SE</v>
      </c>
      <c r="O8" s="14" t="str">
        <f>[4]Setembro!$I$18</f>
        <v>S</v>
      </c>
      <c r="P8" s="14" t="str">
        <f>[4]Setembro!$I$19</f>
        <v>O</v>
      </c>
      <c r="Q8" s="14" t="str">
        <f>[4]Setembro!$I$20</f>
        <v>L</v>
      </c>
      <c r="R8" s="14" t="str">
        <f>[4]Setembro!$I$21</f>
        <v>NE</v>
      </c>
      <c r="S8" s="14" t="str">
        <f>[4]Setembro!$I$22</f>
        <v>NO</v>
      </c>
      <c r="T8" s="16" t="str">
        <f>[4]Setembro!$I$23</f>
        <v>N</v>
      </c>
      <c r="U8" s="16" t="str">
        <f>[4]Setembro!$I$24</f>
        <v>NE</v>
      </c>
      <c r="V8" s="16" t="str">
        <f>[4]Setembro!$I$25</f>
        <v>L</v>
      </c>
      <c r="W8" s="16" t="str">
        <f>[4]Setembro!$I$26</f>
        <v>L</v>
      </c>
      <c r="X8" s="16" t="str">
        <f>[4]Setembro!$I$27</f>
        <v>L</v>
      </c>
      <c r="Y8" s="16" t="str">
        <f>[4]Setembro!$I$28</f>
        <v>L</v>
      </c>
      <c r="Z8" s="16" t="str">
        <f>[4]Setembro!$I$29</f>
        <v>SE</v>
      </c>
      <c r="AA8" s="16" t="str">
        <f>[4]Setembro!$I$30</f>
        <v>SE</v>
      </c>
      <c r="AB8" s="16" t="str">
        <f>[4]Setembro!$I$31</f>
        <v>SE</v>
      </c>
      <c r="AC8" s="16" t="str">
        <f>[4]Setembro!$I$32</f>
        <v>SE</v>
      </c>
      <c r="AD8" s="16" t="str">
        <f>[4]Setembro!$I$33</f>
        <v>L</v>
      </c>
      <c r="AE8" s="16" t="str">
        <f>[4]Setembro!$I$34</f>
        <v>NE</v>
      </c>
      <c r="AF8" s="115" t="str">
        <f>[4]Abril!$I$35</f>
        <v>SE</v>
      </c>
    </row>
    <row r="9" spans="1:35" ht="11.25" customHeight="1" x14ac:dyDescent="0.2">
      <c r="A9" s="133" t="s">
        <v>46</v>
      </c>
      <c r="B9" s="17" t="str">
        <f>[5]Setembro!$I$5</f>
        <v>SO</v>
      </c>
      <c r="C9" s="17" t="str">
        <f>[5]Setembro!$I$6</f>
        <v>SO</v>
      </c>
      <c r="D9" s="17" t="str">
        <f>[5]Setembro!$I$7</f>
        <v>SO</v>
      </c>
      <c r="E9" s="17" t="str">
        <f>[5]Setembro!$I$8</f>
        <v>SO</v>
      </c>
      <c r="F9" s="17" t="str">
        <f>[5]Setembro!$I$9</f>
        <v>NE</v>
      </c>
      <c r="G9" s="17" t="str">
        <f>[5]Setembro!$I$10</f>
        <v>NE</v>
      </c>
      <c r="H9" s="17" t="str">
        <f>[5]Setembro!$I$11</f>
        <v>NE</v>
      </c>
      <c r="I9" s="17" t="str">
        <f>[5]Setembro!$I$12</f>
        <v>NE</v>
      </c>
      <c r="J9" s="17" t="str">
        <f>[5]Setembro!$I$13</f>
        <v>NE</v>
      </c>
      <c r="K9" s="17" t="str">
        <f>[5]Setembro!$I$14</f>
        <v>NE</v>
      </c>
      <c r="L9" s="17" t="str">
        <f>[5]Setembro!$I$15</f>
        <v>SO</v>
      </c>
      <c r="M9" s="17" t="str">
        <f>[5]Setembro!$I$16</f>
        <v>NE</v>
      </c>
      <c r="N9" s="17" t="str">
        <f>[5]Setembro!$I$17</f>
        <v>NE</v>
      </c>
      <c r="O9" s="17" t="str">
        <f>[5]Setembro!$I$18</f>
        <v>SE</v>
      </c>
      <c r="P9" s="17" t="str">
        <f>[5]Setembro!$I$19</f>
        <v>NE</v>
      </c>
      <c r="Q9" s="17" t="str">
        <f>[5]Setembro!$I$20</f>
        <v>NE</v>
      </c>
      <c r="R9" s="17" t="str">
        <f>[5]Setembro!$I$21</f>
        <v>S</v>
      </c>
      <c r="S9" s="17" t="str">
        <f>[5]Setembro!$I$22</f>
        <v>NE</v>
      </c>
      <c r="T9" s="16" t="str">
        <f>[5]Setembro!$I$23</f>
        <v>NE</v>
      </c>
      <c r="U9" s="16" t="str">
        <f>[5]Setembro!$I$24</f>
        <v>NE</v>
      </c>
      <c r="V9" s="16" t="str">
        <f>[5]Setembro!$I$25</f>
        <v>NE</v>
      </c>
      <c r="W9" s="16" t="str">
        <f>[5]Setembro!$I$26</f>
        <v>NE</v>
      </c>
      <c r="X9" s="16" t="str">
        <f>[5]Setembro!$I$27</f>
        <v>NE</v>
      </c>
      <c r="Y9" s="16" t="str">
        <f>[5]Setembro!$I$28</f>
        <v>NE</v>
      </c>
      <c r="Z9" s="16" t="str">
        <f>[5]Setembro!$I$29</f>
        <v>N</v>
      </c>
      <c r="AA9" s="16" t="str">
        <f>[5]Setembro!$I$30</f>
        <v>NE</v>
      </c>
      <c r="AB9" s="16" t="str">
        <f>[5]Setembro!$I$31</f>
        <v>NE</v>
      </c>
      <c r="AC9" s="16" t="str">
        <f>[5]Setembro!$I$32</f>
        <v>NE</v>
      </c>
      <c r="AD9" s="16" t="str">
        <f>[5]Setembro!$I$33</f>
        <v>NE</v>
      </c>
      <c r="AE9" s="16" t="str">
        <f>[5]Setembro!$I$34</f>
        <v>NE</v>
      </c>
      <c r="AF9" s="115" t="str">
        <f>[5]Abril!$I$35</f>
        <v>NE</v>
      </c>
    </row>
    <row r="10" spans="1:35" ht="12.75" customHeight="1" x14ac:dyDescent="0.2">
      <c r="A10" s="133" t="s">
        <v>2</v>
      </c>
      <c r="B10" s="17" t="str">
        <f>[6]Setembro!$I$5</f>
        <v>NE</v>
      </c>
      <c r="C10" s="17" t="str">
        <f>[6]Setembro!$I$6</f>
        <v>N</v>
      </c>
      <c r="D10" s="17" t="str">
        <f>[6]Setembro!$I$7</f>
        <v>N</v>
      </c>
      <c r="E10" s="17" t="str">
        <f>[6]Setembro!$I$8</f>
        <v>N</v>
      </c>
      <c r="F10" s="17" t="str">
        <f>[6]Setembro!$I$9</f>
        <v>L</v>
      </c>
      <c r="G10" s="17" t="str">
        <f>[6]Setembro!$I$10</f>
        <v>L</v>
      </c>
      <c r="H10" s="17" t="str">
        <f>[6]Setembro!$I$11</f>
        <v>L</v>
      </c>
      <c r="I10" s="17" t="str">
        <f>[6]Setembro!$I$12</f>
        <v>L</v>
      </c>
      <c r="J10" s="17" t="str">
        <f>[6]Setembro!$I$13</f>
        <v>SE</v>
      </c>
      <c r="K10" s="17" t="str">
        <f>[6]Setembro!$I$14</f>
        <v>SE</v>
      </c>
      <c r="L10" s="17" t="str">
        <f>[6]Setembro!$I$15</f>
        <v>SE</v>
      </c>
      <c r="M10" s="17" t="str">
        <f>[6]Setembro!$I$16</f>
        <v>L</v>
      </c>
      <c r="N10" s="17" t="str">
        <f>[6]Setembro!$I$17</f>
        <v>L</v>
      </c>
      <c r="O10" s="17" t="str">
        <f>[6]Setembro!$I$18</f>
        <v>SE</v>
      </c>
      <c r="P10" s="17" t="str">
        <f>[6]Setembro!$I$19</f>
        <v>L</v>
      </c>
      <c r="Q10" s="17" t="str">
        <f>[6]Setembro!$I$20</f>
        <v>L</v>
      </c>
      <c r="R10" s="17" t="str">
        <f>[6]Setembro!$I$21</f>
        <v>N</v>
      </c>
      <c r="S10" s="17" t="str">
        <f>[6]Setembro!$I$22</f>
        <v>N</v>
      </c>
      <c r="T10" s="16" t="str">
        <f>[6]Setembro!$I$23</f>
        <v>N</v>
      </c>
      <c r="U10" s="16" t="str">
        <f>[6]Setembro!$I$24</f>
        <v>NE</v>
      </c>
      <c r="V10" s="17" t="str">
        <f>[6]Setembro!$I$25</f>
        <v>N</v>
      </c>
      <c r="W10" s="16" t="str">
        <f>[6]Setembro!$I$26</f>
        <v>L</v>
      </c>
      <c r="X10" s="16" t="str">
        <f>[6]Setembro!$I$27</f>
        <v>L</v>
      </c>
      <c r="Y10" s="16" t="str">
        <f>[6]Setembro!$I$28</f>
        <v>L</v>
      </c>
      <c r="Z10" s="16" t="str">
        <f>[6]Setembro!$I$29</f>
        <v>N</v>
      </c>
      <c r="AA10" s="16" t="str">
        <f>[6]Setembro!$I$30</f>
        <v>N</v>
      </c>
      <c r="AB10" s="16" t="str">
        <f>[6]Setembro!$I$31</f>
        <v>SE</v>
      </c>
      <c r="AC10" s="16" t="str">
        <f>[6]Setembro!$I$32</f>
        <v>N</v>
      </c>
      <c r="AD10" s="16" t="str">
        <f>[6]Setembro!$I$33</f>
        <v>L</v>
      </c>
      <c r="AE10" s="16" t="str">
        <f>[6]Setembro!$I$34</f>
        <v>L</v>
      </c>
      <c r="AF10" s="115" t="str">
        <f>[6]Abril!$I$35</f>
        <v>L</v>
      </c>
    </row>
    <row r="11" spans="1:35" ht="11.25" customHeight="1" x14ac:dyDescent="0.2">
      <c r="A11" s="133" t="s">
        <v>3</v>
      </c>
      <c r="B11" s="17" t="str">
        <f>[7]Setembro!$I$5</f>
        <v>NO</v>
      </c>
      <c r="C11" s="17" t="str">
        <f>[7]Setembro!$I$6</f>
        <v>SO</v>
      </c>
      <c r="D11" s="17" t="str">
        <f>[7]Setembro!$I$7</f>
        <v>SO</v>
      </c>
      <c r="E11" s="17" t="str">
        <f>[7]Setembro!$I$8</f>
        <v>SO</v>
      </c>
      <c r="F11" s="17" t="str">
        <f>[7]Setembro!$I$9</f>
        <v>SE</v>
      </c>
      <c r="G11" s="17" t="str">
        <f>[7]Setembro!$I$10</f>
        <v>L</v>
      </c>
      <c r="H11" s="17" t="str">
        <f>[7]Setembro!$I$11</f>
        <v>L</v>
      </c>
      <c r="I11" s="17" t="str">
        <f>[7]Setembro!$I$12</f>
        <v>L</v>
      </c>
      <c r="J11" s="17" t="str">
        <f>[7]Setembro!$I$13</f>
        <v>L</v>
      </c>
      <c r="K11" s="17" t="str">
        <f>[7]Setembro!$I$14</f>
        <v>L</v>
      </c>
      <c r="L11" s="17" t="str">
        <f>[7]Setembro!$I$15</f>
        <v>NO</v>
      </c>
      <c r="M11" s="17" t="str">
        <f>[7]Setembro!$I$16</f>
        <v>SO</v>
      </c>
      <c r="N11" s="17" t="str">
        <f>[7]Setembro!$I$17</f>
        <v>N</v>
      </c>
      <c r="O11" s="17" t="str">
        <f>[7]Setembro!$I$18</f>
        <v>N</v>
      </c>
      <c r="P11" s="17" t="str">
        <f>[7]Setembro!$I$19</f>
        <v>N</v>
      </c>
      <c r="Q11" s="17" t="str">
        <f>[7]Setembro!$I$20</f>
        <v>L</v>
      </c>
      <c r="R11" s="17" t="str">
        <f>[7]Setembro!$I$21</f>
        <v>*</v>
      </c>
      <c r="S11" s="17" t="str">
        <f>[7]Setembro!$I$22</f>
        <v>NE</v>
      </c>
      <c r="T11" s="16" t="str">
        <f>[7]Setembro!$I$23</f>
        <v>NO</v>
      </c>
      <c r="U11" s="16" t="str">
        <f>[7]Setembro!$I$24</f>
        <v>NO</v>
      </c>
      <c r="V11" s="16" t="str">
        <f>[7]Setembro!$I$25</f>
        <v>SE</v>
      </c>
      <c r="W11" s="16" t="str">
        <f>[7]Setembro!$I$26</f>
        <v>L</v>
      </c>
      <c r="X11" s="16" t="str">
        <f>[7]Setembro!$I$27</f>
        <v>SE</v>
      </c>
      <c r="Y11" s="16" t="str">
        <f>[7]Setembro!$I$28</f>
        <v>L</v>
      </c>
      <c r="Z11" s="16" t="str">
        <f>[7]Setembro!$I$29</f>
        <v>O</v>
      </c>
      <c r="AA11" s="16" t="str">
        <f>[7]Setembro!$I$30</f>
        <v>NE</v>
      </c>
      <c r="AB11" s="16" t="str">
        <f>[7]Setembro!$I$31</f>
        <v>L</v>
      </c>
      <c r="AC11" s="16" t="str">
        <f>[7]Setembro!$I$32</f>
        <v>S</v>
      </c>
      <c r="AD11" s="16" t="str">
        <f>[7]Setembro!$I$33</f>
        <v>*</v>
      </c>
      <c r="AE11" s="16" t="str">
        <f>[7]Setembro!$I$34</f>
        <v>*</v>
      </c>
      <c r="AF11" s="115" t="str">
        <f>[7]Abril!$I$35</f>
        <v>L</v>
      </c>
      <c r="AI11" s="29" t="s">
        <v>52</v>
      </c>
    </row>
    <row r="12" spans="1:35" ht="10.5" customHeight="1" x14ac:dyDescent="0.2">
      <c r="A12" s="133" t="s">
        <v>4</v>
      </c>
      <c r="B12" s="17" t="str">
        <f>[8]Setembro!$I$5</f>
        <v>S</v>
      </c>
      <c r="C12" s="17" t="str">
        <f>[8]Setembro!$I$6</f>
        <v>L</v>
      </c>
      <c r="D12" s="17" t="str">
        <f>[8]Setembro!$I$7</f>
        <v>L</v>
      </c>
      <c r="E12" s="17" t="str">
        <f>[8]Setembro!$I$8</f>
        <v>NE</v>
      </c>
      <c r="F12" s="17" t="str">
        <f>[8]Setembro!$I$9</f>
        <v>NO</v>
      </c>
      <c r="G12" s="17" t="str">
        <f>[8]Setembro!$I$10</f>
        <v>NO</v>
      </c>
      <c r="H12" s="17" t="str">
        <f>[8]Setembro!$I$11</f>
        <v>SE</v>
      </c>
      <c r="I12" s="17" t="str">
        <f>[8]Setembro!$I$12</f>
        <v>NO</v>
      </c>
      <c r="J12" s="17" t="str">
        <f>[8]Setembro!$I$13</f>
        <v>NO</v>
      </c>
      <c r="K12" s="17" t="str">
        <f>[8]Setembro!$I$14</f>
        <v>O</v>
      </c>
      <c r="L12" s="17" t="str">
        <f>[8]Setembro!$I$15</f>
        <v>SE</v>
      </c>
      <c r="M12" s="17" t="str">
        <f>[8]Setembro!$I$16</f>
        <v>O</v>
      </c>
      <c r="N12" s="17" t="str">
        <f>[8]Setembro!$I$17</f>
        <v>S</v>
      </c>
      <c r="O12" s="17" t="str">
        <f>[8]Setembro!$I$18</f>
        <v>S</v>
      </c>
      <c r="P12" s="17" t="str">
        <f>[8]Setembro!$I$19</f>
        <v>L</v>
      </c>
      <c r="Q12" s="17" t="str">
        <f>[8]Setembro!$I$20</f>
        <v>O</v>
      </c>
      <c r="R12" s="17" t="str">
        <f>[8]Setembro!$I$21</f>
        <v>S</v>
      </c>
      <c r="S12" s="17" t="str">
        <f>[8]Setembro!$I$22</f>
        <v>S</v>
      </c>
      <c r="T12" s="16" t="str">
        <f>[8]Setembro!$I$23</f>
        <v>S</v>
      </c>
      <c r="U12" s="16" t="str">
        <f>[8]Setembro!$I$24</f>
        <v>S</v>
      </c>
      <c r="V12" s="16" t="str">
        <f>[8]Setembro!$I$25</f>
        <v>S</v>
      </c>
      <c r="W12" s="16" t="str">
        <f>[8]Setembro!$I$26</f>
        <v>NO</v>
      </c>
      <c r="X12" s="16" t="str">
        <f>[8]Setembro!$I$27</f>
        <v>O</v>
      </c>
      <c r="Y12" s="16" t="str">
        <f>[8]Setembro!$I$28</f>
        <v>O</v>
      </c>
      <c r="Z12" s="16" t="str">
        <f>[8]Setembro!$I$29</f>
        <v>SE</v>
      </c>
      <c r="AA12" s="16" t="str">
        <f>[8]Setembro!$I$30</f>
        <v>O</v>
      </c>
      <c r="AB12" s="16" t="str">
        <f>[8]Setembro!$I$31</f>
        <v>SO</v>
      </c>
      <c r="AC12" s="16" t="str">
        <f>[8]Setembro!$I$32</f>
        <v>SE</v>
      </c>
      <c r="AD12" s="16" t="str">
        <f>[8]Setembro!$I$33</f>
        <v>NO</v>
      </c>
      <c r="AE12" s="16" t="str">
        <f>[8]Setembro!$I$34</f>
        <v>NO</v>
      </c>
      <c r="AF12" s="115" t="s">
        <v>194</v>
      </c>
    </row>
    <row r="13" spans="1:35" ht="10.5" customHeight="1" x14ac:dyDescent="0.2">
      <c r="A13" s="133" t="s">
        <v>5</v>
      </c>
      <c r="B13" s="16" t="str">
        <f>[9]Setembro!$I$5</f>
        <v>SO</v>
      </c>
      <c r="C13" s="16" t="str">
        <f>[9]Setembro!$I$6</f>
        <v>SO</v>
      </c>
      <c r="D13" s="16" t="str">
        <f>[9]Setembro!$I$7</f>
        <v>S</v>
      </c>
      <c r="E13" s="16" t="str">
        <f>[9]Setembro!$I$8</f>
        <v>SE</v>
      </c>
      <c r="F13" s="16" t="str">
        <f>[9]Setembro!$I$9</f>
        <v>NO</v>
      </c>
      <c r="G13" s="16" t="str">
        <f>[9]Setembro!$I$10</f>
        <v>*</v>
      </c>
      <c r="H13" s="16" t="str">
        <f>[9]Setembro!$I$11</f>
        <v>*</v>
      </c>
      <c r="I13" s="16" t="str">
        <f>[9]Setembro!$I$12</f>
        <v>*</v>
      </c>
      <c r="J13" s="16" t="str">
        <f>[9]Setembro!$I$13</f>
        <v>*</v>
      </c>
      <c r="K13" s="16" t="str">
        <f>[9]Setembro!$I$14</f>
        <v>*</v>
      </c>
      <c r="L13" s="16" t="str">
        <f>[9]Setembro!$I$15</f>
        <v>*</v>
      </c>
      <c r="M13" s="16" t="str">
        <f>[9]Setembro!$I$16</f>
        <v>*</v>
      </c>
      <c r="N13" s="16" t="str">
        <f>[9]Setembro!$I$17</f>
        <v>*</v>
      </c>
      <c r="O13" s="16" t="str">
        <f>[9]Setembro!$I$18</f>
        <v>*</v>
      </c>
      <c r="P13" s="16" t="str">
        <f>[9]Setembro!$I$19</f>
        <v>NE</v>
      </c>
      <c r="Q13" s="16" t="str">
        <f>[9]Setembro!$I$20</f>
        <v>SE</v>
      </c>
      <c r="R13" s="16" t="str">
        <f>[9]Setembro!$I$21</f>
        <v>O</v>
      </c>
      <c r="S13" s="16" t="str">
        <f>[9]Setembro!$I$22</f>
        <v>NE</v>
      </c>
      <c r="T13" s="16" t="str">
        <f>[9]Setembro!$I$23</f>
        <v>L</v>
      </c>
      <c r="U13" s="16" t="str">
        <f>[9]Setembro!$I$24</f>
        <v>L</v>
      </c>
      <c r="V13" s="16" t="str">
        <f>[9]Setembro!$I$25</f>
        <v>SE</v>
      </c>
      <c r="W13" s="16" t="str">
        <f>[9]Setembro!$I$26</f>
        <v>*</v>
      </c>
      <c r="X13" s="16" t="str">
        <f>[9]Setembro!$I$27</f>
        <v>*</v>
      </c>
      <c r="Y13" s="16" t="str">
        <f>[9]Setembro!$I$28</f>
        <v>*</v>
      </c>
      <c r="Z13" s="16" t="str">
        <f>[9]Setembro!$I$29</f>
        <v>*</v>
      </c>
      <c r="AA13" s="16" t="str">
        <f>[9]Setembro!$I$30</f>
        <v>*</v>
      </c>
      <c r="AB13" s="16" t="str">
        <f>[9]Setembro!$I$31</f>
        <v>*</v>
      </c>
      <c r="AC13" s="16" t="str">
        <f>[9]Setembro!$I$32</f>
        <v>NE</v>
      </c>
      <c r="AD13" s="16" t="str">
        <f>[9]Setembro!$I$33</f>
        <v>L</v>
      </c>
      <c r="AE13" s="16" t="str">
        <f>[9]Setembro!$I$34</f>
        <v>L</v>
      </c>
      <c r="AF13" s="115" t="s">
        <v>191</v>
      </c>
    </row>
    <row r="14" spans="1:35" ht="12" customHeight="1" x14ac:dyDescent="0.2">
      <c r="A14" s="133" t="s">
        <v>48</v>
      </c>
      <c r="B14" s="16" t="str">
        <f>[10]Setembro!$I$5</f>
        <v>N</v>
      </c>
      <c r="C14" s="16" t="str">
        <f>[10]Setembro!$I$6</f>
        <v>O</v>
      </c>
      <c r="D14" s="16" t="str">
        <f>[10]Setembro!$I$7</f>
        <v>O</v>
      </c>
      <c r="E14" s="16" t="str">
        <f>[10]Setembro!$I$8</f>
        <v>S</v>
      </c>
      <c r="F14" s="16" t="str">
        <f>[10]Setembro!$I$9</f>
        <v>SE</v>
      </c>
      <c r="G14" s="16" t="str">
        <f>[10]Setembro!$I$10</f>
        <v>L</v>
      </c>
      <c r="H14" s="16" t="str">
        <f>[10]Setembro!$I$11</f>
        <v>NE</v>
      </c>
      <c r="I14" s="16" t="str">
        <f>[10]Setembro!$I$12</f>
        <v>L</v>
      </c>
      <c r="J14" s="16" t="str">
        <f>[10]Setembro!$I$13</f>
        <v>L</v>
      </c>
      <c r="K14" s="16" t="str">
        <f>[10]Setembro!$I$14</f>
        <v>NE</v>
      </c>
      <c r="L14" s="16" t="str">
        <f>[10]Setembro!$I$15</f>
        <v>L</v>
      </c>
      <c r="M14" s="16" t="str">
        <f>[10]Setembro!$I$16</f>
        <v>L</v>
      </c>
      <c r="N14" s="16" t="str">
        <f>[10]Setembro!$I$17</f>
        <v>NE</v>
      </c>
      <c r="O14" s="16" t="str">
        <f>[10]Setembro!$I$18</f>
        <v>N</v>
      </c>
      <c r="P14" s="16" t="str">
        <f>[10]Setembro!$I$19</f>
        <v>NE</v>
      </c>
      <c r="Q14" s="16" t="str">
        <f>[10]Setembro!$I$20</f>
        <v>NE</v>
      </c>
      <c r="R14" s="16" t="str">
        <f>[10]Setembro!$I$21</f>
        <v>N</v>
      </c>
      <c r="S14" s="16" t="str">
        <f>[10]Setembro!$I$22</f>
        <v>NE</v>
      </c>
      <c r="T14" s="16" t="str">
        <f>[10]Setembro!$I$23</f>
        <v>NE</v>
      </c>
      <c r="U14" s="16" t="str">
        <f>[10]Setembro!$I$24</f>
        <v>N</v>
      </c>
      <c r="V14" s="16" t="str">
        <f>[10]Setembro!$I$25</f>
        <v>NE</v>
      </c>
      <c r="W14" s="16" t="str">
        <f>[10]Setembro!$I$26</f>
        <v>NE</v>
      </c>
      <c r="X14" s="16" t="str">
        <f>[10]Setembro!$I$27</f>
        <v>NE</v>
      </c>
      <c r="Y14" s="16" t="str">
        <f>[10]Setembro!$I$28</f>
        <v>NE</v>
      </c>
      <c r="Z14" s="16" t="str">
        <f>[10]Setembro!$I$29</f>
        <v>L</v>
      </c>
      <c r="AA14" s="16" t="str">
        <f>[10]Setembro!$I$30</f>
        <v>NE</v>
      </c>
      <c r="AB14" s="16" t="str">
        <f>[10]Setembro!$I$31</f>
        <v>NE</v>
      </c>
      <c r="AC14" s="16" t="str">
        <f>[10]Setembro!$I$32</f>
        <v>SE</v>
      </c>
      <c r="AD14" s="16" t="str">
        <f>[10]Setembro!$I$33</f>
        <v>NE</v>
      </c>
      <c r="AE14" s="16" t="str">
        <f>[10]Setembro!$I$34</f>
        <v>L</v>
      </c>
      <c r="AF14" s="115" t="s">
        <v>193</v>
      </c>
    </row>
    <row r="15" spans="1:35" ht="9.75" customHeight="1" x14ac:dyDescent="0.2">
      <c r="A15" s="133" t="s">
        <v>6</v>
      </c>
      <c r="B15" s="16" t="str">
        <f>[11]Setembro!$I$5</f>
        <v>NO</v>
      </c>
      <c r="C15" s="16" t="str">
        <f>[11]Setembro!$I$6</f>
        <v>SO</v>
      </c>
      <c r="D15" s="16" t="str">
        <f>[11]Setembro!$I$7</f>
        <v>SO</v>
      </c>
      <c r="E15" s="16" t="str">
        <f>[11]Setembro!$I$8</f>
        <v>S</v>
      </c>
      <c r="F15" s="16" t="str">
        <f>[11]Setembro!$I$9</f>
        <v>S</v>
      </c>
      <c r="G15" s="16" t="str">
        <f>[11]Setembro!$I$10</f>
        <v>SE</v>
      </c>
      <c r="H15" s="16" t="str">
        <f>[11]Setembro!$I$11</f>
        <v>SE</v>
      </c>
      <c r="I15" s="16" t="str">
        <f>[11]Setembro!$I$12</f>
        <v>SE</v>
      </c>
      <c r="J15" s="16" t="str">
        <f>[11]Setembro!$I$13</f>
        <v>SE</v>
      </c>
      <c r="K15" s="16" t="str">
        <f>[11]Setembro!$I$14</f>
        <v>L</v>
      </c>
      <c r="L15" s="16" t="str">
        <f>[11]Setembro!$I$15</f>
        <v>SE</v>
      </c>
      <c r="M15" s="16" t="str">
        <f>[11]Setembro!$I$16</f>
        <v>SE</v>
      </c>
      <c r="N15" s="16" t="str">
        <f>[11]Setembro!$I$17</f>
        <v>SE</v>
      </c>
      <c r="O15" s="16" t="str">
        <f>[11]Setembro!$I$18</f>
        <v>SE</v>
      </c>
      <c r="P15" s="16" t="str">
        <f>[11]Setembro!$I$19</f>
        <v>S</v>
      </c>
      <c r="Q15" s="16" t="str">
        <f>[11]Setembro!$I$20</f>
        <v>SE</v>
      </c>
      <c r="R15" s="16" t="str">
        <f>[11]Setembro!$I$21</f>
        <v>L</v>
      </c>
      <c r="S15" s="16" t="str">
        <f>[11]Setembro!$I$22</f>
        <v>SE</v>
      </c>
      <c r="T15" s="16" t="str">
        <f>[11]Setembro!$I$23</f>
        <v>SE</v>
      </c>
      <c r="U15" s="16" t="str">
        <f>[11]Setembro!$I$24</f>
        <v>SE</v>
      </c>
      <c r="V15" s="16" t="str">
        <f>[11]Setembro!$I$25</f>
        <v>SE</v>
      </c>
      <c r="W15" s="16" t="str">
        <f>[11]Setembro!$I$26</f>
        <v>SE</v>
      </c>
      <c r="X15" s="16" t="str">
        <f>[11]Setembro!$I$27</f>
        <v>NO</v>
      </c>
      <c r="Y15" s="16" t="str">
        <f>[11]Setembro!$I$28</f>
        <v>O</v>
      </c>
      <c r="Z15" s="16" t="str">
        <f>[11]Setembro!$I$29</f>
        <v>O</v>
      </c>
      <c r="AA15" s="16" t="str">
        <f>[11]Setembro!$I$30</f>
        <v>SE</v>
      </c>
      <c r="AB15" s="16" t="str">
        <f>[11]Setembro!$I$31</f>
        <v>L</v>
      </c>
      <c r="AC15" s="16" t="str">
        <f>[11]Setembro!$I$32</f>
        <v>SE</v>
      </c>
      <c r="AD15" s="16" t="str">
        <f>[11]Setembro!$I$33</f>
        <v>S</v>
      </c>
      <c r="AE15" s="16" t="str">
        <f>[11]Setembro!$I$34</f>
        <v>SE</v>
      </c>
      <c r="AF15" s="115" t="s">
        <v>192</v>
      </c>
    </row>
    <row r="16" spans="1:35" ht="10.5" customHeight="1" x14ac:dyDescent="0.2">
      <c r="A16" s="133" t="s">
        <v>7</v>
      </c>
      <c r="B16" s="17" t="str">
        <f>[12]Setembro!$I$5</f>
        <v>N</v>
      </c>
      <c r="C16" s="17" t="str">
        <f>[12]Setembro!$I$6</f>
        <v>NE</v>
      </c>
      <c r="D16" s="17" t="str">
        <f>[12]Setembro!$I$7</f>
        <v>NE</v>
      </c>
      <c r="E16" s="17" t="str">
        <f>[12]Setembro!$I$8</f>
        <v>N</v>
      </c>
      <c r="F16" s="17" t="str">
        <f>[12]Setembro!$I$9</f>
        <v>NO</v>
      </c>
      <c r="G16" s="17" t="str">
        <f>[12]Setembro!$I$10</f>
        <v>SO</v>
      </c>
      <c r="H16" s="17" t="str">
        <f>[12]Setembro!$I$11</f>
        <v>O</v>
      </c>
      <c r="I16" s="17" t="str">
        <f>[12]Setembro!$I$12</f>
        <v>O</v>
      </c>
      <c r="J16" s="17" t="str">
        <f>[12]Setembro!$I$13</f>
        <v>NO</v>
      </c>
      <c r="K16" s="17" t="str">
        <f>[12]Setembro!$I$14</f>
        <v>NE</v>
      </c>
      <c r="L16" s="17" t="str">
        <f>[12]Setembro!$I$15</f>
        <v>N</v>
      </c>
      <c r="M16" s="17" t="str">
        <f>[12]Setembro!$I$16</f>
        <v>O</v>
      </c>
      <c r="N16" s="17" t="str">
        <f>[12]Setembro!$I$17</f>
        <v>NO</v>
      </c>
      <c r="O16" s="17" t="str">
        <f>[12]Setembro!$I$18</f>
        <v>NO</v>
      </c>
      <c r="P16" s="17" t="str">
        <f>[12]Setembro!$I$19</f>
        <v>S</v>
      </c>
      <c r="Q16" s="17" t="str">
        <f>[12]Setembro!$I$20</f>
        <v>SO</v>
      </c>
      <c r="R16" s="17" t="str">
        <f>[12]Setembro!$I$21</f>
        <v>S</v>
      </c>
      <c r="S16" s="17" t="str">
        <f>[12]Setembro!$I$22</f>
        <v>NE</v>
      </c>
      <c r="T16" s="16" t="str">
        <f>[12]Setembro!$I$23</f>
        <v>SE</v>
      </c>
      <c r="U16" s="16" t="str">
        <f>[12]Setembro!$I$24</f>
        <v>SO</v>
      </c>
      <c r="V16" s="16" t="str">
        <f>[12]Setembro!$I$25</f>
        <v>SO</v>
      </c>
      <c r="W16" s="16" t="str">
        <f>[12]Setembro!$I$26</f>
        <v>SO</v>
      </c>
      <c r="X16" s="16" t="str">
        <f>[12]Setembro!$I$27</f>
        <v>SO</v>
      </c>
      <c r="Y16" s="16" t="str">
        <f>[12]Setembro!$I$28</f>
        <v>S</v>
      </c>
      <c r="Z16" s="16" t="str">
        <f>[12]Setembro!$I$29</f>
        <v>L</v>
      </c>
      <c r="AA16" s="16" t="str">
        <f>[12]Setembro!$I$30</f>
        <v>SO</v>
      </c>
      <c r="AB16" s="16" t="str">
        <f>[12]Setembro!$I$31</f>
        <v>NO</v>
      </c>
      <c r="AC16" s="16" t="str">
        <f>[12]Setembro!$I$32</f>
        <v>O</v>
      </c>
      <c r="AD16" s="16" t="str">
        <f>[12]Setembro!$I$33</f>
        <v>SO</v>
      </c>
      <c r="AE16" s="16" t="str">
        <f>[12]Setembro!$I$34</f>
        <v>S</v>
      </c>
      <c r="AF16" s="115" t="s">
        <v>195</v>
      </c>
    </row>
    <row r="17" spans="1:33" ht="11.25" customHeight="1" x14ac:dyDescent="0.2">
      <c r="A17" s="133" t="s">
        <v>8</v>
      </c>
      <c r="B17" s="17" t="str">
        <f>[13]Setembro!$I$5</f>
        <v>N</v>
      </c>
      <c r="C17" s="17" t="str">
        <f>[13]Setembro!$I$6</f>
        <v>N</v>
      </c>
      <c r="D17" s="17" t="str">
        <f>[13]Setembro!$I$7</f>
        <v>N</v>
      </c>
      <c r="E17" s="17" t="str">
        <f>[13]Setembro!$I$8</f>
        <v>NO</v>
      </c>
      <c r="F17" s="17" t="str">
        <f>[13]Setembro!$I$9</f>
        <v>O</v>
      </c>
      <c r="G17" s="17" t="str">
        <f>[13]Setembro!$I$10</f>
        <v>SE</v>
      </c>
      <c r="H17" s="17" t="str">
        <f>[13]Setembro!$I$11</f>
        <v>SO</v>
      </c>
      <c r="I17" s="17" t="str">
        <f>[13]Setembro!$I$12</f>
        <v>O</v>
      </c>
      <c r="J17" s="17" t="str">
        <f>[13]Setembro!$I$13</f>
        <v>S</v>
      </c>
      <c r="K17" s="17" t="str">
        <f>[13]Setembro!$I$14</f>
        <v>SE</v>
      </c>
      <c r="L17" s="17" t="str">
        <f>[13]Setembro!$I$15</f>
        <v>O</v>
      </c>
      <c r="M17" s="17" t="str">
        <f>[13]Setembro!$I$16</f>
        <v>S</v>
      </c>
      <c r="N17" s="17" t="str">
        <f>[13]Setembro!$I$17</f>
        <v>S</v>
      </c>
      <c r="O17" s="17" t="str">
        <f>[13]Setembro!$I$18</f>
        <v>O</v>
      </c>
      <c r="P17" s="17" t="str">
        <f>[13]Setembro!$I$19</f>
        <v>NE</v>
      </c>
      <c r="Q17" s="16" t="str">
        <f>[13]Setembro!$I$20</f>
        <v>S</v>
      </c>
      <c r="R17" s="16" t="str">
        <f>[13]Setembro!$I$21</f>
        <v>SE</v>
      </c>
      <c r="S17" s="16" t="str">
        <f>[13]Setembro!$I$22</f>
        <v>NE</v>
      </c>
      <c r="T17" s="16" t="str">
        <f>[13]Setembro!$I$23</f>
        <v>SE</v>
      </c>
      <c r="U17" s="16" t="str">
        <f>[13]Setembro!$I$24</f>
        <v>SE</v>
      </c>
      <c r="V17" s="16" t="str">
        <f>[13]Setembro!$I$25</f>
        <v>S</v>
      </c>
      <c r="W17" s="16" t="str">
        <f>[13]Setembro!$I$26</f>
        <v>SE</v>
      </c>
      <c r="X17" s="16" t="str">
        <f>[13]Setembro!$I$27</f>
        <v>SE</v>
      </c>
      <c r="Y17" s="16" t="str">
        <f>[13]Setembro!$I$28</f>
        <v>SE</v>
      </c>
      <c r="Z17" s="16" t="str">
        <f>[13]Setembro!$I$29</f>
        <v>SE</v>
      </c>
      <c r="AA17" s="16" t="str">
        <f>[13]Setembro!$I$30</f>
        <v>NO</v>
      </c>
      <c r="AB17" s="16" t="str">
        <f>[13]Setembro!$I$31</f>
        <v>SO</v>
      </c>
      <c r="AC17" s="16" t="str">
        <f>[13]Setembro!$I$32</f>
        <v>SE</v>
      </c>
      <c r="AD17" s="16" t="str">
        <f>[13]Setembro!$I$33</f>
        <v>SE</v>
      </c>
      <c r="AE17" s="16" t="str">
        <f>[13]Setembro!$I$34</f>
        <v>SE</v>
      </c>
      <c r="AF17" s="115" t="s">
        <v>192</v>
      </c>
    </row>
    <row r="18" spans="1:33" ht="11.25" customHeight="1" x14ac:dyDescent="0.2">
      <c r="A18" s="133" t="s">
        <v>9</v>
      </c>
      <c r="B18" s="17" t="str">
        <f>[14]Setembro!$I$5</f>
        <v>SE</v>
      </c>
      <c r="C18" s="17" t="str">
        <f>[14]Setembro!$I$6</f>
        <v>SO</v>
      </c>
      <c r="D18" s="17" t="str">
        <f>[14]Setembro!$I$7</f>
        <v>O</v>
      </c>
      <c r="E18" s="17" t="str">
        <f>[14]Setembro!$I$8</f>
        <v>S</v>
      </c>
      <c r="F18" s="17" t="str">
        <f>[14]Setembro!$I$9</f>
        <v>S</v>
      </c>
      <c r="G18" s="17" t="str">
        <f>[14]Setembro!$I$10</f>
        <v>L</v>
      </c>
      <c r="H18" s="17" t="str">
        <f>[14]Setembro!$I$11</f>
        <v>L</v>
      </c>
      <c r="I18" s="17" t="str">
        <f>[14]Setembro!$I$12</f>
        <v>S</v>
      </c>
      <c r="J18" s="17" t="str">
        <f>[14]Setembro!$I$13</f>
        <v>S</v>
      </c>
      <c r="K18" s="17" t="str">
        <f>[14]Setembro!$I$14</f>
        <v>L</v>
      </c>
      <c r="L18" s="17" t="str">
        <f>[14]Setembro!$I$15</f>
        <v>NE</v>
      </c>
      <c r="M18" s="17" t="str">
        <f>[14]Setembro!$I$16</f>
        <v>L</v>
      </c>
      <c r="N18" s="17" t="str">
        <f>[14]Setembro!$I$17</f>
        <v>L</v>
      </c>
      <c r="O18" s="17" t="str">
        <f>[14]Setembro!$I$18</f>
        <v>S</v>
      </c>
      <c r="P18" s="17" t="str">
        <f>[14]Setembro!$I$19</f>
        <v>O</v>
      </c>
      <c r="Q18" s="17" t="str">
        <f>[14]Setembro!$I$20</f>
        <v>L</v>
      </c>
      <c r="R18" s="17" t="str">
        <f>[14]Setembro!$I$21</f>
        <v>NE</v>
      </c>
      <c r="S18" s="17" t="str">
        <f>[14]Setembro!$I$22</f>
        <v>NO</v>
      </c>
      <c r="T18" s="16" t="str">
        <f>[14]Setembro!$I$23</f>
        <v>NE</v>
      </c>
      <c r="U18" s="16" t="str">
        <f>[14]Setembro!$I$24</f>
        <v>SE</v>
      </c>
      <c r="V18" s="16" t="str">
        <f>[14]Setembro!$I$25</f>
        <v>L</v>
      </c>
      <c r="W18" s="16" t="str">
        <f>[14]Setembro!$I$26</f>
        <v>NE</v>
      </c>
      <c r="X18" s="16" t="str">
        <f>[14]Setembro!$I$27</f>
        <v>NE</v>
      </c>
      <c r="Y18" s="16" t="str">
        <f>[14]Setembro!$I$28</f>
        <v>N</v>
      </c>
      <c r="Z18" s="16" t="str">
        <f>[14]Setembro!$I$29</f>
        <v>L</v>
      </c>
      <c r="AA18" s="16" t="str">
        <f>[14]Setembro!$I$30</f>
        <v>S</v>
      </c>
      <c r="AB18" s="16" t="str">
        <f>[14]Setembro!$I$31</f>
        <v>SE</v>
      </c>
      <c r="AC18" s="16" t="str">
        <f>[14]Setembro!$I$32</f>
        <v>L</v>
      </c>
      <c r="AD18" s="16" t="str">
        <f>[14]Setembro!$I$33</f>
        <v>NE</v>
      </c>
      <c r="AE18" s="16" t="str">
        <f>[14]Setembro!$I$34</f>
        <v>NE</v>
      </c>
      <c r="AF18" s="115" t="s">
        <v>191</v>
      </c>
    </row>
    <row r="19" spans="1:33" ht="12" customHeight="1" x14ac:dyDescent="0.2">
      <c r="A19" s="133" t="s">
        <v>47</v>
      </c>
      <c r="B19" s="17" t="str">
        <f>[15]Setembro!$I$5</f>
        <v>SO</v>
      </c>
      <c r="C19" s="17" t="str">
        <f>[15]Setembro!$I$6</f>
        <v>SO</v>
      </c>
      <c r="D19" s="17" t="str">
        <f>[15]Setembro!$I$7</f>
        <v>SO</v>
      </c>
      <c r="E19" s="17" t="str">
        <f>[15]Setembro!$I$8</f>
        <v>S</v>
      </c>
      <c r="F19" s="17" t="str">
        <f>[15]Setembro!$I$9</f>
        <v>S</v>
      </c>
      <c r="G19" s="17" t="str">
        <f>[15]Setembro!$I$10</f>
        <v>SE</v>
      </c>
      <c r="H19" s="17" t="str">
        <f>[15]Setembro!$I$11</f>
        <v>SE</v>
      </c>
      <c r="I19" s="17" t="str">
        <f>[15]Setembro!$I$12</f>
        <v>S</v>
      </c>
      <c r="J19" s="17" t="str">
        <f>[15]Setembro!$I$13</f>
        <v>SE</v>
      </c>
      <c r="K19" s="17" t="str">
        <f>[15]Setembro!$I$14</f>
        <v>S</v>
      </c>
      <c r="L19" s="17" t="str">
        <f>[15]Setembro!$I$15</f>
        <v>SE</v>
      </c>
      <c r="M19" s="17" t="str">
        <f>[15]Setembro!$I$16</f>
        <v>S</v>
      </c>
      <c r="N19" s="17" t="str">
        <f>[15]Setembro!$I$17</f>
        <v>SE</v>
      </c>
      <c r="O19" s="17" t="str">
        <f>[15]Setembro!$I$18</f>
        <v>S</v>
      </c>
      <c r="P19" s="17" t="str">
        <f>[15]Setembro!$I$19</f>
        <v>SE</v>
      </c>
      <c r="Q19" s="17" t="str">
        <f>[15]Setembro!$I$20</f>
        <v>SE</v>
      </c>
      <c r="R19" s="17" t="str">
        <f>[15]Setembro!$I$21</f>
        <v>SO</v>
      </c>
      <c r="S19" s="17" t="str">
        <f>[15]Setembro!$I$22</f>
        <v>N</v>
      </c>
      <c r="T19" s="16" t="str">
        <f>[15]Setembro!$I$23</f>
        <v>N</v>
      </c>
      <c r="U19" s="16" t="str">
        <f>[15]Setembro!$I$24</f>
        <v>L</v>
      </c>
      <c r="V19" s="16" t="str">
        <f>[15]Setembro!$I$25</f>
        <v>L</v>
      </c>
      <c r="W19" s="16" t="str">
        <f>[15]Setembro!$I$26</f>
        <v>N</v>
      </c>
      <c r="X19" s="16" t="str">
        <f>[15]Setembro!$I$27</f>
        <v>SE</v>
      </c>
      <c r="Y19" s="16" t="str">
        <f>[15]Setembro!$I$28</f>
        <v>SE</v>
      </c>
      <c r="Z19" s="16" t="str">
        <f>[15]Setembro!$I$29</f>
        <v>N</v>
      </c>
      <c r="AA19" s="16" t="str">
        <f>[15]Setembro!$I$30</f>
        <v>NE</v>
      </c>
      <c r="AB19" s="16" t="str">
        <f>[15]Setembro!$I$31</f>
        <v>L</v>
      </c>
      <c r="AC19" s="16" t="str">
        <f>[15]Setembro!$I$32</f>
        <v>SE</v>
      </c>
      <c r="AD19" s="16" t="str">
        <f>[15]Setembro!$I$33</f>
        <v>N</v>
      </c>
      <c r="AE19" s="16" t="str">
        <f>[15]Setembro!$I$34</f>
        <v>N</v>
      </c>
      <c r="AF19" s="115" t="str">
        <f>[15]Abril!$I$35</f>
        <v>SE</v>
      </c>
    </row>
    <row r="20" spans="1:33" ht="11.25" customHeight="1" x14ac:dyDescent="0.2">
      <c r="A20" s="133" t="s">
        <v>10</v>
      </c>
      <c r="B20" s="14" t="str">
        <f>[16]Setembro!$I$5</f>
        <v>L</v>
      </c>
      <c r="C20" s="14" t="str">
        <f>[16]Setembro!$I$6</f>
        <v>L</v>
      </c>
      <c r="D20" s="14" t="str">
        <f>[16]Setembro!$I$7</f>
        <v>SE</v>
      </c>
      <c r="E20" s="14" t="str">
        <f>[16]Setembro!$I$8</f>
        <v>NE</v>
      </c>
      <c r="F20" s="14" t="str">
        <f>[16]Setembro!$I$9</f>
        <v>NO</v>
      </c>
      <c r="G20" s="14" t="str">
        <f>[16]Setembro!$I$10</f>
        <v>O</v>
      </c>
      <c r="H20" s="14" t="str">
        <f>[16]Setembro!$I$11</f>
        <v>O</v>
      </c>
      <c r="I20" s="14" t="str">
        <f>[16]Setembro!$I$12</f>
        <v>NO</v>
      </c>
      <c r="J20" s="14" t="str">
        <f>[16]Setembro!$I$13</f>
        <v>O</v>
      </c>
      <c r="K20" s="14" t="str">
        <f>[16]Setembro!$I$14</f>
        <v>O</v>
      </c>
      <c r="L20" s="14" t="str">
        <f>[16]Setembro!$I$15</f>
        <v>NE</v>
      </c>
      <c r="M20" s="14" t="str">
        <f>[16]Setembro!$I$16</f>
        <v>NO</v>
      </c>
      <c r="N20" s="14" t="str">
        <f>[16]Setembro!$I$17</f>
        <v>O</v>
      </c>
      <c r="O20" s="14" t="str">
        <f>[16]Setembro!$I$18</f>
        <v>S</v>
      </c>
      <c r="P20" s="14" t="str">
        <f>[16]Setembro!$I$19</f>
        <v>S</v>
      </c>
      <c r="Q20" s="14" t="str">
        <f>[16]Setembro!$I$20</f>
        <v>O</v>
      </c>
      <c r="R20" s="14" t="str">
        <f>[16]Setembro!$I$21</f>
        <v>O</v>
      </c>
      <c r="S20" s="14" t="str">
        <f>[16]Setembro!$I$22</f>
        <v>SE</v>
      </c>
      <c r="T20" s="16" t="str">
        <f>[16]Setembro!$I$23</f>
        <v>SO</v>
      </c>
      <c r="U20" s="16" t="str">
        <f>[16]Setembro!$I$24</f>
        <v>O</v>
      </c>
      <c r="V20" s="16" t="str">
        <f>[16]Setembro!$I$25</f>
        <v>O</v>
      </c>
      <c r="W20" s="16" t="str">
        <f>[16]Setembro!$I$26</f>
        <v>O</v>
      </c>
      <c r="X20" s="16" t="str">
        <f>[16]Setembro!$I$27</f>
        <v>SO</v>
      </c>
      <c r="Y20" s="16" t="str">
        <f>[16]Setembro!$I$28</f>
        <v>SO</v>
      </c>
      <c r="Z20" s="16" t="str">
        <f>[16]Setembro!$I$29</f>
        <v>SE</v>
      </c>
      <c r="AA20" s="16" t="str">
        <f>[16]Setembro!$I$30</f>
        <v>SO</v>
      </c>
      <c r="AB20" s="16" t="str">
        <f>[16]Setembro!$I$31</f>
        <v>NO</v>
      </c>
      <c r="AC20" s="16" t="str">
        <f>[16]Setembro!$I$32</f>
        <v>O</v>
      </c>
      <c r="AD20" s="16" t="str">
        <f>[16]Setembro!$I$33</f>
        <v>SO</v>
      </c>
      <c r="AE20" s="16" t="str">
        <f>[16]Setembro!$I$34</f>
        <v>SO</v>
      </c>
      <c r="AF20" s="115" t="str">
        <f>[16]Abril!$I$35</f>
        <v>SO</v>
      </c>
    </row>
    <row r="21" spans="1:33" ht="12.75" customHeight="1" x14ac:dyDescent="0.2">
      <c r="A21" s="133" t="s">
        <v>11</v>
      </c>
      <c r="B21" s="17" t="str">
        <f>[17]Setembro!$I$5</f>
        <v>NE</v>
      </c>
      <c r="C21" s="17" t="str">
        <f>[17]Setembro!$I$6</f>
        <v>N</v>
      </c>
      <c r="D21" s="17" t="str">
        <f>[17]Setembro!$I$7</f>
        <v>NE</v>
      </c>
      <c r="E21" s="17" t="str">
        <f>[17]Setembro!$I$8</f>
        <v>NO</v>
      </c>
      <c r="F21" s="17" t="str">
        <f>[17]Setembro!$I$9</f>
        <v>SO</v>
      </c>
      <c r="G21" s="17" t="str">
        <f>[17]Setembro!$I$10</f>
        <v>S</v>
      </c>
      <c r="H21" s="17" t="str">
        <f>[17]Setembro!$I$11</f>
        <v>NE</v>
      </c>
      <c r="I21" s="17" t="str">
        <f>[17]Setembro!$I$12</f>
        <v>NE</v>
      </c>
      <c r="J21" s="17" t="str">
        <f>[17]Setembro!$I$13</f>
        <v>NE</v>
      </c>
      <c r="K21" s="17" t="str">
        <f>[17]Setembro!$I$14</f>
        <v>NE</v>
      </c>
      <c r="L21" s="17" t="str">
        <f>[17]Setembro!$I$15</f>
        <v>NE</v>
      </c>
      <c r="M21" s="17" t="str">
        <f>[17]Setembro!$I$16</f>
        <v>SO</v>
      </c>
      <c r="N21" s="17" t="str">
        <f>[17]Setembro!$I$17</f>
        <v>SO</v>
      </c>
      <c r="O21" s="17" t="str">
        <f>[17]Setembro!$I$18</f>
        <v>SO</v>
      </c>
      <c r="P21" s="17" t="str">
        <f>[17]Setembro!$I$19</f>
        <v>SO</v>
      </c>
      <c r="Q21" s="17" t="str">
        <f>[17]Setembro!$I$20</f>
        <v>SO</v>
      </c>
      <c r="R21" s="17" t="str">
        <f>[17]Setembro!$I$21</f>
        <v>L</v>
      </c>
      <c r="S21" s="17" t="str">
        <f>[17]Setembro!$I$22</f>
        <v>NE</v>
      </c>
      <c r="T21" s="16" t="str">
        <f>[17]Setembro!$I$23</f>
        <v>L</v>
      </c>
      <c r="U21" s="16" t="str">
        <f>[17]Setembro!$I$24</f>
        <v>SO</v>
      </c>
      <c r="V21" s="16" t="str">
        <f>[17]Setembro!$I$25</f>
        <v>SO</v>
      </c>
      <c r="W21" s="16" t="str">
        <f>[17]Setembro!$I$26</f>
        <v>SE</v>
      </c>
      <c r="X21" s="16" t="str">
        <f>[17]Setembro!$I$27</f>
        <v>L</v>
      </c>
      <c r="Y21" s="16" t="str">
        <f>[17]Setembro!$I$28</f>
        <v>L</v>
      </c>
      <c r="Z21" s="16" t="str">
        <f>[17]Setembro!$I$29</f>
        <v>NE</v>
      </c>
      <c r="AA21" s="16" t="str">
        <f>[17]Setembro!$I$30</f>
        <v>L</v>
      </c>
      <c r="AB21" s="16" t="str">
        <f>[17]Setembro!$I$31</f>
        <v>SO</v>
      </c>
      <c r="AC21" s="16" t="str">
        <f>[17]Setembro!$I$32</f>
        <v>SO</v>
      </c>
      <c r="AD21" s="16" t="str">
        <f>[17]Setembro!$I$33</f>
        <v>S</v>
      </c>
      <c r="AE21" s="16" t="str">
        <f>[17]Setembro!$I$34</f>
        <v>S</v>
      </c>
      <c r="AF21" s="115" t="str">
        <f>[17]Abril!$I$35</f>
        <v>SO</v>
      </c>
    </row>
    <row r="22" spans="1:33" ht="12.75" customHeight="1" x14ac:dyDescent="0.2">
      <c r="A22" s="133" t="s">
        <v>12</v>
      </c>
      <c r="B22" s="17" t="str">
        <f>[18]Setembro!$I$5</f>
        <v>S</v>
      </c>
      <c r="C22" s="17" t="str">
        <f>[18]Setembro!$I$6</f>
        <v>SO</v>
      </c>
      <c r="D22" s="17" t="str">
        <f>[18]Setembro!$I$7</f>
        <v>S</v>
      </c>
      <c r="E22" s="17" t="str">
        <f>[18]Setembro!$I$8</f>
        <v>S</v>
      </c>
      <c r="F22" s="17" t="str">
        <f>[18]Setembro!$I$9</f>
        <v>SE</v>
      </c>
      <c r="G22" s="17" t="str">
        <f>[18]Setembro!$I$10</f>
        <v>S</v>
      </c>
      <c r="H22" s="17" t="str">
        <f>[18]Setembro!$I$11</f>
        <v>L</v>
      </c>
      <c r="I22" s="17" t="str">
        <f>[18]Setembro!$I$12</f>
        <v>S</v>
      </c>
      <c r="J22" s="17" t="str">
        <f>[18]Setembro!$I$13</f>
        <v>S</v>
      </c>
      <c r="K22" s="17" t="str">
        <f>[18]Setembro!$I$14</f>
        <v>SE</v>
      </c>
      <c r="L22" s="17" t="str">
        <f>[18]Setembro!$I$15</f>
        <v>SE</v>
      </c>
      <c r="M22" s="17" t="str">
        <f>[18]Setembro!$I$16</f>
        <v>N</v>
      </c>
      <c r="N22" s="17" t="str">
        <f>[18]Setembro!$I$17</f>
        <v>S</v>
      </c>
      <c r="O22" s="17" t="str">
        <f>[18]Setembro!$I$18</f>
        <v>S</v>
      </c>
      <c r="P22" s="17" t="str">
        <f>[18]Setembro!$I$19</f>
        <v>S</v>
      </c>
      <c r="Q22" s="17" t="str">
        <f>[18]Setembro!$I$20</f>
        <v>S</v>
      </c>
      <c r="R22" s="17" t="str">
        <f>[18]Setembro!$I$21</f>
        <v>NO</v>
      </c>
      <c r="S22" s="17" t="str">
        <f>[18]Setembro!$I$22</f>
        <v>N</v>
      </c>
      <c r="T22" s="17" t="str">
        <f>[18]Setembro!$I$23</f>
        <v>N</v>
      </c>
      <c r="U22" s="17" t="str">
        <f>[18]Setembro!$I$24</f>
        <v>SE</v>
      </c>
      <c r="V22" s="17" t="str">
        <f>[18]Setembro!$I$25</f>
        <v>NE</v>
      </c>
      <c r="W22" s="17" t="str">
        <f>[18]Setembro!$I$26</f>
        <v>N</v>
      </c>
      <c r="X22" s="17" t="str">
        <f>[18]Setembro!$I$27</f>
        <v>N</v>
      </c>
      <c r="Y22" s="17" t="str">
        <f>[18]Setembro!$I$28</f>
        <v>S</v>
      </c>
      <c r="Z22" s="17" t="str">
        <f>[18]Setembro!$I$29</f>
        <v>NE</v>
      </c>
      <c r="AA22" s="17" t="str">
        <f>[18]Setembro!$I$30</f>
        <v>N</v>
      </c>
      <c r="AB22" s="17" t="str">
        <f>[18]Setembro!$I$31</f>
        <v>S</v>
      </c>
      <c r="AC22" s="17" t="str">
        <f>[18]Setembro!$I$32</f>
        <v>SE</v>
      </c>
      <c r="AD22" s="17" t="str">
        <f>[18]Setembro!$I$33</f>
        <v>SE</v>
      </c>
      <c r="AE22" s="17" t="str">
        <f>[18]Setembro!$I$34</f>
        <v>NE</v>
      </c>
      <c r="AF22" s="115" t="str">
        <f>[18]Abril!$I$35</f>
        <v>S</v>
      </c>
    </row>
    <row r="23" spans="1:33" ht="12" customHeight="1" x14ac:dyDescent="0.2">
      <c r="A23" s="133" t="s">
        <v>13</v>
      </c>
      <c r="B23" s="16" t="str">
        <f>[19]Setembro!$I$5</f>
        <v>SO</v>
      </c>
      <c r="C23" s="16" t="str">
        <f>[19]Setembro!$I$6</f>
        <v>S</v>
      </c>
      <c r="D23" s="16" t="str">
        <f>[19]Setembro!$I$7</f>
        <v>S</v>
      </c>
      <c r="E23" s="16" t="str">
        <f>[19]Setembro!$I$8</f>
        <v>S</v>
      </c>
      <c r="F23" s="16" t="str">
        <f>[19]Setembro!$I$9</f>
        <v>SE</v>
      </c>
      <c r="G23" s="16" t="str">
        <f>[19]Setembro!$I$10</f>
        <v>SO</v>
      </c>
      <c r="H23" s="16" t="str">
        <f>[19]Setembro!$I$11</f>
        <v>SE</v>
      </c>
      <c r="I23" s="16" t="str">
        <f>[19]Setembro!$I$12</f>
        <v>SE</v>
      </c>
      <c r="J23" s="16" t="str">
        <f>[19]Setembro!$I$13</f>
        <v>SE</v>
      </c>
      <c r="K23" s="16" t="str">
        <f>[19]Setembro!$I$14</f>
        <v>SE</v>
      </c>
      <c r="L23" s="16" t="str">
        <f>[19]Setembro!$I$15</f>
        <v>S</v>
      </c>
      <c r="M23" s="16" t="str">
        <f>[19]Setembro!$I$16</f>
        <v>SO</v>
      </c>
      <c r="N23" s="16" t="str">
        <f>[19]Setembro!$I$17</f>
        <v>O</v>
      </c>
      <c r="O23" s="16" t="str">
        <f>[19]Setembro!$I$18</f>
        <v>SE</v>
      </c>
      <c r="P23" s="16" t="str">
        <f>[19]Setembro!$I$19</f>
        <v>SE</v>
      </c>
      <c r="Q23" s="16" t="str">
        <f>[19]Setembro!$I$20</f>
        <v>L</v>
      </c>
      <c r="R23" s="16" t="str">
        <f>[19]Setembro!$I$21</f>
        <v>NE</v>
      </c>
      <c r="S23" s="16" t="str">
        <f>[19]Setembro!$I$22</f>
        <v>N</v>
      </c>
      <c r="T23" s="16" t="str">
        <f>[19]Setembro!$I$23</f>
        <v>N</v>
      </c>
      <c r="U23" s="16" t="str">
        <f>[19]Setembro!$I$24</f>
        <v>N</v>
      </c>
      <c r="V23" s="16" t="str">
        <f>[19]Setembro!$I$25</f>
        <v>NO</v>
      </c>
      <c r="W23" s="16" t="str">
        <f>[19]Setembro!$I$26</f>
        <v>NE</v>
      </c>
      <c r="X23" s="16" t="str">
        <f>[19]Setembro!$I$27</f>
        <v>NO</v>
      </c>
      <c r="Y23" s="16" t="str">
        <f>[19]Setembro!$I$28</f>
        <v>NE</v>
      </c>
      <c r="Z23" s="16" t="str">
        <f>[19]Setembro!$I$29</f>
        <v>NE</v>
      </c>
      <c r="AA23" s="16" t="str">
        <f>[19]Setembro!$I$30</f>
        <v>NE</v>
      </c>
      <c r="AB23" s="16" t="str">
        <f>[19]Setembro!$I$31</f>
        <v>O</v>
      </c>
      <c r="AC23" s="16" t="str">
        <f>[19]Setembro!$I$32</f>
        <v>NE</v>
      </c>
      <c r="AD23" s="16" t="str">
        <f>[19]Setembro!$I$33</f>
        <v>N</v>
      </c>
      <c r="AE23" s="16" t="str">
        <f>[19]Setembro!$I$34</f>
        <v>NE</v>
      </c>
      <c r="AF23" s="115" t="str">
        <f>[19]Abril!$I$35</f>
        <v>O</v>
      </c>
    </row>
    <row r="24" spans="1:33" ht="11.25" customHeight="1" x14ac:dyDescent="0.2">
      <c r="A24" s="133" t="s">
        <v>14</v>
      </c>
      <c r="B24" s="17" t="str">
        <f>[20]Setembro!$I$5</f>
        <v>NE</v>
      </c>
      <c r="C24" s="17" t="str">
        <f>[20]Setembro!$I$6</f>
        <v>SO</v>
      </c>
      <c r="D24" s="17" t="str">
        <f>[20]Setembro!$I$7</f>
        <v>SO</v>
      </c>
      <c r="E24" s="17" t="str">
        <f>[20]Setembro!$I$8</f>
        <v>SO</v>
      </c>
      <c r="F24" s="17" t="str">
        <f>[20]Setembro!$I$9</f>
        <v>L</v>
      </c>
      <c r="G24" s="17" t="str">
        <f>[20]Setembro!$I$10</f>
        <v>SE</v>
      </c>
      <c r="H24" s="17" t="str">
        <f>[20]Setembro!$I$11</f>
        <v>SE</v>
      </c>
      <c r="I24" s="17" t="str">
        <f>[20]Setembro!$I$12</f>
        <v>S</v>
      </c>
      <c r="J24" s="17" t="str">
        <f>[20]Setembro!$I$13</f>
        <v>SE</v>
      </c>
      <c r="K24" s="17" t="str">
        <f>[20]Setembro!$I$14</f>
        <v>SE</v>
      </c>
      <c r="L24" s="17" t="str">
        <f>[20]Setembro!$I$15</f>
        <v>L</v>
      </c>
      <c r="M24" s="17" t="str">
        <f>[20]Setembro!$I$16</f>
        <v>SE</v>
      </c>
      <c r="N24" s="17" t="str">
        <f>[20]Setembro!$I$17</f>
        <v>S</v>
      </c>
      <c r="O24" s="17" t="str">
        <f>[20]Setembro!$I$18</f>
        <v>SO</v>
      </c>
      <c r="P24" s="17" t="str">
        <f>[20]Setembro!$I$19</f>
        <v>N</v>
      </c>
      <c r="Q24" s="17" t="str">
        <f>[20]Setembro!$I$20</f>
        <v>SE</v>
      </c>
      <c r="R24" s="17" t="str">
        <f>[20]Setembro!$I$21</f>
        <v>NE</v>
      </c>
      <c r="S24" s="17" t="str">
        <f>[20]Setembro!$I$22</f>
        <v>N</v>
      </c>
      <c r="T24" s="17" t="str">
        <f>[20]Setembro!$I$23</f>
        <v>N</v>
      </c>
      <c r="U24" s="17" t="str">
        <f>[20]Setembro!$I$24</f>
        <v>NE</v>
      </c>
      <c r="V24" s="17" t="str">
        <f>[20]Setembro!$I$25</f>
        <v>L</v>
      </c>
      <c r="W24" s="17" t="str">
        <f>[20]Setembro!$I$26</f>
        <v>SE</v>
      </c>
      <c r="X24" s="17" t="str">
        <f>[20]Setembro!$I$27</f>
        <v>SE</v>
      </c>
      <c r="Y24" s="17" t="str">
        <f>[20]Setembro!$I$28</f>
        <v>SE</v>
      </c>
      <c r="Z24" s="17" t="str">
        <f>[20]Setembro!$I$29</f>
        <v>SO</v>
      </c>
      <c r="AA24" s="17" t="str">
        <f>[20]Setembro!$I$30</f>
        <v>NE</v>
      </c>
      <c r="AB24" s="17" t="str">
        <f>[20]Setembro!$I$31</f>
        <v>S</v>
      </c>
      <c r="AC24" s="17" t="str">
        <f>[20]Setembro!$I$32</f>
        <v>SO</v>
      </c>
      <c r="AD24" s="17" t="str">
        <f>[20]Setembro!$I$33</f>
        <v>NE</v>
      </c>
      <c r="AE24" s="17" t="str">
        <f>[20]Setembro!$I$34</f>
        <v>NO</v>
      </c>
      <c r="AF24" s="115" t="str">
        <f>[20]Abril!$I$35</f>
        <v>SE</v>
      </c>
      <c r="AG24" s="29" t="s">
        <v>52</v>
      </c>
    </row>
    <row r="25" spans="1:33" ht="12" customHeight="1" x14ac:dyDescent="0.2">
      <c r="A25" s="133" t="s">
        <v>15</v>
      </c>
      <c r="B25" s="17" t="str">
        <f>[21]Setembro!$I$5</f>
        <v>SO</v>
      </c>
      <c r="C25" s="17" t="str">
        <f>[21]Setembro!$I$6</f>
        <v>SO</v>
      </c>
      <c r="D25" s="17" t="str">
        <f>[21]Setembro!$I$7</f>
        <v>O</v>
      </c>
      <c r="E25" s="17" t="str">
        <f>[21]Setembro!$I$8</f>
        <v>S</v>
      </c>
      <c r="F25" s="17" t="str">
        <f>[21]Setembro!$I$9</f>
        <v>SO</v>
      </c>
      <c r="G25" s="17" t="str">
        <f>[21]Setembro!$I$10</f>
        <v>NO</v>
      </c>
      <c r="H25" s="17" t="str">
        <f>[21]Setembro!$I$11</f>
        <v>NO</v>
      </c>
      <c r="I25" s="17" t="str">
        <f>[21]Setembro!$I$12</f>
        <v>NO</v>
      </c>
      <c r="J25" s="17" t="str">
        <f>[21]Setembro!$I$13</f>
        <v>SO</v>
      </c>
      <c r="K25" s="17" t="str">
        <f>[21]Setembro!$I$14</f>
        <v>NO</v>
      </c>
      <c r="L25" s="17" t="str">
        <f>[21]Setembro!$I$15</f>
        <v>SO</v>
      </c>
      <c r="M25" s="17" t="str">
        <f>[21]Setembro!$I$16</f>
        <v>NO</v>
      </c>
      <c r="N25" s="17" t="str">
        <f>[21]Setembro!$I$17</f>
        <v>NO</v>
      </c>
      <c r="O25" s="17" t="str">
        <f>[21]Setembro!$I$18</f>
        <v>SO</v>
      </c>
      <c r="P25" s="17" t="str">
        <f>[21]Setembro!$I$19</f>
        <v>O</v>
      </c>
      <c r="Q25" s="17" t="str">
        <f>[21]Setembro!$I$20</f>
        <v>NO</v>
      </c>
      <c r="R25" s="17" t="str">
        <f>[21]Setembro!$I$21</f>
        <v>NO</v>
      </c>
      <c r="S25" s="17" t="str">
        <f>[21]Setembro!$I$22</f>
        <v>O</v>
      </c>
      <c r="T25" s="17" t="str">
        <f>[21]Setembro!$I$23</f>
        <v>O</v>
      </c>
      <c r="U25" s="17" t="str">
        <f>[21]Setembro!$I$24</f>
        <v>NO</v>
      </c>
      <c r="V25" s="17" t="str">
        <f>[21]Setembro!$I$25</f>
        <v>NO</v>
      </c>
      <c r="W25" s="17" t="str">
        <f>[21]Setembro!$I$26</f>
        <v>NO</v>
      </c>
      <c r="X25" s="17" t="str">
        <f>[21]Setembro!$I$27</f>
        <v>NO</v>
      </c>
      <c r="Y25" s="17" t="str">
        <f>[21]Setembro!$I$28</f>
        <v>NO</v>
      </c>
      <c r="Z25" s="17" t="str">
        <f>[21]Setembro!$I$29</f>
        <v>NO</v>
      </c>
      <c r="AA25" s="17" t="str">
        <f>[21]Setembro!$I$30</f>
        <v>NO</v>
      </c>
      <c r="AB25" s="17" t="str">
        <f>[21]Setembro!$I$31</f>
        <v>NO</v>
      </c>
      <c r="AC25" s="17" t="str">
        <f>[21]Setembro!$I$32</f>
        <v>NO</v>
      </c>
      <c r="AD25" s="17" t="str">
        <f>[21]Setembro!$I$33</f>
        <v>NO</v>
      </c>
      <c r="AE25" s="17" t="str">
        <f>[21]Setembro!$I$34</f>
        <v>NO</v>
      </c>
      <c r="AF25" s="115" t="s">
        <v>196</v>
      </c>
    </row>
    <row r="26" spans="1:33" ht="12.75" customHeight="1" x14ac:dyDescent="0.2">
      <c r="A26" s="133" t="s">
        <v>16</v>
      </c>
      <c r="B26" s="18" t="str">
        <f>[22]Setembro!$I$5</f>
        <v>S</v>
      </c>
      <c r="C26" s="18" t="str">
        <f>[22]Setembro!$I$6</f>
        <v>SO</v>
      </c>
      <c r="D26" s="18" t="str">
        <f>[22]Setembro!$I$7</f>
        <v>O</v>
      </c>
      <c r="E26" s="18" t="str">
        <f>[22]Setembro!$I$8</f>
        <v>S</v>
      </c>
      <c r="F26" s="18" t="str">
        <f>[22]Setembro!$I$9</f>
        <v>SE</v>
      </c>
      <c r="G26" s="18" t="str">
        <f>[22]Setembro!$I$10</f>
        <v>N</v>
      </c>
      <c r="H26" s="18" t="str">
        <f>[22]Setembro!$I$11</f>
        <v>N</v>
      </c>
      <c r="I26" s="18" t="str">
        <f>[22]Setembro!$I$12</f>
        <v>L</v>
      </c>
      <c r="J26" s="18" t="str">
        <f>[22]Setembro!$I$13</f>
        <v>SE</v>
      </c>
      <c r="K26" s="18" t="str">
        <f>[22]Setembro!$I$14</f>
        <v>L</v>
      </c>
      <c r="L26" s="18" t="str">
        <f>[22]Setembro!$I$15</f>
        <v>S</v>
      </c>
      <c r="M26" s="18" t="str">
        <f>[22]Setembro!$I$16</f>
        <v>SE</v>
      </c>
      <c r="N26" s="18" t="str">
        <f>[22]Setembro!$I$17</f>
        <v>SE</v>
      </c>
      <c r="O26" s="18" t="str">
        <f>[22]Setembro!$I$18</f>
        <v>SE</v>
      </c>
      <c r="P26" s="18" t="str">
        <f>[22]Setembro!$I$19</f>
        <v>SE</v>
      </c>
      <c r="Q26" s="18" t="str">
        <f>[22]Setembro!$I$20</f>
        <v>N</v>
      </c>
      <c r="R26" s="18" t="str">
        <f>[22]Setembro!$I$21</f>
        <v>S</v>
      </c>
      <c r="S26" s="18" t="str">
        <f>[22]Setembro!$I$22</f>
        <v>N</v>
      </c>
      <c r="T26" s="18" t="str">
        <f>[22]Setembro!$I$23</f>
        <v>N</v>
      </c>
      <c r="U26" s="18" t="str">
        <f>[22]Setembro!$I$24</f>
        <v>N</v>
      </c>
      <c r="V26" s="18" t="str">
        <f>[22]Setembro!$I$25</f>
        <v>NE</v>
      </c>
      <c r="W26" s="18" t="str">
        <f>[22]Setembro!$I$26</f>
        <v>N</v>
      </c>
      <c r="X26" s="18" t="str">
        <f>[22]Setembro!$I$27</f>
        <v>N</v>
      </c>
      <c r="Y26" s="18" t="str">
        <f>[22]Setembro!$I$28</f>
        <v>N</v>
      </c>
      <c r="Z26" s="18" t="str">
        <f>[22]Setembro!$I$29</f>
        <v>N</v>
      </c>
      <c r="AA26" s="18" t="str">
        <f>[22]Setembro!$I$30</f>
        <v>NE</v>
      </c>
      <c r="AB26" s="18" t="str">
        <f>[22]Setembro!$I$31</f>
        <v>SE</v>
      </c>
      <c r="AC26" s="18" t="str">
        <f>[22]Setembro!$I$32</f>
        <v>L</v>
      </c>
      <c r="AD26" s="18" t="str">
        <f>[22]Setembro!$I$33</f>
        <v>N</v>
      </c>
      <c r="AE26" s="18" t="str">
        <f>[22]Setembro!$I$34</f>
        <v>N</v>
      </c>
      <c r="AF26" s="115" t="s">
        <v>197</v>
      </c>
    </row>
    <row r="27" spans="1:33" ht="11.25" customHeight="1" x14ac:dyDescent="0.2">
      <c r="A27" s="133" t="s">
        <v>17</v>
      </c>
      <c r="B27" s="17" t="str">
        <f>[23]Setembro!$I$5</f>
        <v>S</v>
      </c>
      <c r="C27" s="17" t="str">
        <f>[23]Setembro!$I$6</f>
        <v>S</v>
      </c>
      <c r="D27" s="17" t="str">
        <f>[23]Setembro!$I$7</f>
        <v>SO</v>
      </c>
      <c r="E27" s="17" t="str">
        <f>[23]Setembro!$I$8</f>
        <v>SE</v>
      </c>
      <c r="F27" s="17" t="str">
        <f>[23]Setembro!$I$9</f>
        <v>L</v>
      </c>
      <c r="G27" s="17" t="str">
        <f>[23]Setembro!$I$10</f>
        <v>N</v>
      </c>
      <c r="H27" s="17" t="str">
        <f>[23]Setembro!$I$11</f>
        <v>SE</v>
      </c>
      <c r="I27" s="17" t="str">
        <f>[23]Setembro!$I$12</f>
        <v>L</v>
      </c>
      <c r="J27" s="17" t="str">
        <f>[23]Setembro!$I$13</f>
        <v>L</v>
      </c>
      <c r="K27" s="17" t="str">
        <f>[23]Setembro!$I$14</f>
        <v>NE</v>
      </c>
      <c r="L27" s="17" t="str">
        <f>[23]Setembro!$I$15</f>
        <v>SE</v>
      </c>
      <c r="M27" s="17" t="str">
        <f>[23]Setembro!$I$16</f>
        <v>L</v>
      </c>
      <c r="N27" s="17" t="str">
        <f>[23]Setembro!$I$17</f>
        <v>L</v>
      </c>
      <c r="O27" s="17" t="str">
        <f>[23]Setembro!$I$18</f>
        <v>SE</v>
      </c>
      <c r="P27" s="17" t="str">
        <f>[23]Setembro!$I$19</f>
        <v>N</v>
      </c>
      <c r="Q27" s="17" t="str">
        <f>[23]Setembro!$I$20</f>
        <v>N</v>
      </c>
      <c r="R27" s="17" t="str">
        <f>[23]Setembro!$I$21</f>
        <v>O</v>
      </c>
      <c r="S27" s="17" t="str">
        <f>[23]Setembro!$I$22</f>
        <v>O</v>
      </c>
      <c r="T27" s="17" t="str">
        <f>[23]Setembro!$I$23</f>
        <v>O</v>
      </c>
      <c r="U27" s="17" t="str">
        <f>[23]Setembro!$I$24</f>
        <v>NE</v>
      </c>
      <c r="V27" s="17" t="str">
        <f>[23]Setembro!$I$25</f>
        <v>L</v>
      </c>
      <c r="W27" s="17" t="str">
        <f>[23]Setembro!$I$26</f>
        <v>N</v>
      </c>
      <c r="X27" s="17" t="str">
        <f>[23]Setembro!$I$27</f>
        <v>N</v>
      </c>
      <c r="Y27" s="17" t="str">
        <f>[23]Setembro!$I$28</f>
        <v>NO</v>
      </c>
      <c r="Z27" s="17" t="str">
        <f>[23]Setembro!$I$29</f>
        <v>O</v>
      </c>
      <c r="AA27" s="17" t="str">
        <f>[23]Setembro!$I$30</f>
        <v>L</v>
      </c>
      <c r="AB27" s="17" t="str">
        <f>[23]Setembro!$I$31</f>
        <v>L</v>
      </c>
      <c r="AC27" s="17" t="str">
        <f>[23]Setembro!$I$32</f>
        <v>L</v>
      </c>
      <c r="AD27" s="17" t="str">
        <f>[23]Setembro!$I$33</f>
        <v>N</v>
      </c>
      <c r="AE27" s="17" t="str">
        <f>[23]Setembro!$I$34</f>
        <v>N</v>
      </c>
      <c r="AF27" s="115" t="str">
        <f>[23]Abril!$I$35</f>
        <v>L</v>
      </c>
    </row>
    <row r="28" spans="1:33" ht="12" customHeight="1" x14ac:dyDescent="0.2">
      <c r="A28" s="133" t="s">
        <v>18</v>
      </c>
      <c r="B28" s="17" t="str">
        <f>[24]Setembro!$I$5</f>
        <v>NO</v>
      </c>
      <c r="C28" s="17" t="str">
        <f>[24]Setembro!$I$6</f>
        <v>SO</v>
      </c>
      <c r="D28" s="17" t="str">
        <f>[24]Setembro!$I$7</f>
        <v>SO</v>
      </c>
      <c r="E28" s="17" t="str">
        <f>[24]Setembro!$I$8</f>
        <v>S</v>
      </c>
      <c r="F28" s="17" t="str">
        <f>[24]Setembro!$I$9</f>
        <v>L</v>
      </c>
      <c r="G28" s="17" t="str">
        <f>[24]Setembro!$I$10</f>
        <v>L</v>
      </c>
      <c r="H28" s="17" t="str">
        <f>[24]Setembro!$I$11</f>
        <v>SE</v>
      </c>
      <c r="I28" s="17" t="str">
        <f>[24]Setembro!$I$12</f>
        <v>L</v>
      </c>
      <c r="J28" s="17" t="str">
        <f>[24]Setembro!$I$13</f>
        <v>L</v>
      </c>
      <c r="K28" s="17" t="str">
        <f>[24]Setembro!$I$14</f>
        <v>L</v>
      </c>
      <c r="L28" s="17" t="str">
        <f>[24]Setembro!$I$15</f>
        <v>SE</v>
      </c>
      <c r="M28" s="17" t="str">
        <f>[24]Setembro!$I$16</f>
        <v>L</v>
      </c>
      <c r="N28" s="17" t="str">
        <f>[24]Setembro!$I$17</f>
        <v>SE</v>
      </c>
      <c r="O28" s="17" t="str">
        <f>[24]Setembro!$I$18</f>
        <v>L</v>
      </c>
      <c r="P28" s="17" t="str">
        <f>[24]Setembro!$I$19</f>
        <v>L</v>
      </c>
      <c r="Q28" s="17" t="str">
        <f>[24]Setembro!$I$20</f>
        <v>L</v>
      </c>
      <c r="R28" s="17" t="str">
        <f>[24]Setembro!$I$21</f>
        <v>L</v>
      </c>
      <c r="S28" s="17" t="str">
        <f>[24]Setembro!$I$22</f>
        <v>N</v>
      </c>
      <c r="T28" s="17" t="str">
        <f>[24]Setembro!$I$23</f>
        <v>N</v>
      </c>
      <c r="U28" s="17" t="str">
        <f>[24]Setembro!$I$24</f>
        <v>N</v>
      </c>
      <c r="V28" s="17" t="str">
        <f>[24]Setembro!$I$25</f>
        <v>L</v>
      </c>
      <c r="W28" s="17" t="str">
        <f>[24]Setembro!$I$26</f>
        <v>L</v>
      </c>
      <c r="X28" s="17" t="str">
        <f>[24]Setembro!$I$27</f>
        <v>SE</v>
      </c>
      <c r="Y28" s="17" t="str">
        <f>[24]Setembro!$I$28</f>
        <v>NE</v>
      </c>
      <c r="Z28" s="17" t="str">
        <f>[24]Setembro!$I$29</f>
        <v>*</v>
      </c>
      <c r="AA28" s="17" t="str">
        <f>[24]Setembro!$I$30</f>
        <v>O</v>
      </c>
      <c r="AB28" s="17" t="str">
        <f>[24]Setembro!$I$31</f>
        <v>L</v>
      </c>
      <c r="AC28" s="17" t="str">
        <f>[24]Setembro!$I$32</f>
        <v>L</v>
      </c>
      <c r="AD28" s="17" t="str">
        <f>[24]Setembro!$I$33</f>
        <v>L</v>
      </c>
      <c r="AE28" s="17" t="str">
        <f>[24]Setembro!$I$34</f>
        <v>L</v>
      </c>
      <c r="AF28" s="115" t="str">
        <f>[24]Abril!$I$35</f>
        <v>L</v>
      </c>
    </row>
    <row r="29" spans="1:33" ht="12.75" customHeight="1" x14ac:dyDescent="0.2">
      <c r="A29" s="133" t="s">
        <v>19</v>
      </c>
      <c r="B29" s="17" t="str">
        <f>[25]Setembro!$I$5</f>
        <v>SO</v>
      </c>
      <c r="C29" s="17" t="str">
        <f>[25]Setembro!$I$6</f>
        <v>O</v>
      </c>
      <c r="D29" s="17" t="str">
        <f>[25]Setembro!$I$7</f>
        <v>O</v>
      </c>
      <c r="E29" s="17" t="str">
        <f>[25]Setembro!$I$8</f>
        <v>S</v>
      </c>
      <c r="F29" s="17" t="str">
        <f>[25]Setembro!$I$9</f>
        <v>NE</v>
      </c>
      <c r="G29" s="17" t="str">
        <f>[25]Setembro!$I$10</f>
        <v>NE</v>
      </c>
      <c r="H29" s="17" t="str">
        <f>[25]Setembro!$I$11</f>
        <v>NE</v>
      </c>
      <c r="I29" s="17" t="str">
        <f>[25]Setembro!$I$12</f>
        <v>L</v>
      </c>
      <c r="J29" s="17" t="str">
        <f>[25]Setembro!$I$13</f>
        <v>SE</v>
      </c>
      <c r="K29" s="17" t="str">
        <f>[25]Setembro!$I$14</f>
        <v>O</v>
      </c>
      <c r="L29" s="17" t="str">
        <f>[25]Setembro!$I$15</f>
        <v>S</v>
      </c>
      <c r="M29" s="17" t="str">
        <f>[25]Setembro!$I$16</f>
        <v>L</v>
      </c>
      <c r="N29" s="17" t="str">
        <f>[25]Setembro!$I$17</f>
        <v>L</v>
      </c>
      <c r="O29" s="17" t="str">
        <f>[25]Setembro!$I$18</f>
        <v>S</v>
      </c>
      <c r="P29" s="17" t="str">
        <f>[25]Setembro!$I$19</f>
        <v>S</v>
      </c>
      <c r="Q29" s="17" t="str">
        <f>[25]Setembro!$I$20</f>
        <v>L</v>
      </c>
      <c r="R29" s="17" t="str">
        <f>[25]Setembro!$I$21</f>
        <v>NE</v>
      </c>
      <c r="S29" s="17" t="str">
        <f>[25]Setembro!$I$22</f>
        <v>NE</v>
      </c>
      <c r="T29" s="17" t="str">
        <f>[25]Setembro!$I$23</f>
        <v>NE</v>
      </c>
      <c r="U29" s="17" t="str">
        <f>[25]Setembro!$I$24</f>
        <v>NE</v>
      </c>
      <c r="V29" s="17" t="str">
        <f>[25]Setembro!$I$25</f>
        <v>NE</v>
      </c>
      <c r="W29" s="17" t="str">
        <f>[25]Setembro!$I$26</f>
        <v>N</v>
      </c>
      <c r="X29" s="17" t="str">
        <f>[25]Setembro!$I$27</f>
        <v>N</v>
      </c>
      <c r="Y29" s="17" t="str">
        <f>[25]Setembro!$I$28</f>
        <v>N</v>
      </c>
      <c r="Z29" s="17" t="str">
        <f>[25]Setembro!$I$29</f>
        <v>SE</v>
      </c>
      <c r="AA29" s="17" t="str">
        <f>[25]Setembro!$I$30</f>
        <v>SE</v>
      </c>
      <c r="AB29" s="17" t="str">
        <f>[25]Setembro!$I$31</f>
        <v>SE</v>
      </c>
      <c r="AC29" s="17" t="str">
        <f>[25]Setembro!$I$32</f>
        <v>N</v>
      </c>
      <c r="AD29" s="17" t="str">
        <f>[25]Setembro!$I$33</f>
        <v>NE</v>
      </c>
      <c r="AE29" s="17" t="str">
        <f>[25]Setembro!$I$34</f>
        <v>NE</v>
      </c>
      <c r="AF29" s="115" t="str">
        <f>[25]Abril!$I$35</f>
        <v>NE</v>
      </c>
    </row>
    <row r="30" spans="1:33" ht="11.25" customHeight="1" x14ac:dyDescent="0.2">
      <c r="A30" s="133" t="s">
        <v>31</v>
      </c>
      <c r="B30" s="17" t="str">
        <f>[26]Setembro!$I$5</f>
        <v>NO</v>
      </c>
      <c r="C30" s="17" t="str">
        <f>[26]Setembro!$I$6</f>
        <v>S</v>
      </c>
      <c r="D30" s="17" t="str">
        <f>[26]Setembro!$I$7</f>
        <v>SO</v>
      </c>
      <c r="E30" s="17" t="str">
        <f>[26]Setembro!$I$8</f>
        <v>S</v>
      </c>
      <c r="F30" s="17" t="str">
        <f>[26]Setembro!$I$9</f>
        <v>SE</v>
      </c>
      <c r="G30" s="17" t="str">
        <f>[26]Setembro!$I$10</f>
        <v>SE</v>
      </c>
      <c r="H30" s="17" t="str">
        <f>[26]Setembro!$I$11</f>
        <v>SE</v>
      </c>
      <c r="I30" s="17" t="str">
        <f>[26]Setembro!$I$12</f>
        <v>SE</v>
      </c>
      <c r="J30" s="17" t="str">
        <f>[26]Setembro!$I$13</f>
        <v>SE</v>
      </c>
      <c r="K30" s="17" t="str">
        <f>[26]Setembro!$I$14</f>
        <v>SE</v>
      </c>
      <c r="L30" s="17" t="str">
        <f>[26]Setembro!$I$15</f>
        <v>SE</v>
      </c>
      <c r="M30" s="17" t="str">
        <f>[26]Setembro!$I$16</f>
        <v>SE</v>
      </c>
      <c r="N30" s="17" t="str">
        <f>[26]Setembro!$I$17</f>
        <v>SE</v>
      </c>
      <c r="O30" s="17" t="str">
        <f>[26]Setembro!$I$18</f>
        <v>SE</v>
      </c>
      <c r="P30" s="17" t="str">
        <f>[26]Setembro!$I$19</f>
        <v>SE</v>
      </c>
      <c r="Q30" s="17" t="str">
        <f>[26]Setembro!$I$20</f>
        <v>L</v>
      </c>
      <c r="R30" s="17" t="str">
        <f>[26]Setembro!$I$21</f>
        <v>NO</v>
      </c>
      <c r="S30" s="17" t="str">
        <f>[26]Setembro!$I$22</f>
        <v>NO</v>
      </c>
      <c r="T30" s="17" t="str">
        <f>[26]Setembro!$I$23</f>
        <v>NO</v>
      </c>
      <c r="U30" s="17" t="str">
        <f>[26]Setembro!$I$24</f>
        <v>SE</v>
      </c>
      <c r="V30" s="17" t="str">
        <f>[26]Setembro!$I$25</f>
        <v>NO</v>
      </c>
      <c r="W30" s="17" t="str">
        <f>[26]Setembro!$I$26</f>
        <v>NE</v>
      </c>
      <c r="X30" s="17" t="str">
        <f>[26]Setembro!$I$27</f>
        <v>NE</v>
      </c>
      <c r="Y30" s="17" t="str">
        <f>[26]Setembro!$I$28</f>
        <v>NO</v>
      </c>
      <c r="Z30" s="17" t="str">
        <f>[26]Setembro!$I$29</f>
        <v>NO</v>
      </c>
      <c r="AA30" s="17" t="str">
        <f>[26]Setembro!$I$30</f>
        <v>NO</v>
      </c>
      <c r="AB30" s="17" t="str">
        <f>[26]Setembro!$I$31</f>
        <v>SE</v>
      </c>
      <c r="AC30" s="17" t="str">
        <f>[26]Setembro!$I$32</f>
        <v>SE</v>
      </c>
      <c r="AD30" s="17" t="str">
        <f>[26]Setembro!$I$33</f>
        <v>L</v>
      </c>
      <c r="AE30" s="17" t="str">
        <f>[26]Setembro!$I$34</f>
        <v>N</v>
      </c>
      <c r="AF30" s="115" t="str">
        <f>[26]Abril!$I$35</f>
        <v>SE</v>
      </c>
    </row>
    <row r="31" spans="1:33" ht="11.25" customHeight="1" x14ac:dyDescent="0.2">
      <c r="A31" s="133" t="s">
        <v>49</v>
      </c>
      <c r="B31" s="17" t="str">
        <f>[27]Setembro!$I$5</f>
        <v>L</v>
      </c>
      <c r="C31" s="17" t="str">
        <f>[27]Setembro!$I$6</f>
        <v>SO</v>
      </c>
      <c r="D31" s="17" t="str">
        <f>[27]Setembro!$I$7</f>
        <v>SO</v>
      </c>
      <c r="E31" s="17" t="str">
        <f>[27]Setembro!$I$8</f>
        <v>S</v>
      </c>
      <c r="F31" s="17" t="str">
        <f>[27]Setembro!$I$9</f>
        <v>SE</v>
      </c>
      <c r="G31" s="17" t="str">
        <f>[27]Setembro!$I$10</f>
        <v>L</v>
      </c>
      <c r="H31" s="17" t="str">
        <f>[27]Setembro!$I$11</f>
        <v>SE</v>
      </c>
      <c r="I31" s="17" t="str">
        <f>[27]Setembro!$I$12</f>
        <v>SE</v>
      </c>
      <c r="J31" s="17" t="str">
        <f>[27]Setembro!$I$13</f>
        <v>S</v>
      </c>
      <c r="K31" s="17" t="str">
        <f>[27]Setembro!$I$14</f>
        <v>L</v>
      </c>
      <c r="L31" s="17" t="str">
        <f>[27]Setembro!$I$15</f>
        <v>SE</v>
      </c>
      <c r="M31" s="17" t="str">
        <f>[27]Setembro!$I$16</f>
        <v>SE</v>
      </c>
      <c r="N31" s="17" t="str">
        <f>[27]Setembro!$I$17</f>
        <v>L</v>
      </c>
      <c r="O31" s="17" t="str">
        <f>[27]Setembro!$I$18</f>
        <v>NE</v>
      </c>
      <c r="P31" s="17" t="str">
        <f>[27]Setembro!$I$19</f>
        <v>SE</v>
      </c>
      <c r="Q31" s="17" t="str">
        <f>[27]Setembro!$I$20</f>
        <v>L</v>
      </c>
      <c r="R31" s="17" t="str">
        <f>[27]Setembro!$I$21</f>
        <v>N</v>
      </c>
      <c r="S31" s="17" t="str">
        <f>[27]Setembro!$I$22</f>
        <v>NE</v>
      </c>
      <c r="T31" s="17" t="str">
        <f>[27]Setembro!$I$23</f>
        <v>NE</v>
      </c>
      <c r="U31" s="17" t="str">
        <f>[27]Setembro!$I$24</f>
        <v>NE</v>
      </c>
      <c r="V31" s="17" t="str">
        <f>[27]Setembro!$I$25</f>
        <v>L</v>
      </c>
      <c r="W31" s="17" t="str">
        <f>[27]Setembro!$I$26</f>
        <v>L</v>
      </c>
      <c r="X31" s="17" t="str">
        <f>[27]Setembro!$I$27</f>
        <v>L</v>
      </c>
      <c r="Y31" s="17" t="str">
        <f>[27]Setembro!$I$28</f>
        <v>NE</v>
      </c>
      <c r="Z31" s="17" t="str">
        <f>[27]Setembro!$I$29</f>
        <v>NO</v>
      </c>
      <c r="AA31" s="17" t="str">
        <f>[27]Setembro!$I$30</f>
        <v>L</v>
      </c>
      <c r="AB31" s="17" t="str">
        <f>[27]Setembro!$I$31</f>
        <v>L</v>
      </c>
      <c r="AC31" s="17" t="str">
        <f>[27]Setembro!$I$32</f>
        <v>SE</v>
      </c>
      <c r="AD31" s="17" t="str">
        <f>[27]Setembro!$I$33</f>
        <v>NE</v>
      </c>
      <c r="AE31" s="17" t="str">
        <f>[27]Setembro!$I$34</f>
        <v>SE</v>
      </c>
      <c r="AF31" s="115" t="str">
        <f>[27]Abril!$I$35</f>
        <v>L</v>
      </c>
    </row>
    <row r="32" spans="1:33" ht="11.25" customHeight="1" x14ac:dyDescent="0.2">
      <c r="A32" s="133" t="s">
        <v>20</v>
      </c>
      <c r="B32" s="16" t="str">
        <f>[28]Setembro!$I$5</f>
        <v>N</v>
      </c>
      <c r="C32" s="16" t="str">
        <f>[28]Setembro!$I$6</f>
        <v>SO</v>
      </c>
      <c r="D32" s="16" t="str">
        <f>[28]Setembro!$I$7</f>
        <v>SO</v>
      </c>
      <c r="E32" s="16" t="str">
        <f>[28]Setembro!$I$8</f>
        <v>SO</v>
      </c>
      <c r="F32" s="16" t="str">
        <f>[28]Setembro!$I$9</f>
        <v>L</v>
      </c>
      <c r="G32" s="16" t="str">
        <f>[28]Setembro!$I$10</f>
        <v>SE</v>
      </c>
      <c r="H32" s="16" t="str">
        <f>[28]Setembro!$I$11</f>
        <v>S</v>
      </c>
      <c r="I32" s="16" t="str">
        <f>[28]Setembro!$I$12</f>
        <v>S</v>
      </c>
      <c r="J32" s="16" t="str">
        <f>[28]Setembro!$I$13</f>
        <v>S</v>
      </c>
      <c r="K32" s="16" t="str">
        <f>[28]Setembro!$I$14</f>
        <v>S</v>
      </c>
      <c r="L32" s="16" t="str">
        <f>[28]Setembro!$I$15</f>
        <v>S</v>
      </c>
      <c r="M32" s="16" t="str">
        <f>[28]Setembro!$I$16</f>
        <v>SE</v>
      </c>
      <c r="N32" s="16" t="str">
        <f>[28]Setembro!$I$17</f>
        <v>SE</v>
      </c>
      <c r="O32" s="16" t="str">
        <f>[28]Setembro!$I$18</f>
        <v>S</v>
      </c>
      <c r="P32" s="16" t="str">
        <f>[28]Setembro!$I$19</f>
        <v>S</v>
      </c>
      <c r="Q32" s="16" t="str">
        <f>[28]Setembro!$I$20</f>
        <v>S</v>
      </c>
      <c r="R32" s="16" t="str">
        <f>[28]Setembro!$I$21</f>
        <v>N</v>
      </c>
      <c r="S32" s="16" t="str">
        <f>[28]Setembro!$I$22</f>
        <v>N</v>
      </c>
      <c r="T32" s="16" t="str">
        <f>[28]Setembro!$I$23</f>
        <v>N</v>
      </c>
      <c r="U32" s="16" t="str">
        <f>[28]Setembro!$I$24</f>
        <v>S</v>
      </c>
      <c r="V32" s="16" t="str">
        <f>[28]Setembro!$I$25</f>
        <v>S</v>
      </c>
      <c r="W32" s="16" t="str">
        <f>[28]Setembro!$I$26</f>
        <v>SO</v>
      </c>
      <c r="X32" s="16" t="str">
        <f>[28]Setembro!$I$27</f>
        <v>NE</v>
      </c>
      <c r="Y32" s="16" t="str">
        <f>[28]Setembro!$I$28</f>
        <v>NO</v>
      </c>
      <c r="Z32" s="16" t="str">
        <f>[28]Setembro!$I$29</f>
        <v>SO</v>
      </c>
      <c r="AA32" s="16" t="str">
        <f>[28]Setembro!$I$30</f>
        <v>NE</v>
      </c>
      <c r="AB32" s="16" t="str">
        <f>[28]Setembro!$I$31</f>
        <v>SE</v>
      </c>
      <c r="AC32" s="16" t="str">
        <f>[28]Setembro!$I$32</f>
        <v>NO</v>
      </c>
      <c r="AD32" s="16" t="str">
        <f>[28]Setembro!$I$33</f>
        <v>S</v>
      </c>
      <c r="AE32" s="16" t="str">
        <f>[28]Setembro!$I$34</f>
        <v>SE</v>
      </c>
      <c r="AF32" s="115" t="str">
        <f>[28]Abril!$I$35</f>
        <v>S</v>
      </c>
    </row>
    <row r="33" spans="1:32" ht="11.25" customHeight="1" x14ac:dyDescent="0.2">
      <c r="A33" s="76" t="s">
        <v>118</v>
      </c>
      <c r="B33" s="15" t="str">
        <f>[29]Setembro!$I$5</f>
        <v>O</v>
      </c>
      <c r="C33" s="15" t="str">
        <f>[29]Setembro!$I$6</f>
        <v>SO</v>
      </c>
      <c r="D33" s="15" t="str">
        <f>[29]Setembro!$I$7</f>
        <v>O</v>
      </c>
      <c r="E33" s="15" t="str">
        <f>[29]Setembro!$I$8</f>
        <v>S</v>
      </c>
      <c r="F33" s="15" t="str">
        <f>[29]Setembro!$I$9</f>
        <v>L</v>
      </c>
      <c r="G33" s="15" t="str">
        <f>[29]Setembro!$I$10</f>
        <v>SE</v>
      </c>
      <c r="H33" s="15" t="str">
        <f>[29]Setembro!$I$11</f>
        <v>S</v>
      </c>
      <c r="I33" s="15" t="str">
        <f>[29]Setembro!$I$12</f>
        <v>S</v>
      </c>
      <c r="J33" s="15" t="str">
        <f>[29]Setembro!$I$13</f>
        <v>S</v>
      </c>
      <c r="K33" s="15" t="str">
        <f>[29]Setembro!$I$14</f>
        <v>SE</v>
      </c>
      <c r="L33" s="15" t="str">
        <f>[29]Setembro!$I$15</f>
        <v>NE</v>
      </c>
      <c r="M33" s="15" t="str">
        <f>[29]Setembro!$I$16</f>
        <v>SE</v>
      </c>
      <c r="N33" s="15" t="str">
        <f>[29]Setembro!$I$17</f>
        <v>SE</v>
      </c>
      <c r="O33" s="15" t="str">
        <f>[29]Setembro!$I$18</f>
        <v>S</v>
      </c>
      <c r="P33" s="15" t="str">
        <f>[29]Setembro!$I$19</f>
        <v>SO</v>
      </c>
      <c r="Q33" s="15" t="str">
        <f>[29]Setembro!$I$20</f>
        <v>L</v>
      </c>
      <c r="R33" s="15" t="str">
        <f>[29]Setembro!$I$21</f>
        <v>NE</v>
      </c>
      <c r="S33" s="15" t="str">
        <f>[29]Setembro!$I$22</f>
        <v>NO</v>
      </c>
      <c r="T33" s="15" t="str">
        <f>[29]Setembro!$I$23</f>
        <v>L</v>
      </c>
      <c r="U33" s="15" t="str">
        <f>[29]Setembro!$I$24</f>
        <v>L</v>
      </c>
      <c r="V33" s="15" t="str">
        <f>[29]Setembro!$I$25</f>
        <v>NE</v>
      </c>
      <c r="W33" s="15" t="str">
        <f>[29]Setembro!$I$26</f>
        <v>NE</v>
      </c>
      <c r="X33" s="15" t="str">
        <f>[29]Setembro!$I$27</f>
        <v>NE</v>
      </c>
      <c r="Y33" s="15" t="str">
        <f>[29]Setembro!$I$28</f>
        <v>NE</v>
      </c>
      <c r="Z33" s="15" t="str">
        <f>[29]Setembro!$I$29</f>
        <v>SE</v>
      </c>
      <c r="AA33" s="15" t="str">
        <f>[29]Setembro!$I$30</f>
        <v>L</v>
      </c>
      <c r="AB33" s="15" t="str">
        <f>[29]Setembro!$I$31</f>
        <v>SE</v>
      </c>
      <c r="AC33" s="15" t="str">
        <f>[29]Setembro!$I$32</f>
        <v>L</v>
      </c>
      <c r="AD33" s="15" t="str">
        <f>[29]Setembro!$I$33</f>
        <v>SE</v>
      </c>
      <c r="AE33" s="15" t="str">
        <f>[29]Setembro!$I$34</f>
        <v>NE</v>
      </c>
      <c r="AF33" s="134" t="s">
        <v>192</v>
      </c>
    </row>
    <row r="34" spans="1:32" ht="11.25" customHeight="1" x14ac:dyDescent="0.2">
      <c r="A34" s="76" t="s">
        <v>199</v>
      </c>
      <c r="B34" s="14" t="str">
        <f>[30]Setembro!$I$5</f>
        <v>SO</v>
      </c>
      <c r="C34" s="14" t="str">
        <f>[30]Setembro!$I$6</f>
        <v>O</v>
      </c>
      <c r="D34" s="14" t="str">
        <f>[30]Setembro!$I$7</f>
        <v>O</v>
      </c>
      <c r="E34" s="14" t="str">
        <f>[30]Setembro!$I$8</f>
        <v>SO</v>
      </c>
      <c r="F34" s="14" t="str">
        <f>[30]Setembro!$I$9</f>
        <v>L</v>
      </c>
      <c r="G34" s="14" t="str">
        <f>[30]Setembro!$I$10</f>
        <v>NE</v>
      </c>
      <c r="H34" s="14" t="str">
        <f>[30]Setembro!$I$11</f>
        <v>NE</v>
      </c>
      <c r="I34" s="14" t="str">
        <f>[30]Setembro!$I$12</f>
        <v>NE</v>
      </c>
      <c r="J34" s="14" t="str">
        <f>[30]Setembro!$I$13</f>
        <v>SE</v>
      </c>
      <c r="K34" s="14" t="str">
        <f>[30]Setembro!$I$14</f>
        <v>SO</v>
      </c>
      <c r="L34" s="14" t="str">
        <f>[30]Setembro!$I$15</f>
        <v>SO</v>
      </c>
      <c r="M34" s="14" t="str">
        <f>[30]Setembro!$I$16</f>
        <v>NE</v>
      </c>
      <c r="N34" s="14" t="str">
        <f>[30]Setembro!$I$17</f>
        <v>NE</v>
      </c>
      <c r="O34" s="14" t="str">
        <f>[30]Setembro!$I$18</f>
        <v>NO</v>
      </c>
      <c r="P34" s="14" t="str">
        <f>[30]Setembro!$I$19</f>
        <v>O</v>
      </c>
      <c r="Q34" s="14" t="str">
        <f>[30]Setembro!$I$20</f>
        <v>NE</v>
      </c>
      <c r="R34" s="14" t="str">
        <f>[30]Setembro!$I$21</f>
        <v>NO</v>
      </c>
      <c r="S34" s="14" t="str">
        <f>[30]Setembro!$I$22</f>
        <v>NO</v>
      </c>
      <c r="T34" s="16" t="str">
        <f>[30]Setembro!$I$23</f>
        <v>N</v>
      </c>
      <c r="U34" s="16" t="str">
        <f>[30]Setembro!$I$24</f>
        <v>L</v>
      </c>
      <c r="V34" s="16" t="str">
        <f>[30]Setembro!$I$25</f>
        <v>NE</v>
      </c>
      <c r="W34" s="16" t="str">
        <f>[30]Setembro!$I$26</f>
        <v>NE</v>
      </c>
      <c r="X34" s="16" t="str">
        <f>[30]Setembro!$I$27</f>
        <v>NE</v>
      </c>
      <c r="Y34" s="16" t="str">
        <f>[30]Setembro!$I$28</f>
        <v>N</v>
      </c>
      <c r="Z34" s="16" t="str">
        <f>[30]Setembro!$I$29</f>
        <v>N</v>
      </c>
      <c r="AA34" s="16" t="str">
        <f>[30]Setembro!$I$30</f>
        <v>L</v>
      </c>
      <c r="AB34" s="16" t="str">
        <f>[30]Setembro!$I$31</f>
        <v>L</v>
      </c>
      <c r="AC34" s="16" t="str">
        <f>[30]Setembro!$I$32</f>
        <v>NE</v>
      </c>
      <c r="AD34" s="16" t="str">
        <f>[30]Setembro!$I$33</f>
        <v>NE</v>
      </c>
      <c r="AE34" s="16" t="str">
        <f>[30]Setembro!$I$34</f>
        <v>NE</v>
      </c>
      <c r="AF34" s="134" t="str">
        <f>[30]Setembro!$I$35</f>
        <v>NE</v>
      </c>
    </row>
    <row r="35" spans="1:32" ht="11.25" customHeight="1" x14ac:dyDescent="0.2">
      <c r="A35" s="76" t="s">
        <v>126</v>
      </c>
      <c r="B35" s="14" t="str">
        <f>[31]Setembro!$I$5</f>
        <v>N</v>
      </c>
      <c r="C35" s="14" t="str">
        <f>[31]Setembro!$I$6</f>
        <v>O</v>
      </c>
      <c r="D35" s="14" t="str">
        <f>[31]Setembro!$I$7</f>
        <v>SO</v>
      </c>
      <c r="E35" s="14" t="str">
        <f>[31]Setembro!$I$8</f>
        <v>S</v>
      </c>
      <c r="F35" s="14" t="str">
        <f>[31]Setembro!$I$9</f>
        <v>L</v>
      </c>
      <c r="G35" s="14" t="str">
        <f>[31]Setembro!$I$10</f>
        <v>SE</v>
      </c>
      <c r="H35" s="14" t="str">
        <f>[31]Setembro!$I$11</f>
        <v>SE</v>
      </c>
      <c r="I35" s="14" t="str">
        <f>[31]Setembro!$I$12</f>
        <v>SE</v>
      </c>
      <c r="J35" s="14" t="str">
        <f>[31]Setembro!$I$13</f>
        <v>S</v>
      </c>
      <c r="K35" s="14" t="str">
        <f>[31]Setembro!$I$14</f>
        <v>SE</v>
      </c>
      <c r="L35" s="14" t="str">
        <f>[31]Setembro!$I$15</f>
        <v>SE</v>
      </c>
      <c r="M35" s="14" t="str">
        <f>[31]Setembro!$I$16</f>
        <v>SE</v>
      </c>
      <c r="N35" s="14" t="str">
        <f>[31]Setembro!$I$17</f>
        <v>SE</v>
      </c>
      <c r="O35" s="14" t="str">
        <f>[31]Setembro!$I$18</f>
        <v>SE</v>
      </c>
      <c r="P35" s="14" t="str">
        <f>[31]Setembro!$I$19</f>
        <v>L</v>
      </c>
      <c r="Q35" s="14" t="str">
        <f>[31]Setembro!$I$20</f>
        <v>L</v>
      </c>
      <c r="R35" s="14" t="str">
        <f>[31]Setembro!$I$21</f>
        <v>NO</v>
      </c>
      <c r="S35" s="14" t="str">
        <f>[31]Setembro!$I$22</f>
        <v>NO</v>
      </c>
      <c r="T35" s="16" t="str">
        <f>[31]Setembro!$I$23</f>
        <v>N</v>
      </c>
      <c r="U35" s="16" t="str">
        <f>[31]Setembro!$I$24</f>
        <v>SE</v>
      </c>
      <c r="V35" s="16" t="str">
        <f>[31]Setembro!$I$25</f>
        <v>L</v>
      </c>
      <c r="W35" s="16" t="str">
        <f>[31]Setembro!$I$26</f>
        <v>L</v>
      </c>
      <c r="X35" s="16" t="str">
        <f>[31]Setembro!$I$27</f>
        <v>L</v>
      </c>
      <c r="Y35" s="16" t="str">
        <f>[31]Setembro!$I$28</f>
        <v>SE</v>
      </c>
      <c r="Z35" s="16" t="str">
        <f>[31]Setembro!$I$29</f>
        <v>SE</v>
      </c>
      <c r="AA35" s="16" t="str">
        <f>[31]Setembro!$I$30</f>
        <v>L</v>
      </c>
      <c r="AB35" s="16" t="str">
        <f>[31]Setembro!$I$31</f>
        <v>SE</v>
      </c>
      <c r="AC35" s="16" t="str">
        <f>[31]Setembro!$I$32</f>
        <v>NO</v>
      </c>
      <c r="AD35" s="16" t="str">
        <f>[31]Setembro!$I$33</f>
        <v>L</v>
      </c>
      <c r="AE35" s="16" t="str">
        <f>[31]Setembro!$I$34</f>
        <v>N</v>
      </c>
      <c r="AF35" s="134" t="s">
        <v>192</v>
      </c>
    </row>
    <row r="36" spans="1:32" ht="11.25" customHeight="1" x14ac:dyDescent="0.2">
      <c r="A36" s="76" t="s">
        <v>129</v>
      </c>
      <c r="B36" s="14" t="str">
        <f>[32]Setembro!$I$5</f>
        <v>SO</v>
      </c>
      <c r="C36" s="14" t="str">
        <f>[32]Setembro!$I$6</f>
        <v>SO</v>
      </c>
      <c r="D36" s="14" t="str">
        <f>[32]Setembro!$I$7</f>
        <v>SO</v>
      </c>
      <c r="E36" s="14" t="str">
        <f>[32]Setembro!$I$8</f>
        <v>S</v>
      </c>
      <c r="F36" s="14" t="str">
        <f>[32]Setembro!$I$9</f>
        <v>SO</v>
      </c>
      <c r="G36" s="14" t="str">
        <f>[32]Setembro!$I$10</f>
        <v>NE</v>
      </c>
      <c r="H36" s="14" t="str">
        <f>[32]Setembro!$I$11</f>
        <v>NE</v>
      </c>
      <c r="I36" s="14" t="str">
        <f>[32]Setembro!$I$12</f>
        <v>SE</v>
      </c>
      <c r="J36" s="14" t="str">
        <f>[32]Setembro!$I$13</f>
        <v>O</v>
      </c>
      <c r="K36" s="14" t="str">
        <f>[32]Setembro!$I$14</f>
        <v>SO</v>
      </c>
      <c r="L36" s="14" t="str">
        <f>[32]Setembro!$I$15</f>
        <v>SO</v>
      </c>
      <c r="M36" s="14" t="str">
        <f>[32]Setembro!$I$16</f>
        <v>SO</v>
      </c>
      <c r="N36" s="14" t="str">
        <f>[32]Setembro!$I$17</f>
        <v>S</v>
      </c>
      <c r="O36" s="14" t="str">
        <f>[32]Setembro!$I$18</f>
        <v>S</v>
      </c>
      <c r="P36" s="14" t="str">
        <f>[32]Setembro!$I$19</f>
        <v>S</v>
      </c>
      <c r="Q36" s="14" t="str">
        <f>[32]Setembro!$I$20</f>
        <v>NO</v>
      </c>
      <c r="R36" s="14" t="str">
        <f>[32]Setembro!$I$21</f>
        <v>N</v>
      </c>
      <c r="S36" s="14" t="str">
        <f>[32]Setembro!$I$22</f>
        <v>NE</v>
      </c>
      <c r="T36" s="16" t="str">
        <f>[32]Setembro!$I$23</f>
        <v>N</v>
      </c>
      <c r="U36" s="16" t="str">
        <f>[32]Setembro!$I$24</f>
        <v>N</v>
      </c>
      <c r="V36" s="16" t="str">
        <f>[32]Setembro!$I$25</f>
        <v>NE</v>
      </c>
      <c r="W36" s="16" t="str">
        <f>[32]Setembro!$I$26</f>
        <v>N</v>
      </c>
      <c r="X36" s="16" t="str">
        <f>[32]Setembro!$I$27</f>
        <v>N</v>
      </c>
      <c r="Y36" s="16" t="str">
        <f>[32]Setembro!$I$28</f>
        <v>N</v>
      </c>
      <c r="Z36" s="16" t="str">
        <f>[32]Setembro!$I$29</f>
        <v>N</v>
      </c>
      <c r="AA36" s="16" t="str">
        <f>[32]Setembro!$I$30</f>
        <v>N</v>
      </c>
      <c r="AB36" s="16" t="str">
        <f>[32]Setembro!$I$31</f>
        <v>SE</v>
      </c>
      <c r="AC36" s="16" t="str">
        <f>[32]Setembro!$I$32</f>
        <v>L</v>
      </c>
      <c r="AD36" s="16" t="str">
        <f>[32]Setembro!$I$33</f>
        <v>N</v>
      </c>
      <c r="AE36" s="16" t="str">
        <f>[32]Setembro!$I$34</f>
        <v>N</v>
      </c>
      <c r="AF36" s="134" t="s">
        <v>197</v>
      </c>
    </row>
    <row r="37" spans="1:32" ht="11.25" customHeight="1" x14ac:dyDescent="0.2">
      <c r="A37" s="76" t="s">
        <v>133</v>
      </c>
      <c r="B37" s="17" t="str">
        <f>[33]Setembro!$I$5</f>
        <v>NE</v>
      </c>
      <c r="C37" s="17" t="str">
        <f>[33]Setembro!$I$6</f>
        <v>O</v>
      </c>
      <c r="D37" s="17" t="str">
        <f>[33]Setembro!$I$7</f>
        <v>O</v>
      </c>
      <c r="E37" s="17" t="str">
        <f>[33]Setembro!$I$8</f>
        <v>SO</v>
      </c>
      <c r="F37" s="17" t="str">
        <f>[33]Setembro!$I$9</f>
        <v>SE</v>
      </c>
      <c r="G37" s="17" t="str">
        <f>[33]Setembro!$I$10</f>
        <v>SE</v>
      </c>
      <c r="H37" s="17" t="str">
        <f>[33]Setembro!$I$11</f>
        <v>S</v>
      </c>
      <c r="I37" s="17" t="str">
        <f>[33]Setembro!$I$12</f>
        <v>SO</v>
      </c>
      <c r="J37" s="17" t="str">
        <f>[33]Setembro!$I$13</f>
        <v>SE</v>
      </c>
      <c r="K37" s="17" t="str">
        <f>[33]Setembro!$I$14</f>
        <v>S</v>
      </c>
      <c r="L37" s="17" t="str">
        <f>[33]Setembro!$I$15</f>
        <v>S</v>
      </c>
      <c r="M37" s="17" t="str">
        <f>[33]Setembro!$I$16</f>
        <v>S</v>
      </c>
      <c r="N37" s="17" t="str">
        <f>[33]Setembro!$I$17</f>
        <v>SE</v>
      </c>
      <c r="O37" s="17" t="str">
        <f>[33]Setembro!$I$18</f>
        <v>S</v>
      </c>
      <c r="P37" s="17" t="str">
        <f>[33]Setembro!$I$19</f>
        <v>O</v>
      </c>
      <c r="Q37" s="17" t="str">
        <f>[33]Setembro!$I$20</f>
        <v>SE</v>
      </c>
      <c r="R37" s="17" t="str">
        <f>[33]Setembro!$I$21</f>
        <v>N</v>
      </c>
      <c r="S37" s="17" t="str">
        <f>[33]Setembro!$I$22</f>
        <v>N</v>
      </c>
      <c r="T37" s="16" t="str">
        <f>[33]Setembro!$I$23</f>
        <v>N</v>
      </c>
      <c r="U37" s="16" t="str">
        <f>[33]Setembro!$I$24</f>
        <v>N</v>
      </c>
      <c r="V37" s="16" t="str">
        <f>[33]Setembro!$I$25</f>
        <v>N</v>
      </c>
      <c r="W37" s="16" t="str">
        <f>[33]Setembro!$I$26</f>
        <v>N</v>
      </c>
      <c r="X37" s="16" t="str">
        <f>[33]Setembro!$I$27</f>
        <v>N</v>
      </c>
      <c r="Y37" s="16" t="str">
        <f>[33]Setembro!$I$28</f>
        <v>N</v>
      </c>
      <c r="Z37" s="16" t="str">
        <f>[33]Setembro!$I$29</f>
        <v>N</v>
      </c>
      <c r="AA37" s="16" t="str">
        <f>[33]Setembro!$I$30</f>
        <v>N</v>
      </c>
      <c r="AB37" s="16" t="str">
        <f>[33]Setembro!$I$31</f>
        <v>N</v>
      </c>
      <c r="AC37" s="16" t="str">
        <f>[33]Setembro!$I$32</f>
        <v>N</v>
      </c>
      <c r="AD37" s="16" t="str">
        <f>[33]Setembro!$I$33</f>
        <v>N</v>
      </c>
      <c r="AE37" s="16" t="str">
        <f>[33]Setembro!$I$34</f>
        <v>N</v>
      </c>
      <c r="AF37" s="134" t="s">
        <v>197</v>
      </c>
    </row>
    <row r="38" spans="1:32" ht="11.25" customHeight="1" x14ac:dyDescent="0.2">
      <c r="A38" s="76" t="s">
        <v>136</v>
      </c>
      <c r="B38" s="17" t="str">
        <f>[34]Setembro!$I$5</f>
        <v>SO</v>
      </c>
      <c r="C38" s="17" t="str">
        <f>[34]Setembro!$I$6</f>
        <v>SO</v>
      </c>
      <c r="D38" s="17" t="str">
        <f>[34]Setembro!$I$7</f>
        <v>O</v>
      </c>
      <c r="E38" s="17" t="str">
        <f>[34]Setembro!$I$8</f>
        <v>S</v>
      </c>
      <c r="F38" s="17" t="str">
        <f>[34]Setembro!$I$9</f>
        <v>L</v>
      </c>
      <c r="G38" s="17" t="str">
        <f>[34]Setembro!$I$10</f>
        <v>NE</v>
      </c>
      <c r="H38" s="17" t="str">
        <f>[34]Setembro!$I$11</f>
        <v>NE</v>
      </c>
      <c r="I38" s="17" t="str">
        <f>[34]Setembro!$I$12</f>
        <v>L</v>
      </c>
      <c r="J38" s="17" t="str">
        <f>[34]Setembro!$I$13</f>
        <v>NE</v>
      </c>
      <c r="K38" s="17" t="str">
        <f>[34]Setembro!$I$14</f>
        <v>NE</v>
      </c>
      <c r="L38" s="17" t="str">
        <f>[34]Setembro!$I$15</f>
        <v>SO</v>
      </c>
      <c r="M38" s="17" t="str">
        <f>[34]Setembro!$I$16</f>
        <v>NE</v>
      </c>
      <c r="N38" s="17" t="str">
        <f>[34]Setembro!$I$17</f>
        <v>NE</v>
      </c>
      <c r="O38" s="17" t="str">
        <f>[34]Setembro!$I$18</f>
        <v>S</v>
      </c>
      <c r="P38" s="17" t="str">
        <f>[34]Setembro!$I$19</f>
        <v>N</v>
      </c>
      <c r="Q38" s="17" t="str">
        <f>[34]Setembro!$I$20</f>
        <v>NE</v>
      </c>
      <c r="R38" s="17" t="str">
        <f>[34]Setembro!$I$21</f>
        <v>N</v>
      </c>
      <c r="S38" s="17" t="str">
        <f>[34]Setembro!$I$22</f>
        <v>N</v>
      </c>
      <c r="T38" s="16" t="str">
        <f>[34]Setembro!$I$23</f>
        <v>N</v>
      </c>
      <c r="U38" s="16" t="str">
        <f>[34]Setembro!$I$24</f>
        <v>N</v>
      </c>
      <c r="V38" s="17" t="str">
        <f>[34]Setembro!$I$25</f>
        <v>N</v>
      </c>
      <c r="W38" s="16" t="str">
        <f>[34]Setembro!$I$26</f>
        <v>N</v>
      </c>
      <c r="X38" s="16" t="str">
        <f>[34]Setembro!$I$27</f>
        <v>N</v>
      </c>
      <c r="Y38" s="16" t="str">
        <f>[34]Setembro!$I$28</f>
        <v>N</v>
      </c>
      <c r="Z38" s="16" t="str">
        <f>[34]Setembro!$I$29</f>
        <v>N</v>
      </c>
      <c r="AA38" s="16" t="str">
        <f>[34]Setembro!$I$30</f>
        <v>N</v>
      </c>
      <c r="AB38" s="16" t="str">
        <f>[34]Setembro!$I$31</f>
        <v>N</v>
      </c>
      <c r="AC38" s="16" t="str">
        <f>[34]Setembro!$I$32</f>
        <v>N</v>
      </c>
      <c r="AD38" s="16" t="str">
        <f>[34]Setembro!$I$33</f>
        <v>N</v>
      </c>
      <c r="AE38" s="16" t="str">
        <f>[34]Setembro!$I$34</f>
        <v>N</v>
      </c>
      <c r="AF38" s="134" t="s">
        <v>197</v>
      </c>
    </row>
    <row r="39" spans="1:32" ht="11.25" customHeight="1" x14ac:dyDescent="0.2">
      <c r="A39" s="76" t="s">
        <v>200</v>
      </c>
      <c r="B39" s="17" t="str">
        <f>[35]Setembro!$I$5</f>
        <v>S</v>
      </c>
      <c r="C39" s="17" t="str">
        <f>[35]Setembro!$I$6</f>
        <v>SO</v>
      </c>
      <c r="D39" s="17" t="str">
        <f>[35]Setembro!$I$7</f>
        <v>SO</v>
      </c>
      <c r="E39" s="17" t="str">
        <f>[35]Setembro!$I$8</f>
        <v>S</v>
      </c>
      <c r="F39" s="17" t="str">
        <f>[35]Setembro!$I$9</f>
        <v>S</v>
      </c>
      <c r="G39" s="17" t="str">
        <f>[35]Setembro!$I$10</f>
        <v>L</v>
      </c>
      <c r="H39" s="17" t="str">
        <f>[35]Setembro!$I$11</f>
        <v>S</v>
      </c>
      <c r="I39" s="17" t="str">
        <f>[35]Setembro!$I$12</f>
        <v>S</v>
      </c>
      <c r="J39" s="17" t="str">
        <f>[35]Setembro!$I$13</f>
        <v>S</v>
      </c>
      <c r="K39" s="17" t="str">
        <f>[35]Setembro!$I$14</f>
        <v>S</v>
      </c>
      <c r="L39" s="17" t="str">
        <f>[35]Setembro!$I$15</f>
        <v>S</v>
      </c>
      <c r="M39" s="17" t="str">
        <f>[35]Setembro!$I$16</f>
        <v>S</v>
      </c>
      <c r="N39" s="17" t="str">
        <f>[35]Setembro!$I$17</f>
        <v>NO</v>
      </c>
      <c r="O39" s="17" t="str">
        <f>[35]Setembro!$I$18</f>
        <v>S</v>
      </c>
      <c r="P39" s="17" t="str">
        <f>[35]Setembro!$I$19</f>
        <v>SE</v>
      </c>
      <c r="Q39" s="17" t="str">
        <f>[35]Setembro!$I$20</f>
        <v>L</v>
      </c>
      <c r="R39" s="17" t="str">
        <f>[35]Setembro!$I$21</f>
        <v>N</v>
      </c>
      <c r="S39" s="17" t="str">
        <f>[35]Setembro!$I$22</f>
        <v>NO</v>
      </c>
      <c r="T39" s="16" t="str">
        <f>[35]Setembro!$I$23</f>
        <v>N</v>
      </c>
      <c r="U39" s="16" t="str">
        <f>[35]Setembro!$I$24</f>
        <v>N</v>
      </c>
      <c r="V39" s="16" t="str">
        <f>[35]Setembro!$I$25</f>
        <v>SO</v>
      </c>
      <c r="W39" s="16" t="str">
        <f>[35]Setembro!$I$26</f>
        <v>S</v>
      </c>
      <c r="X39" s="16" t="str">
        <f>[35]Setembro!$I$27</f>
        <v>S</v>
      </c>
      <c r="Y39" s="16" t="str">
        <f>[35]Setembro!$I$28</f>
        <v>S</v>
      </c>
      <c r="Z39" s="16" t="str">
        <f>[35]Setembro!$I$29</f>
        <v>O</v>
      </c>
      <c r="AA39" s="16" t="str">
        <f>[35]Setembro!$I$30</f>
        <v>S</v>
      </c>
      <c r="AB39" s="16" t="str">
        <f>[35]Setembro!$I$31</f>
        <v>S</v>
      </c>
      <c r="AC39" s="16" t="str">
        <f>[35]Setembro!$I$32</f>
        <v>NO</v>
      </c>
      <c r="AD39" s="16" t="str">
        <f>[35]Setembro!$I$33</f>
        <v>S</v>
      </c>
      <c r="AE39" s="16" t="str">
        <f>[35]Setembro!$I$34</f>
        <v>N</v>
      </c>
      <c r="AF39" s="134" t="str">
        <f>[35]Junho!$I$35</f>
        <v>S</v>
      </c>
    </row>
    <row r="40" spans="1:32" ht="11.25" customHeight="1" x14ac:dyDescent="0.2">
      <c r="A40" s="76" t="s">
        <v>201</v>
      </c>
      <c r="B40" s="17" t="str">
        <f>[36]Setembro!$I$5</f>
        <v>SO</v>
      </c>
      <c r="C40" s="17" t="str">
        <f>[36]Setembro!$I$6</f>
        <v>SO</v>
      </c>
      <c r="D40" s="17" t="str">
        <f>[36]Setembro!$I$7</f>
        <v>O</v>
      </c>
      <c r="E40" s="17" t="str">
        <f>[36]Setembro!$I$8</f>
        <v>S</v>
      </c>
      <c r="F40" s="17" t="str">
        <f>[36]Setembro!$I$9</f>
        <v>L</v>
      </c>
      <c r="G40" s="17" t="str">
        <f>[36]Setembro!$I$10</f>
        <v>L</v>
      </c>
      <c r="H40" s="17" t="str">
        <f>[36]Setembro!$I$11</f>
        <v>SE</v>
      </c>
      <c r="I40" s="17" t="str">
        <f>[36]Setembro!$I$12</f>
        <v>SE</v>
      </c>
      <c r="J40" s="17" t="str">
        <f>[36]Setembro!$I$13</f>
        <v>SE</v>
      </c>
      <c r="K40" s="17" t="str">
        <f>[36]Setembro!$I$14</f>
        <v>SE</v>
      </c>
      <c r="L40" s="17" t="str">
        <f>[36]Setembro!$I$15</f>
        <v>S</v>
      </c>
      <c r="M40" s="17" t="str">
        <f>[36]Setembro!$I$16</f>
        <v>L</v>
      </c>
      <c r="N40" s="17" t="str">
        <f>[36]Setembro!$I$17</f>
        <v>L</v>
      </c>
      <c r="O40" s="17" t="str">
        <f>[36]Setembro!$I$18</f>
        <v>S</v>
      </c>
      <c r="P40" s="17" t="str">
        <f>[36]Setembro!$I$19</f>
        <v>NO</v>
      </c>
      <c r="Q40" s="17" t="str">
        <f>[36]Setembro!$I$20</f>
        <v>L</v>
      </c>
      <c r="R40" s="17" t="str">
        <f>[36]Setembro!$I$21</f>
        <v>NO</v>
      </c>
      <c r="S40" s="17" t="str">
        <f>[36]Setembro!$I$22</f>
        <v>SO</v>
      </c>
      <c r="T40" s="16" t="str">
        <f>[36]Setembro!$I$23</f>
        <v>L</v>
      </c>
      <c r="U40" s="16" t="str">
        <f>[36]Setembro!$I$24</f>
        <v>SE</v>
      </c>
      <c r="V40" s="16" t="str">
        <f>[36]Setembro!$I$25</f>
        <v>NE</v>
      </c>
      <c r="W40" s="16" t="str">
        <f>[36]Setembro!$I$26</f>
        <v>L</v>
      </c>
      <c r="X40" s="16" t="str">
        <f>[36]Setembro!$I$27</f>
        <v>L</v>
      </c>
      <c r="Y40" s="16" t="str">
        <f>[36]Setembro!$I$28</f>
        <v>L</v>
      </c>
      <c r="Z40" s="16" t="str">
        <f>[36]Setembro!$I$29</f>
        <v>L</v>
      </c>
      <c r="AA40" s="16" t="str">
        <f>[36]Setembro!$I$30</f>
        <v>L</v>
      </c>
      <c r="AB40" s="16" t="str">
        <f>[36]Setembro!$I$31</f>
        <v>SE</v>
      </c>
      <c r="AC40" s="16" t="str">
        <f>[36]Setembro!$I$32</f>
        <v>L</v>
      </c>
      <c r="AD40" s="16" t="str">
        <f>[36]Setembro!$I$33</f>
        <v>NE</v>
      </c>
      <c r="AE40" s="16" t="str">
        <f>[36]Setembro!$I$34</f>
        <v>NE</v>
      </c>
      <c r="AF40" s="134" t="s">
        <v>191</v>
      </c>
    </row>
    <row r="41" spans="1:32" ht="11.25" customHeight="1" x14ac:dyDescent="0.2">
      <c r="A41" s="76" t="s">
        <v>202</v>
      </c>
      <c r="B41" s="16" t="str">
        <f>[37]Setembro!$I$5</f>
        <v>SO</v>
      </c>
      <c r="C41" s="16" t="str">
        <f>[37]Setembro!$I$6</f>
        <v>O</v>
      </c>
      <c r="D41" s="16" t="str">
        <f>[37]Setembro!$I$7</f>
        <v>O</v>
      </c>
      <c r="E41" s="16" t="str">
        <f>[37]Setembro!$I$8</f>
        <v>SO</v>
      </c>
      <c r="F41" s="16" t="str">
        <f>[37]Setembro!$I$9</f>
        <v>NE</v>
      </c>
      <c r="G41" s="16" t="str">
        <f>[37]Setembro!$I$10</f>
        <v>NE</v>
      </c>
      <c r="H41" s="16" t="str">
        <f>[37]Setembro!$I$11</f>
        <v>NE</v>
      </c>
      <c r="I41" s="16" t="str">
        <f>[37]Setembro!$I$12</f>
        <v>L</v>
      </c>
      <c r="J41" s="16" t="str">
        <f>[37]Setembro!$I$13</f>
        <v>L</v>
      </c>
      <c r="K41" s="16" t="str">
        <f>[37]Setembro!$I$14</f>
        <v>NE</v>
      </c>
      <c r="L41" s="16" t="str">
        <f>[37]Setembro!$I$15</f>
        <v>L</v>
      </c>
      <c r="M41" s="16" t="str">
        <f>[37]Setembro!$I$16</f>
        <v>L</v>
      </c>
      <c r="N41" s="16" t="str">
        <f>[37]Setembro!$I$17</f>
        <v>L</v>
      </c>
      <c r="O41" s="16" t="str">
        <f>[37]Setembro!$I$18</f>
        <v>S</v>
      </c>
      <c r="P41" s="16" t="str">
        <f>[37]Setembro!$I$19</f>
        <v>SO</v>
      </c>
      <c r="Q41" s="16" t="str">
        <f>[37]Setembro!$I$20</f>
        <v>L</v>
      </c>
      <c r="R41" s="16" t="str">
        <f>[37]Setembro!$I$21</f>
        <v>NE</v>
      </c>
      <c r="S41" s="16" t="str">
        <f>[37]Setembro!$I$22</f>
        <v>N</v>
      </c>
      <c r="T41" s="16" t="str">
        <f>[37]Setembro!$I$23</f>
        <v>NE</v>
      </c>
      <c r="U41" s="16" t="str">
        <f>[37]Setembro!$I$24</f>
        <v>NE</v>
      </c>
      <c r="V41" s="16" t="str">
        <f>[37]Setembro!$I$25</f>
        <v>NE</v>
      </c>
      <c r="W41" s="16" t="str">
        <f>[37]Setembro!$I$26</f>
        <v>NE</v>
      </c>
      <c r="X41" s="16" t="str">
        <f>[37]Setembro!$I$27</f>
        <v>NE</v>
      </c>
      <c r="Y41" s="16" t="str">
        <f>[37]Setembro!$I$28</f>
        <v>NE</v>
      </c>
      <c r="Z41" s="16" t="str">
        <f>[37]Setembro!$I$29</f>
        <v>L</v>
      </c>
      <c r="AA41" s="16" t="str">
        <f>[37]Setembro!$I$30</f>
        <v>L</v>
      </c>
      <c r="AB41" s="16" t="str">
        <f>[37]Setembro!$I$31</f>
        <v>SO</v>
      </c>
      <c r="AC41" s="16" t="str">
        <f>[37]Setembro!$I$32</f>
        <v>NE</v>
      </c>
      <c r="AD41" s="16" t="str">
        <f>[37]Setembro!$I$33</f>
        <v>NE</v>
      </c>
      <c r="AE41" s="16" t="str">
        <f>[37]Setembro!$I$34</f>
        <v>NE</v>
      </c>
      <c r="AF41" s="134" t="s">
        <v>193</v>
      </c>
    </row>
    <row r="42" spans="1:32" ht="11.25" customHeight="1" x14ac:dyDescent="0.2">
      <c r="A42" s="76" t="s">
        <v>203</v>
      </c>
      <c r="B42" s="16" t="str">
        <f>[38]Setembro!$I$5</f>
        <v>SO</v>
      </c>
      <c r="C42" s="16" t="str">
        <f>[38]Setembro!$I$6</f>
        <v>SO</v>
      </c>
      <c r="D42" s="16" t="str">
        <f>[38]Setembro!$I$7</f>
        <v>O</v>
      </c>
      <c r="E42" s="16" t="str">
        <f>[38]Setembro!$I$8</f>
        <v>S</v>
      </c>
      <c r="F42" s="16" t="str">
        <f>[38]Setembro!$I$9</f>
        <v>SE</v>
      </c>
      <c r="G42" s="16" t="str">
        <f>[38]Setembro!$I$10</f>
        <v>L</v>
      </c>
      <c r="H42" s="16" t="str">
        <f>[38]Setembro!$I$11</f>
        <v>SE</v>
      </c>
      <c r="I42" s="16" t="str">
        <f>[38]Setembro!$I$12</f>
        <v>SE</v>
      </c>
      <c r="J42" s="16" t="str">
        <f>[38]Setembro!$I$13</f>
        <v>SE</v>
      </c>
      <c r="K42" s="16" t="str">
        <f>[38]Setembro!$I$14</f>
        <v>SE</v>
      </c>
      <c r="L42" s="16" t="str">
        <f>[38]Setembro!$I$15</f>
        <v>S</v>
      </c>
      <c r="M42" s="16" t="str">
        <f>[38]Setembro!$I$16</f>
        <v>SE</v>
      </c>
      <c r="N42" s="16" t="str">
        <f>[38]Setembro!$I$17</f>
        <v>SE</v>
      </c>
      <c r="O42" s="16" t="str">
        <f>[38]Setembro!$I$18</f>
        <v>SE</v>
      </c>
      <c r="P42" s="16" t="str">
        <f>[38]Setembro!$I$19</f>
        <v>O</v>
      </c>
      <c r="Q42" s="16" t="str">
        <f>[38]Setembro!$I$20</f>
        <v>L</v>
      </c>
      <c r="R42" s="16" t="str">
        <f>[38]Setembro!$I$21</f>
        <v>NE</v>
      </c>
      <c r="S42" s="16" t="str">
        <f>[38]Setembro!$I$22</f>
        <v>N</v>
      </c>
      <c r="T42" s="16" t="str">
        <f>[38]Setembro!$I$23</f>
        <v>L</v>
      </c>
      <c r="U42" s="16" t="str">
        <f>[38]Setembro!$I$24</f>
        <v>L</v>
      </c>
      <c r="V42" s="16" t="str">
        <f>[38]Setembro!$I$25</f>
        <v>L</v>
      </c>
      <c r="W42" s="16" t="str">
        <f>[38]Setembro!$I$26</f>
        <v>SE</v>
      </c>
      <c r="X42" s="16" t="str">
        <f>[38]Setembro!$I$27</f>
        <v>SE</v>
      </c>
      <c r="Y42" s="16" t="str">
        <f>[38]Setembro!$I$28</f>
        <v>SE</v>
      </c>
      <c r="Z42" s="16" t="str">
        <f>[38]Setembro!$I$29</f>
        <v>L</v>
      </c>
      <c r="AA42" s="16" t="str">
        <f>[38]Setembro!$I$30</f>
        <v>SE</v>
      </c>
      <c r="AB42" s="16" t="str">
        <f>[38]Setembro!$I$31</f>
        <v>S</v>
      </c>
      <c r="AC42" s="16" t="str">
        <f>[38]Setembro!$I$32</f>
        <v>L</v>
      </c>
      <c r="AD42" s="16" t="str">
        <f>[38]Setembro!$I$33</f>
        <v>L</v>
      </c>
      <c r="AE42" s="16" t="str">
        <f>[38]Setembro!$I$34</f>
        <v>NE</v>
      </c>
      <c r="AF42" s="134" t="s">
        <v>192</v>
      </c>
    </row>
    <row r="43" spans="1:32" ht="11.25" customHeight="1" x14ac:dyDescent="0.2">
      <c r="A43" s="76" t="s">
        <v>204</v>
      </c>
      <c r="B43" s="16" t="str">
        <f>[39]Setembro!$I$5</f>
        <v>S</v>
      </c>
      <c r="C43" s="16" t="str">
        <f>[39]Setembro!$I$6</f>
        <v>SO</v>
      </c>
      <c r="D43" s="16" t="str">
        <f>[39]Setembro!$I$7</f>
        <v>SO</v>
      </c>
      <c r="E43" s="16" t="str">
        <f>[39]Setembro!$I$8</f>
        <v>S</v>
      </c>
      <c r="F43" s="16" t="str">
        <f>[39]Setembro!$I$9</f>
        <v>S</v>
      </c>
      <c r="G43" s="16" t="str">
        <f>[39]Setembro!$I$10</f>
        <v>NE</v>
      </c>
      <c r="H43" s="16" t="str">
        <f>[39]Setembro!$I$11</f>
        <v>L</v>
      </c>
      <c r="I43" s="16" t="str">
        <f>[39]Setembro!$I$12</f>
        <v>O</v>
      </c>
      <c r="J43" s="16" t="str">
        <f>[39]Setembro!$I$13</f>
        <v>S</v>
      </c>
      <c r="K43" s="16" t="str">
        <f>[39]Setembro!$I$14</f>
        <v>S</v>
      </c>
      <c r="L43" s="16" t="str">
        <f>[39]Setembro!$I$15</f>
        <v>S</v>
      </c>
      <c r="M43" s="16" t="str">
        <f>[39]Setembro!$I$16</f>
        <v>L</v>
      </c>
      <c r="N43" s="16" t="str">
        <f>[39]Setembro!$I$17</f>
        <v>L</v>
      </c>
      <c r="O43" s="16" t="str">
        <f>[39]Setembro!$I$18</f>
        <v>S</v>
      </c>
      <c r="P43" s="16" t="str">
        <f>[39]Setembro!$I$19</f>
        <v>NE</v>
      </c>
      <c r="Q43" s="16" t="str">
        <f>[39]Setembro!$I$20</f>
        <v>NE</v>
      </c>
      <c r="R43" s="16" t="str">
        <f>[39]Setembro!$I$21</f>
        <v>N</v>
      </c>
      <c r="S43" s="16" t="str">
        <f>[39]Setembro!$I$22</f>
        <v>N</v>
      </c>
      <c r="T43" s="16" t="str">
        <f>[39]Setembro!$I$23</f>
        <v>N</v>
      </c>
      <c r="U43" s="16" t="str">
        <f>[39]Setembro!$I$24</f>
        <v>SE</v>
      </c>
      <c r="V43" s="16" t="str">
        <f>[39]Setembro!$I$25</f>
        <v>L</v>
      </c>
      <c r="W43" s="16" t="str">
        <f>[39]Setembro!$I$26</f>
        <v>N</v>
      </c>
      <c r="X43" s="16" t="str">
        <f>[39]Setembro!$I$27</f>
        <v>NE</v>
      </c>
      <c r="Y43" s="16" t="str">
        <f>[39]Setembro!$I$28</f>
        <v>N</v>
      </c>
      <c r="Z43" s="16" t="str">
        <f>[39]Setembro!$I$29</f>
        <v>NO</v>
      </c>
      <c r="AA43" s="16" t="str">
        <f>[39]Setembro!$I$30</f>
        <v>NE</v>
      </c>
      <c r="AB43" s="16" t="str">
        <f>[39]Setembro!$I$31</f>
        <v>S</v>
      </c>
      <c r="AC43" s="16" t="str">
        <f>[39]Setembro!$I$32</f>
        <v>NE</v>
      </c>
      <c r="AD43" s="16" t="str">
        <f>[39]Setembro!$I$33</f>
        <v>NE</v>
      </c>
      <c r="AE43" s="16" t="str">
        <f>[39]Setembro!$I$34</f>
        <v>NE</v>
      </c>
      <c r="AF43" s="134" t="str">
        <f>[39]Junho!$I$35</f>
        <v>S</v>
      </c>
    </row>
    <row r="44" spans="1:32" ht="11.25" customHeight="1" x14ac:dyDescent="0.2">
      <c r="A44" s="76" t="s">
        <v>205</v>
      </c>
      <c r="B44" s="17" t="str">
        <f>[40]Setembro!$I$5</f>
        <v>NE</v>
      </c>
      <c r="C44" s="17" t="str">
        <f>[40]Setembro!$I$6</f>
        <v>SO</v>
      </c>
      <c r="D44" s="17" t="str">
        <f>[40]Setembro!$I$7</f>
        <v>O</v>
      </c>
      <c r="E44" s="17" t="str">
        <f>[40]Setembro!$I$8</f>
        <v>S</v>
      </c>
      <c r="F44" s="17" t="str">
        <f>[40]Setembro!$I$9</f>
        <v>L</v>
      </c>
      <c r="G44" s="17" t="str">
        <f>[40]Setembro!$I$10</f>
        <v>L</v>
      </c>
      <c r="H44" s="17" t="str">
        <f>[40]Setembro!$I$11</f>
        <v>NE</v>
      </c>
      <c r="I44" s="17" t="str">
        <f>[40]Setembro!$I$12</f>
        <v>NE</v>
      </c>
      <c r="J44" s="17" t="str">
        <f>[40]Setembro!$I$13</f>
        <v>S</v>
      </c>
      <c r="K44" s="17" t="str">
        <f>[40]Setembro!$I$14</f>
        <v>L</v>
      </c>
      <c r="L44" s="17" t="str">
        <f>[40]Setembro!$I$15</f>
        <v>L</v>
      </c>
      <c r="M44" s="17" t="str">
        <f>[40]Setembro!$I$16</f>
        <v>NE</v>
      </c>
      <c r="N44" s="17" t="str">
        <f>[40]Setembro!$I$17</f>
        <v>NE</v>
      </c>
      <c r="O44" s="17" t="str">
        <f>[40]Setembro!$I$18</f>
        <v>S</v>
      </c>
      <c r="P44" s="17" t="str">
        <f>[40]Setembro!$I$19</f>
        <v>NE</v>
      </c>
      <c r="Q44" s="17" t="str">
        <f>[40]Setembro!$I$20</f>
        <v>NE</v>
      </c>
      <c r="R44" s="17" t="str">
        <f>[40]Setembro!$I$21</f>
        <v>NO</v>
      </c>
      <c r="S44" s="17" t="str">
        <f>[40]Setembro!$I$22</f>
        <v>NE</v>
      </c>
      <c r="T44" s="16" t="str">
        <f>[40]Setembro!$I$23</f>
        <v>NO</v>
      </c>
      <c r="U44" s="16" t="str">
        <f>[40]Setembro!$I$24</f>
        <v>NE</v>
      </c>
      <c r="V44" s="16" t="str">
        <f>[40]Setembro!$I$25</f>
        <v>NE</v>
      </c>
      <c r="W44" s="16" t="str">
        <f>[40]Setembro!$I$26</f>
        <v>NE</v>
      </c>
      <c r="X44" s="16" t="str">
        <f>[40]Setembro!$I$27</f>
        <v>NE</v>
      </c>
      <c r="Y44" s="16" t="str">
        <f>[40]Setembro!$I$28</f>
        <v>NE</v>
      </c>
      <c r="Z44" s="16" t="str">
        <f>[40]Setembro!$I$29</f>
        <v>SE</v>
      </c>
      <c r="AA44" s="16" t="str">
        <f>[40]Setembro!$I$30</f>
        <v>NE</v>
      </c>
      <c r="AB44" s="16" t="str">
        <f>[40]Setembro!$I$31</f>
        <v>S</v>
      </c>
      <c r="AC44" s="16" t="str">
        <f>[40]Setembro!$I$32</f>
        <v>SE</v>
      </c>
      <c r="AD44" s="16" t="str">
        <f>[40]Setembro!$I$33</f>
        <v>NE</v>
      </c>
      <c r="AE44" s="16" t="str">
        <f>[40]Setembro!$I$34</f>
        <v>NE</v>
      </c>
      <c r="AF44" s="134" t="s">
        <v>193</v>
      </c>
    </row>
    <row r="45" spans="1:32" ht="11.25" customHeight="1" x14ac:dyDescent="0.2">
      <c r="A45" s="76" t="s">
        <v>165</v>
      </c>
      <c r="B45" s="14" t="s">
        <v>193</v>
      </c>
      <c r="C45" s="14" t="s">
        <v>195</v>
      </c>
      <c r="D45" s="14" t="s">
        <v>208</v>
      </c>
      <c r="E45" s="14" t="s">
        <v>194</v>
      </c>
      <c r="F45" s="14" t="s">
        <v>192</v>
      </c>
      <c r="G45" s="14" t="s">
        <v>191</v>
      </c>
      <c r="H45" s="14" t="s">
        <v>191</v>
      </c>
      <c r="I45" s="14" t="s">
        <v>192</v>
      </c>
      <c r="J45" s="14" t="s">
        <v>192</v>
      </c>
      <c r="K45" s="14" t="s">
        <v>192</v>
      </c>
      <c r="L45" s="14" t="s">
        <v>193</v>
      </c>
      <c r="M45" s="14" t="s">
        <v>191</v>
      </c>
      <c r="N45" s="14" t="s">
        <v>191</v>
      </c>
      <c r="O45" s="14" t="s">
        <v>194</v>
      </c>
      <c r="P45" s="14" t="s">
        <v>197</v>
      </c>
      <c r="Q45" s="14" t="s">
        <v>191</v>
      </c>
      <c r="R45" s="14" t="s">
        <v>193</v>
      </c>
      <c r="S45" s="14" t="s">
        <v>196</v>
      </c>
      <c r="T45" s="14" t="s">
        <v>193</v>
      </c>
      <c r="U45" s="14" t="s">
        <v>193</v>
      </c>
      <c r="V45" s="14" t="s">
        <v>193</v>
      </c>
      <c r="W45" s="14" t="s">
        <v>193</v>
      </c>
      <c r="X45" s="14" t="s">
        <v>193</v>
      </c>
      <c r="Y45" s="14" t="s">
        <v>193</v>
      </c>
      <c r="Z45" s="14" t="s">
        <v>191</v>
      </c>
      <c r="AA45" s="14" t="s">
        <v>193</v>
      </c>
      <c r="AB45" s="14" t="s">
        <v>194</v>
      </c>
      <c r="AC45" s="14" t="s">
        <v>191</v>
      </c>
      <c r="AD45" s="14" t="s">
        <v>191</v>
      </c>
      <c r="AE45" s="14" t="s">
        <v>193</v>
      </c>
      <c r="AF45" s="134" t="s">
        <v>193</v>
      </c>
    </row>
    <row r="46" spans="1:32" ht="11.25" customHeight="1" x14ac:dyDescent="0.2">
      <c r="A46" s="76" t="s">
        <v>206</v>
      </c>
      <c r="B46" s="17" t="str">
        <f>[42]Setembro!$I$5</f>
        <v>SE</v>
      </c>
      <c r="C46" s="17" t="str">
        <f>[42]Setembro!$I$6</f>
        <v>SO</v>
      </c>
      <c r="D46" s="17" t="str">
        <f>[42]Setembro!$I$7</f>
        <v>SO</v>
      </c>
      <c r="E46" s="17" t="str">
        <f>[42]Setembro!$I$8</f>
        <v>S</v>
      </c>
      <c r="F46" s="17" t="str">
        <f>[42]Setembro!$I$9</f>
        <v>S</v>
      </c>
      <c r="G46" s="17" t="str">
        <f>[42]Setembro!$I$10</f>
        <v>S</v>
      </c>
      <c r="H46" s="17" t="str">
        <f>[42]Setembro!$I$11</f>
        <v>SE</v>
      </c>
      <c r="I46" s="17" t="str">
        <f>[42]Setembro!$I$12</f>
        <v>SE</v>
      </c>
      <c r="J46" s="17" t="str">
        <f>[42]Setembro!$I$13</f>
        <v>S</v>
      </c>
      <c r="K46" s="17" t="str">
        <f>[42]Setembro!$I$14</f>
        <v>S</v>
      </c>
      <c r="L46" s="17" t="str">
        <f>[42]Setembro!$I$15</f>
        <v>S</v>
      </c>
      <c r="M46" s="17" t="str">
        <f>[42]Setembro!$I$16</f>
        <v>S</v>
      </c>
      <c r="N46" s="17" t="str">
        <f>[42]Setembro!$I$17</f>
        <v>SE</v>
      </c>
      <c r="O46" s="17" t="str">
        <f>[42]Setembro!$I$18</f>
        <v>S</v>
      </c>
      <c r="P46" s="17" t="str">
        <f>[42]Setembro!$I$19</f>
        <v>S</v>
      </c>
      <c r="Q46" s="17" t="str">
        <f>[42]Setembro!$I$20</f>
        <v>S</v>
      </c>
      <c r="R46" s="17" t="str">
        <f>[42]Setembro!$I$21</f>
        <v>L</v>
      </c>
      <c r="S46" s="17" t="str">
        <f>[42]Setembro!$I$22</f>
        <v>N</v>
      </c>
      <c r="T46" s="16" t="str">
        <f>[42]Setembro!$I$23</f>
        <v>N</v>
      </c>
      <c r="U46" s="16" t="str">
        <f>[42]Setembro!$I$24</f>
        <v>N</v>
      </c>
      <c r="V46" s="16" t="str">
        <f>[42]Setembro!$I$25</f>
        <v>S</v>
      </c>
      <c r="W46" s="16" t="str">
        <f>[42]Setembro!$I$26</f>
        <v>SE</v>
      </c>
      <c r="X46" s="16" t="str">
        <f>[42]Setembro!$I$27</f>
        <v>SE</v>
      </c>
      <c r="Y46" s="16" t="str">
        <f>[42]Setembro!$I$28</f>
        <v>SE</v>
      </c>
      <c r="Z46" s="16" t="str">
        <f>[42]Setembro!$I$29</f>
        <v>SE</v>
      </c>
      <c r="AA46" s="16" t="str">
        <f>[42]Setembro!$I$30</f>
        <v>S</v>
      </c>
      <c r="AB46" s="16" t="str">
        <f>[42]Setembro!$I$31</f>
        <v>SE</v>
      </c>
      <c r="AC46" s="16" t="str">
        <f>[42]Setembro!$I$32</f>
        <v>NO</v>
      </c>
      <c r="AD46" s="16" t="str">
        <f>[42]Setembro!$I$33</f>
        <v>L</v>
      </c>
      <c r="AE46" s="16" t="str">
        <f>[42]Setembro!$I$34</f>
        <v>SE</v>
      </c>
      <c r="AF46" s="134" t="s">
        <v>194</v>
      </c>
    </row>
    <row r="47" spans="1:32" ht="11.25" customHeight="1" x14ac:dyDescent="0.2">
      <c r="A47" s="76" t="s">
        <v>207</v>
      </c>
      <c r="B47" s="17" t="str">
        <f>[43]Setembro!$I$5</f>
        <v>NO</v>
      </c>
      <c r="C47" s="17" t="str">
        <f>[43]Setembro!$I$6</f>
        <v>SO</v>
      </c>
      <c r="D47" s="17" t="str">
        <f>[43]Setembro!$I$7</f>
        <v>SO</v>
      </c>
      <c r="E47" s="17" t="str">
        <f>[43]Setembro!$I$8</f>
        <v>S</v>
      </c>
      <c r="F47" s="17" t="str">
        <f>[43]Setembro!$I$9</f>
        <v>S</v>
      </c>
      <c r="G47" s="17" t="str">
        <f>[43]Setembro!$I$10</f>
        <v>S</v>
      </c>
      <c r="H47" s="17" t="str">
        <f>[43]Setembro!$I$11</f>
        <v>SE</v>
      </c>
      <c r="I47" s="17" t="str">
        <f>[43]Setembro!$I$12</f>
        <v>NO</v>
      </c>
      <c r="J47" s="17" t="str">
        <f>[43]Setembro!$I$13</f>
        <v>SO</v>
      </c>
      <c r="K47" s="17" t="str">
        <f>[43]Setembro!$I$14</f>
        <v>S</v>
      </c>
      <c r="L47" s="17" t="str">
        <f>[43]Setembro!$I$15</f>
        <v>S</v>
      </c>
      <c r="M47" s="17" t="str">
        <f>[43]Setembro!$I$16</f>
        <v>S</v>
      </c>
      <c r="N47" s="17" t="str">
        <f>[43]Setembro!$I$17</f>
        <v>SE</v>
      </c>
      <c r="O47" s="17" t="str">
        <f>[43]Setembro!$I$18</f>
        <v>S</v>
      </c>
      <c r="P47" s="17" t="str">
        <f>[43]Setembro!$I$19</f>
        <v>SE</v>
      </c>
      <c r="Q47" s="17" t="str">
        <f>[43]Setembro!$I$20</f>
        <v>NE</v>
      </c>
      <c r="R47" s="17" t="str">
        <f>[43]Setembro!$I$21</f>
        <v>N</v>
      </c>
      <c r="S47" s="17" t="str">
        <f>[43]Setembro!$I$22</f>
        <v>NO</v>
      </c>
      <c r="T47" s="16" t="str">
        <f>[43]Setembro!$I$23</f>
        <v>N</v>
      </c>
      <c r="U47" s="16" t="str">
        <f>[43]Setembro!$I$24</f>
        <v>N</v>
      </c>
      <c r="V47" s="16" t="str">
        <f>[43]Setembro!$I$25</f>
        <v>NO</v>
      </c>
      <c r="W47" s="16" t="str">
        <f>[43]Setembro!$I$26</f>
        <v>NE</v>
      </c>
      <c r="X47" s="16" t="str">
        <f>[43]Setembro!$I$27</f>
        <v>NO</v>
      </c>
      <c r="Y47" s="16" t="str">
        <f>[43]Setembro!$I$28</f>
        <v>N</v>
      </c>
      <c r="Z47" s="16" t="str">
        <f>[43]Setembro!$I$29</f>
        <v>O</v>
      </c>
      <c r="AA47" s="16" t="str">
        <f>[43]Setembro!$I$30</f>
        <v>N</v>
      </c>
      <c r="AB47" s="16" t="str">
        <f>[43]Setembro!$I$31</f>
        <v>S</v>
      </c>
      <c r="AC47" s="16" t="str">
        <f>[43]Setembro!$I$32</f>
        <v>SE</v>
      </c>
      <c r="AD47" s="16" t="str">
        <f>[43]Setembro!$I$33</f>
        <v>L</v>
      </c>
      <c r="AE47" s="16" t="str">
        <f>[43]Setembro!$I$34</f>
        <v>NO</v>
      </c>
      <c r="AF47" s="134" t="s">
        <v>194</v>
      </c>
    </row>
    <row r="48" spans="1:32" ht="11.25" customHeight="1" x14ac:dyDescent="0.2">
      <c r="A48" s="76" t="s">
        <v>181</v>
      </c>
      <c r="B48" s="14" t="str">
        <f>[44]Setembro!$I$5</f>
        <v>NE</v>
      </c>
      <c r="C48" s="14" t="str">
        <f>[44]Setembro!$I$6</f>
        <v>SO</v>
      </c>
      <c r="D48" s="14" t="str">
        <f>[44]Setembro!$I$7</f>
        <v>O</v>
      </c>
      <c r="E48" s="14" t="str">
        <f>[44]Setembro!$I$8</f>
        <v>SO</v>
      </c>
      <c r="F48" s="14" t="str">
        <f>[44]Setembro!$I$9</f>
        <v>L</v>
      </c>
      <c r="G48" s="14" t="str">
        <f>[44]Setembro!$I$10</f>
        <v>L</v>
      </c>
      <c r="H48" s="14" t="str">
        <f>[44]Setembro!$I$11</f>
        <v>SO</v>
      </c>
      <c r="I48" s="14" t="str">
        <f>[44]Setembro!$I$12</f>
        <v>SE</v>
      </c>
      <c r="J48" s="14" t="str">
        <f>[44]Setembro!$I$13</f>
        <v>SE</v>
      </c>
      <c r="K48" s="14" t="str">
        <f>[44]Setembro!$I$14</f>
        <v>SE</v>
      </c>
      <c r="L48" s="14" t="str">
        <f>[44]Setembro!$I$15</f>
        <v>SE</v>
      </c>
      <c r="M48" s="14" t="str">
        <f>[44]Setembro!$I$16</f>
        <v>L</v>
      </c>
      <c r="N48" s="14" t="str">
        <f>[44]Setembro!$I$17</f>
        <v>L</v>
      </c>
      <c r="O48" s="14" t="str">
        <f>[44]Setembro!$I$18</f>
        <v>S</v>
      </c>
      <c r="P48" s="14" t="str">
        <f>[44]Setembro!$I$19</f>
        <v>N</v>
      </c>
      <c r="Q48" s="14" t="str">
        <f>[44]Setembro!$I$20</f>
        <v>NE</v>
      </c>
      <c r="R48" s="14" t="str">
        <f>[44]Setembro!$I$21</f>
        <v>NE</v>
      </c>
      <c r="S48" s="14" t="str">
        <f>[44]Setembro!$I$22</f>
        <v>N</v>
      </c>
      <c r="T48" s="16" t="str">
        <f>[44]Setembro!$I$23</f>
        <v>NE</v>
      </c>
      <c r="U48" s="16" t="str">
        <f>[44]Setembro!$I$24</f>
        <v>NE</v>
      </c>
      <c r="V48" s="16" t="str">
        <f>[44]Setembro!$I$25</f>
        <v>L</v>
      </c>
      <c r="W48" s="16" t="str">
        <f>[44]Setembro!$I$26</f>
        <v>L</v>
      </c>
      <c r="X48" s="16" t="str">
        <f>[44]Setembro!$I$27</f>
        <v>L</v>
      </c>
      <c r="Y48" s="16" t="str">
        <f>[44]Setembro!$I$28</f>
        <v>NE</v>
      </c>
      <c r="Z48" s="16" t="str">
        <f>[44]Setembro!$I$29</f>
        <v>SE</v>
      </c>
      <c r="AA48" s="16" t="str">
        <f>[44]Setembro!$I$30</f>
        <v>SE</v>
      </c>
      <c r="AB48" s="16" t="str">
        <f>[44]Setembro!$I$31</f>
        <v>SE</v>
      </c>
      <c r="AC48" s="16" t="str">
        <f>[44]Setembro!$I$32</f>
        <v>L</v>
      </c>
      <c r="AD48" s="16" t="str">
        <f>[44]Setembro!$I$33</f>
        <v>L</v>
      </c>
      <c r="AE48" s="16" t="str">
        <f>[44]Setembro!$I$34</f>
        <v>L</v>
      </c>
      <c r="AF48" s="134" t="s">
        <v>191</v>
      </c>
    </row>
    <row r="49" spans="1:36" ht="11.25" customHeight="1" x14ac:dyDescent="0.2">
      <c r="A49" s="76" t="s">
        <v>186</v>
      </c>
      <c r="B49" s="17" t="str">
        <f>[45]Setembro!$I$5</f>
        <v>N</v>
      </c>
      <c r="C49" s="17" t="str">
        <f>[45]Setembro!$I$6</f>
        <v>SO</v>
      </c>
      <c r="D49" s="17" t="str">
        <f>[45]Setembro!$I$7</f>
        <v>SO</v>
      </c>
      <c r="E49" s="17" t="str">
        <f>[45]Setembro!$I$8</f>
        <v>S</v>
      </c>
      <c r="F49" s="17" t="str">
        <f>[45]Setembro!$I$9</f>
        <v>L</v>
      </c>
      <c r="G49" s="17" t="str">
        <f>[45]Setembro!$I$10</f>
        <v>L</v>
      </c>
      <c r="H49" s="17" t="str">
        <f>[45]Setembro!$I$11</f>
        <v>L</v>
      </c>
      <c r="I49" s="17" t="str">
        <f>[45]Setembro!$I$12</f>
        <v>L</v>
      </c>
      <c r="J49" s="17" t="str">
        <f>[45]Setembro!$I$13</f>
        <v>L</v>
      </c>
      <c r="K49" s="17" t="str">
        <f>[45]Setembro!$I$14</f>
        <v>L</v>
      </c>
      <c r="L49" s="17" t="str">
        <f>[45]Setembro!$I$15</f>
        <v>SE</v>
      </c>
      <c r="M49" s="17" t="str">
        <f>[45]Setembro!$I$16</f>
        <v>L</v>
      </c>
      <c r="N49" s="17" t="str">
        <f>[45]Setembro!$I$17</f>
        <v>SE</v>
      </c>
      <c r="O49" s="17" t="str">
        <f>[45]Setembro!$I$18</f>
        <v>SO</v>
      </c>
      <c r="P49" s="17" t="str">
        <f>[45]Setembro!$I$19</f>
        <v>SE</v>
      </c>
      <c r="Q49" s="17" t="str">
        <f>[45]Setembro!$I$20</f>
        <v>SE</v>
      </c>
      <c r="R49" s="17" t="str">
        <f>[45]Setembro!$I$21</f>
        <v>N</v>
      </c>
      <c r="S49" s="17" t="str">
        <f>[45]Setembro!$I$22</f>
        <v>N</v>
      </c>
      <c r="T49" s="16" t="str">
        <f>[45]Setembro!$I$23</f>
        <v>N</v>
      </c>
      <c r="U49" s="16" t="str">
        <f>[45]Setembro!$I$24</f>
        <v>L</v>
      </c>
      <c r="V49" s="16" t="str">
        <f>[45]Setembro!$I$25</f>
        <v>NE</v>
      </c>
      <c r="W49" s="16" t="str">
        <f>[45]Setembro!$I$26</f>
        <v>L</v>
      </c>
      <c r="X49" s="16" t="str">
        <f>[45]Setembro!$I$27</f>
        <v>L</v>
      </c>
      <c r="Y49" s="16" t="str">
        <f>[45]Setembro!$I$28</f>
        <v>L</v>
      </c>
      <c r="Z49" s="16" t="str">
        <f>[45]Setembro!$I$29</f>
        <v>O</v>
      </c>
      <c r="AA49" s="16" t="str">
        <f>[45]Setembro!$I$30</f>
        <v>NO</v>
      </c>
      <c r="AB49" s="16" t="str">
        <f>[45]Setembro!$I$31</f>
        <v>S</v>
      </c>
      <c r="AC49" s="16" t="str">
        <f>[45]Setembro!$I$32</f>
        <v>SO</v>
      </c>
      <c r="AD49" s="16" t="str">
        <f>[45]Setembro!$I$33</f>
        <v>L</v>
      </c>
      <c r="AE49" s="16" t="str">
        <f>[45]Setembro!$I$34</f>
        <v>SO</v>
      </c>
      <c r="AF49" s="134" t="s">
        <v>191</v>
      </c>
    </row>
    <row r="50" spans="1:36" s="5" customFormat="1" ht="13.5" customHeight="1" x14ac:dyDescent="0.2">
      <c r="A50" s="79" t="s">
        <v>38</v>
      </c>
      <c r="B50" s="96" t="s">
        <v>195</v>
      </c>
      <c r="C50" s="96" t="s">
        <v>195</v>
      </c>
      <c r="D50" s="96" t="s">
        <v>195</v>
      </c>
      <c r="E50" s="96" t="s">
        <v>194</v>
      </c>
      <c r="F50" s="96" t="s">
        <v>192</v>
      </c>
      <c r="G50" s="96" t="s">
        <v>191</v>
      </c>
      <c r="H50" s="96" t="s">
        <v>192</v>
      </c>
      <c r="I50" s="96" t="s">
        <v>191</v>
      </c>
      <c r="J50" s="96" t="s">
        <v>192</v>
      </c>
      <c r="K50" s="96" t="s">
        <v>192</v>
      </c>
      <c r="L50" s="96" t="s">
        <v>192</v>
      </c>
      <c r="M50" s="96" t="s">
        <v>192</v>
      </c>
      <c r="N50" s="96" t="s">
        <v>192</v>
      </c>
      <c r="O50" s="96" t="s">
        <v>194</v>
      </c>
      <c r="P50" s="96" t="s">
        <v>192</v>
      </c>
      <c r="Q50" s="96" t="s">
        <v>191</v>
      </c>
      <c r="R50" s="96" t="s">
        <v>193</v>
      </c>
      <c r="S50" s="96" t="s">
        <v>197</v>
      </c>
      <c r="T50" s="96" t="s">
        <v>197</v>
      </c>
      <c r="U50" s="96" t="s">
        <v>193</v>
      </c>
      <c r="V50" s="96" t="s">
        <v>191</v>
      </c>
      <c r="W50" s="96" t="s">
        <v>191</v>
      </c>
      <c r="X50" s="96" t="s">
        <v>197</v>
      </c>
      <c r="Y50" s="96" t="s">
        <v>193</v>
      </c>
      <c r="Z50" s="96" t="s">
        <v>192</v>
      </c>
      <c r="AA50" s="96" t="s">
        <v>193</v>
      </c>
      <c r="AB50" s="96" t="s">
        <v>192</v>
      </c>
      <c r="AC50" s="96" t="s">
        <v>192</v>
      </c>
      <c r="AD50" s="96" t="s">
        <v>191</v>
      </c>
      <c r="AE50" s="96" t="s">
        <v>193</v>
      </c>
      <c r="AF50" s="85"/>
    </row>
    <row r="51" spans="1:36" x14ac:dyDescent="0.2">
      <c r="A51" s="148" t="s">
        <v>37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92" t="s">
        <v>198</v>
      </c>
    </row>
    <row r="52" spans="1:36" x14ac:dyDescent="0.2">
      <c r="A52" s="60"/>
      <c r="B52" s="61"/>
      <c r="C52" s="61"/>
      <c r="D52" s="61" t="s">
        <v>115</v>
      </c>
      <c r="E52" s="61"/>
      <c r="F52" s="61"/>
      <c r="G52" s="61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65"/>
      <c r="AE52" s="65"/>
      <c r="AF52" s="66"/>
    </row>
    <row r="53" spans="1:36" x14ac:dyDescent="0.2">
      <c r="A53" s="60"/>
      <c r="B53" s="62" t="s">
        <v>116</v>
      </c>
      <c r="C53" s="62"/>
      <c r="D53" s="62"/>
      <c r="E53" s="62"/>
      <c r="F53" s="62"/>
      <c r="G53" s="62"/>
      <c r="H53" s="62"/>
      <c r="I53" s="62"/>
      <c r="J53" s="93"/>
      <c r="K53" s="93"/>
      <c r="L53" s="93"/>
      <c r="M53" s="93" t="s">
        <v>50</v>
      </c>
      <c r="N53" s="93"/>
      <c r="O53" s="93"/>
      <c r="P53" s="93"/>
      <c r="Q53" s="93"/>
      <c r="R53" s="93"/>
      <c r="S53" s="93"/>
      <c r="T53" s="142" t="s">
        <v>107</v>
      </c>
      <c r="U53" s="142"/>
      <c r="V53" s="142"/>
      <c r="W53" s="142"/>
      <c r="X53" s="142"/>
      <c r="Y53" s="93"/>
      <c r="Z53" s="93"/>
      <c r="AA53" s="93"/>
      <c r="AB53" s="93"/>
      <c r="AC53" s="93"/>
      <c r="AD53" s="93"/>
      <c r="AE53" s="93"/>
      <c r="AF53" s="63"/>
      <c r="AG53" s="2"/>
    </row>
    <row r="54" spans="1:36" x14ac:dyDescent="0.2">
      <c r="A54" s="64"/>
      <c r="B54" s="93"/>
      <c r="C54" s="93"/>
      <c r="D54" s="93"/>
      <c r="E54" s="93"/>
      <c r="F54" s="93"/>
      <c r="G54" s="93"/>
      <c r="H54" s="93"/>
      <c r="I54" s="93"/>
      <c r="J54" s="94"/>
      <c r="K54" s="94"/>
      <c r="L54" s="94"/>
      <c r="M54" s="94" t="s">
        <v>51</v>
      </c>
      <c r="N54" s="94"/>
      <c r="O54" s="94"/>
      <c r="P54" s="94"/>
      <c r="Q54" s="93"/>
      <c r="R54" s="93"/>
      <c r="S54" s="93"/>
      <c r="T54" s="143" t="s">
        <v>108</v>
      </c>
      <c r="U54" s="143"/>
      <c r="V54" s="143"/>
      <c r="W54" s="143"/>
      <c r="X54" s="143"/>
      <c r="Y54" s="93"/>
      <c r="Z54" s="93"/>
      <c r="AA54" s="93"/>
      <c r="AB54" s="93"/>
      <c r="AC54" s="93"/>
      <c r="AD54" s="65"/>
      <c r="AE54" s="93"/>
      <c r="AF54" s="63"/>
    </row>
    <row r="55" spans="1:36" x14ac:dyDescent="0.2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65"/>
      <c r="AE55" s="93"/>
      <c r="AF55" s="63"/>
      <c r="AH55" s="29" t="s">
        <v>52</v>
      </c>
      <c r="AI55" s="29" t="s">
        <v>52</v>
      </c>
      <c r="AJ55" s="29" t="s">
        <v>52</v>
      </c>
    </row>
    <row r="56" spans="1:36" ht="12" customHeight="1" x14ac:dyDescent="0.2">
      <c r="A56" s="6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63"/>
      <c r="AH56" s="29" t="s">
        <v>52</v>
      </c>
    </row>
    <row r="57" spans="1:36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97"/>
    </row>
    <row r="60" spans="1:36" x14ac:dyDescent="0.2">
      <c r="G60" s="2" t="s">
        <v>52</v>
      </c>
      <c r="AI60" s="29" t="s">
        <v>52</v>
      </c>
    </row>
    <row r="61" spans="1:36" x14ac:dyDescent="0.2">
      <c r="AB61" s="2" t="s">
        <v>52</v>
      </c>
    </row>
    <row r="62" spans="1:36" x14ac:dyDescent="0.2">
      <c r="AF62" s="6" t="s">
        <v>52</v>
      </c>
    </row>
    <row r="63" spans="1:36" x14ac:dyDescent="0.2">
      <c r="AI63" s="29" t="s">
        <v>52</v>
      </c>
    </row>
    <row r="64" spans="1:36" x14ac:dyDescent="0.2">
      <c r="AH64" s="29" t="s">
        <v>52</v>
      </c>
    </row>
  </sheetData>
  <sheetProtection algorithmName="SHA-512" hashValue="X9f9gNZiY6pKNCeuQyz5aLMBWJJsrHE8+vz/AtePFJaTJhoU3IeGJ4oWPNRAGtB6izhNmILgXJsKKPIFZ4GlXw==" saltValue="9MRRVu/GdpF6Q7IiknPYJg==" spinCount="100000" sheet="1" objects="1" scenarios="1"/>
  <mergeCells count="36">
    <mergeCell ref="B2:AF2"/>
    <mergeCell ref="T53:X53"/>
    <mergeCell ref="T54:X54"/>
    <mergeCell ref="A1:AF1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A51:AE5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Q3:Q4"/>
    <mergeCell ref="N3:N4"/>
    <mergeCell ref="O3:O4"/>
    <mergeCell ref="L3:L4"/>
    <mergeCell ref="P3:P4"/>
    <mergeCell ref="V3:V4"/>
    <mergeCell ref="U3:U4"/>
    <mergeCell ref="T3:T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zoomScale="90" zoomScaleNormal="90" workbookViewId="0">
      <selection activeCell="J64" sqref="J6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0" width="5.42578125" style="2" bestFit="1" customWidth="1"/>
    <col min="21" max="21" width="6.28515625" style="2" customWidth="1"/>
    <col min="22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7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14"/>
    </row>
    <row r="2" spans="1:33" s="4" customFormat="1" ht="20.100000000000001" customHeight="1" x14ac:dyDescent="0.2">
      <c r="A2" s="140" t="s">
        <v>21</v>
      </c>
      <c r="B2" s="135" t="s">
        <v>114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5" t="s">
        <v>41</v>
      </c>
      <c r="AG3" s="103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5" t="s">
        <v>39</v>
      </c>
      <c r="AG4" s="80" t="s">
        <v>39</v>
      </c>
    </row>
    <row r="5" spans="1:33" s="5" customFormat="1" ht="20.100000000000001" customHeight="1" x14ac:dyDescent="0.2">
      <c r="A5" s="133" t="s">
        <v>45</v>
      </c>
      <c r="B5" s="13">
        <f>[1]Setembro!$J$5</f>
        <v>38.519999999999996</v>
      </c>
      <c r="C5" s="13">
        <f>[1]Setembro!$J$6</f>
        <v>35.64</v>
      </c>
      <c r="D5" s="13">
        <f>[1]Setembro!$J$7</f>
        <v>31.319999999999997</v>
      </c>
      <c r="E5" s="13">
        <f>[1]Setembro!$J$8</f>
        <v>28.8</v>
      </c>
      <c r="F5" s="13">
        <f>[1]Setembro!$J$9</f>
        <v>31.680000000000003</v>
      </c>
      <c r="G5" s="13">
        <f>[1]Setembro!$J$10</f>
        <v>30.6</v>
      </c>
      <c r="H5" s="13">
        <f>[1]Setembro!$J$11</f>
        <v>23.400000000000002</v>
      </c>
      <c r="I5" s="13">
        <f>[1]Setembro!$J$12</f>
        <v>42.480000000000004</v>
      </c>
      <c r="J5" s="13">
        <f>[1]Setembro!$J$13</f>
        <v>25.56</v>
      </c>
      <c r="K5" s="13">
        <f>[1]Setembro!$J$14</f>
        <v>24.840000000000003</v>
      </c>
      <c r="L5" s="13">
        <f>[1]Setembro!$J$15</f>
        <v>19.8</v>
      </c>
      <c r="M5" s="13">
        <f>[1]Setembro!$J$16</f>
        <v>21.96</v>
      </c>
      <c r="N5" s="13">
        <f>[1]Setembro!$J$17</f>
        <v>24.840000000000003</v>
      </c>
      <c r="O5" s="13">
        <f>[1]Setembro!$J$18</f>
        <v>30.96</v>
      </c>
      <c r="P5" s="13">
        <f>[1]Setembro!$J$19</f>
        <v>16.2</v>
      </c>
      <c r="Q5" s="13">
        <f>[1]Setembro!$J$20</f>
        <v>61.92</v>
      </c>
      <c r="R5" s="13">
        <f>[1]Setembro!$J$21</f>
        <v>39.6</v>
      </c>
      <c r="S5" s="13">
        <f>[1]Setembro!$J$22</f>
        <v>24.12</v>
      </c>
      <c r="T5" s="13">
        <f>[1]Setembro!$J$23</f>
        <v>29.52</v>
      </c>
      <c r="U5" s="13">
        <f>[1]Setembro!$J$24</f>
        <v>56.88</v>
      </c>
      <c r="V5" s="13">
        <f>[1]Setembro!$J$25</f>
        <v>17.64</v>
      </c>
      <c r="W5" s="13">
        <f>[1]Setembro!$J$26</f>
        <v>20.16</v>
      </c>
      <c r="X5" s="13">
        <f>[1]Setembro!$J$27</f>
        <v>19.079999999999998</v>
      </c>
      <c r="Y5" s="13">
        <f>[1]Setembro!$J$28</f>
        <v>24.840000000000003</v>
      </c>
      <c r="Z5" s="13">
        <f>[1]Setembro!$J$29</f>
        <v>26.64</v>
      </c>
      <c r="AA5" s="13">
        <f>[1]Setembro!$J$30</f>
        <v>24.840000000000003</v>
      </c>
      <c r="AB5" s="13">
        <f>[1]Setembro!$J$31</f>
        <v>35.64</v>
      </c>
      <c r="AC5" s="13">
        <f>[1]Setembro!$J$32</f>
        <v>28.8</v>
      </c>
      <c r="AD5" s="13">
        <f>[1]Setembro!$J$33</f>
        <v>22.32</v>
      </c>
      <c r="AE5" s="13">
        <f>[1]Setembro!$J$34</f>
        <v>29.16</v>
      </c>
      <c r="AF5" s="77">
        <f t="shared" ref="AF5:AF14" si="1">MAX(B5:AE5)</f>
        <v>61.92</v>
      </c>
      <c r="AG5" s="90">
        <f>AVERAGE(B5:AE5)</f>
        <v>29.591999999999999</v>
      </c>
    </row>
    <row r="6" spans="1:33" s="1" customFormat="1" ht="17.100000000000001" customHeight="1" x14ac:dyDescent="0.2">
      <c r="A6" s="133" t="s">
        <v>0</v>
      </c>
      <c r="B6" s="14">
        <f>[2]Setembro!$J$5</f>
        <v>28.08</v>
      </c>
      <c r="C6" s="14">
        <f>[2]Setembro!$J$6</f>
        <v>32.04</v>
      </c>
      <c r="D6" s="14">
        <f>[2]Setembro!$J$7</f>
        <v>33.119999999999997</v>
      </c>
      <c r="E6" s="14">
        <f>[2]Setembro!$J$8</f>
        <v>25.56</v>
      </c>
      <c r="F6" s="14">
        <f>[2]Setembro!$J$9</f>
        <v>33.480000000000004</v>
      </c>
      <c r="G6" s="14">
        <f>[2]Setembro!$J$10</f>
        <v>37.800000000000004</v>
      </c>
      <c r="H6" s="14">
        <f>[2]Setembro!$J$11</f>
        <v>25.56</v>
      </c>
      <c r="I6" s="14">
        <f>[2]Setembro!$J$12</f>
        <v>17.64</v>
      </c>
      <c r="J6" s="14">
        <f>[2]Setembro!$J$13</f>
        <v>34.56</v>
      </c>
      <c r="K6" s="14">
        <f>[2]Setembro!$J$14</f>
        <v>25.92</v>
      </c>
      <c r="L6" s="14">
        <f>[2]Setembro!$J$15</f>
        <v>24.48</v>
      </c>
      <c r="M6" s="14">
        <f>[2]Setembro!$J$16</f>
        <v>33.119999999999997</v>
      </c>
      <c r="N6" s="14">
        <f>[2]Setembro!$J$17</f>
        <v>34.200000000000003</v>
      </c>
      <c r="O6" s="14">
        <f>[2]Setembro!$J$18</f>
        <v>44.64</v>
      </c>
      <c r="P6" s="14">
        <f>[2]Setembro!$J$19</f>
        <v>18.36</v>
      </c>
      <c r="Q6" s="14">
        <f>[2]Setembro!$J$20</f>
        <v>29.880000000000003</v>
      </c>
      <c r="R6" s="14">
        <f>[2]Setembro!$J$21</f>
        <v>30.240000000000002</v>
      </c>
      <c r="S6" s="14">
        <f>[2]Setembro!$J$22</f>
        <v>25.2</v>
      </c>
      <c r="T6" s="14">
        <f>[2]Setembro!$J$23</f>
        <v>44.64</v>
      </c>
      <c r="U6" s="14">
        <f>[2]Setembro!$J$24</f>
        <v>69.12</v>
      </c>
      <c r="V6" s="14">
        <f>[2]Setembro!$J$25</f>
        <v>25.2</v>
      </c>
      <c r="W6" s="14">
        <f>[2]Setembro!$J$26</f>
        <v>39.6</v>
      </c>
      <c r="X6" s="14">
        <f>[2]Setembro!$J$27</f>
        <v>65.88000000000001</v>
      </c>
      <c r="Y6" s="14">
        <f>[2]Setembro!$J$28</f>
        <v>67.319999999999993</v>
      </c>
      <c r="Z6" s="14">
        <f>[2]Setembro!$J$29</f>
        <v>42.12</v>
      </c>
      <c r="AA6" s="14">
        <f>[2]Setembro!$J$30</f>
        <v>30.6</v>
      </c>
      <c r="AB6" s="14">
        <f>[2]Setembro!$J$31</f>
        <v>40.32</v>
      </c>
      <c r="AC6" s="14">
        <f>[2]Setembro!$J$32</f>
        <v>11.879999999999999</v>
      </c>
      <c r="AD6" s="14">
        <f>[2]Setembro!$J$33</f>
        <v>32.76</v>
      </c>
      <c r="AE6" s="14">
        <f>[2]Setembro!$J$34</f>
        <v>40.680000000000007</v>
      </c>
      <c r="AF6" s="78">
        <f t="shared" si="1"/>
        <v>69.12</v>
      </c>
      <c r="AG6" s="90">
        <f t="shared" ref="AG6:AG31" si="2">AVERAGE(B6:AE6)</f>
        <v>34.800000000000004</v>
      </c>
    </row>
    <row r="7" spans="1:33" ht="17.100000000000001" customHeight="1" x14ac:dyDescent="0.2">
      <c r="A7" s="133" t="s">
        <v>1</v>
      </c>
      <c r="B7" s="14">
        <f>[3]Setembro!$J$5</f>
        <v>29.880000000000003</v>
      </c>
      <c r="C7" s="14">
        <f>[3]Setembro!$J$6</f>
        <v>20.88</v>
      </c>
      <c r="D7" s="14">
        <f>[3]Setembro!$J$7</f>
        <v>17.28</v>
      </c>
      <c r="E7" s="14">
        <f>[3]Setembro!$J$8</f>
        <v>23.759999999999998</v>
      </c>
      <c r="F7" s="14">
        <f>[3]Setembro!$J$9</f>
        <v>29.880000000000003</v>
      </c>
      <c r="G7" s="14">
        <f>[3]Setembro!$J$10</f>
        <v>24.840000000000003</v>
      </c>
      <c r="H7" s="14">
        <f>[3]Setembro!$J$11</f>
        <v>16.920000000000002</v>
      </c>
      <c r="I7" s="14">
        <f>[3]Setembro!$J$12</f>
        <v>16.2</v>
      </c>
      <c r="J7" s="14">
        <f>[3]Setembro!$J$13</f>
        <v>22.32</v>
      </c>
      <c r="K7" s="14">
        <f>[3]Setembro!$J$14</f>
        <v>20.16</v>
      </c>
      <c r="L7" s="14">
        <f>[3]Setembro!$J$15</f>
        <v>21.96</v>
      </c>
      <c r="M7" s="14">
        <f>[3]Setembro!$J$16</f>
        <v>32.4</v>
      </c>
      <c r="N7" s="14">
        <f>[3]Setembro!$J$17</f>
        <v>18.36</v>
      </c>
      <c r="O7" s="14">
        <f>[3]Setembro!$J$18</f>
        <v>35.64</v>
      </c>
      <c r="P7" s="14">
        <f>[3]Setembro!$J$19</f>
        <v>22.32</v>
      </c>
      <c r="Q7" s="14">
        <f>[3]Setembro!$J$20</f>
        <v>27.36</v>
      </c>
      <c r="R7" s="14">
        <f>[3]Setembro!$J$21</f>
        <v>23.759999999999998</v>
      </c>
      <c r="S7" s="14">
        <f>[3]Setembro!$J$22</f>
        <v>27.36</v>
      </c>
      <c r="T7" s="14">
        <f>[3]Setembro!$J$23</f>
        <v>38.519999999999996</v>
      </c>
      <c r="U7" s="14">
        <f>[3]Setembro!$J$24</f>
        <v>50.4</v>
      </c>
      <c r="V7" s="14">
        <f>[3]Setembro!$J$25</f>
        <v>27.36</v>
      </c>
      <c r="W7" s="14">
        <f>[3]Setembro!$J$26</f>
        <v>26.64</v>
      </c>
      <c r="X7" s="14">
        <f>[3]Setembro!$J$27</f>
        <v>27.36</v>
      </c>
      <c r="Y7" s="14">
        <f>[3]Setembro!$J$28</f>
        <v>22.68</v>
      </c>
      <c r="Z7" s="14">
        <f>[3]Setembro!$J$29</f>
        <v>29.52</v>
      </c>
      <c r="AA7" s="14">
        <f>[3]Setembro!$J$30</f>
        <v>21.96</v>
      </c>
      <c r="AB7" s="14">
        <f>[3]Setembro!$J$31</f>
        <v>46.800000000000004</v>
      </c>
      <c r="AC7" s="14">
        <f>[3]Setembro!$J$32</f>
        <v>21.240000000000002</v>
      </c>
      <c r="AD7" s="14">
        <f>[3]Setembro!$J$33</f>
        <v>15.840000000000002</v>
      </c>
      <c r="AE7" s="14">
        <f>[3]Setembro!$J$34</f>
        <v>33.840000000000003</v>
      </c>
      <c r="AF7" s="78">
        <f t="shared" si="1"/>
        <v>50.4</v>
      </c>
      <c r="AG7" s="90">
        <f t="shared" si="2"/>
        <v>26.447999999999997</v>
      </c>
    </row>
    <row r="8" spans="1:33" ht="17.100000000000001" customHeight="1" x14ac:dyDescent="0.2">
      <c r="A8" s="133" t="s">
        <v>53</v>
      </c>
      <c r="B8" s="14">
        <f>[4]Setembro!$J$5</f>
        <v>46.440000000000005</v>
      </c>
      <c r="C8" s="14">
        <f>[4]Setembro!$J$6</f>
        <v>46.800000000000004</v>
      </c>
      <c r="D8" s="14">
        <f>[4]Setembro!$J$7</f>
        <v>32.76</v>
      </c>
      <c r="E8" s="14">
        <f>[4]Setembro!$J$8</f>
        <v>41.04</v>
      </c>
      <c r="F8" s="14">
        <f>[4]Setembro!$J$9</f>
        <v>40.680000000000007</v>
      </c>
      <c r="G8" s="14">
        <f>[4]Setembro!$J$10</f>
        <v>34.92</v>
      </c>
      <c r="H8" s="14">
        <f>[4]Setembro!$J$11</f>
        <v>29.52</v>
      </c>
      <c r="I8" s="14">
        <f>[4]Setembro!$J$12</f>
        <v>31.680000000000003</v>
      </c>
      <c r="J8" s="14">
        <f>[4]Setembro!$J$13</f>
        <v>37.800000000000004</v>
      </c>
      <c r="K8" s="14">
        <f>[4]Setembro!$J$14</f>
        <v>43.56</v>
      </c>
      <c r="L8" s="14">
        <f>[4]Setembro!$J$15</f>
        <v>28.8</v>
      </c>
      <c r="M8" s="14">
        <f>[4]Setembro!$J$16</f>
        <v>43.92</v>
      </c>
      <c r="N8" s="14">
        <f>[4]Setembro!$J$17</f>
        <v>40.32</v>
      </c>
      <c r="O8" s="14">
        <f>[4]Setembro!$J$18</f>
        <v>48.6</v>
      </c>
      <c r="P8" s="14">
        <f>[4]Setembro!$J$19</f>
        <v>18</v>
      </c>
      <c r="Q8" s="14">
        <f>[4]Setembro!$J$20</f>
        <v>65.52</v>
      </c>
      <c r="R8" s="14">
        <f>[4]Setembro!$J$21</f>
        <v>45</v>
      </c>
      <c r="S8" s="14">
        <f>[4]Setembro!$J$22</f>
        <v>28.08</v>
      </c>
      <c r="T8" s="14">
        <f>[4]Setembro!$J$23</f>
        <v>25.92</v>
      </c>
      <c r="U8" s="14">
        <f>[4]Setembro!$J$24</f>
        <v>74.160000000000011</v>
      </c>
      <c r="V8" s="14">
        <f>[4]Setembro!$J$25</f>
        <v>23.040000000000003</v>
      </c>
      <c r="W8" s="14">
        <f>[4]Setembro!$J$26</f>
        <v>25.56</v>
      </c>
      <c r="X8" s="14">
        <f>[4]Setembro!$J$27</f>
        <v>37.800000000000004</v>
      </c>
      <c r="Y8" s="14">
        <f>[4]Setembro!$J$28</f>
        <v>28.44</v>
      </c>
      <c r="Z8" s="14">
        <f>[4]Setembro!$J$29</f>
        <v>41.4</v>
      </c>
      <c r="AA8" s="14">
        <f>[4]Setembro!$J$30</f>
        <v>27.36</v>
      </c>
      <c r="AB8" s="14">
        <f>[4]Setembro!$J$31</f>
        <v>72.72</v>
      </c>
      <c r="AC8" s="14">
        <f>[4]Setembro!$J$32</f>
        <v>39.6</v>
      </c>
      <c r="AD8" s="14">
        <f>[4]Setembro!$J$33</f>
        <v>37.080000000000005</v>
      </c>
      <c r="AE8" s="14">
        <f>[4]Setembro!$J$34</f>
        <v>36.36</v>
      </c>
      <c r="AF8" s="78">
        <f t="shared" ref="AF8" si="3">MAX(B8:AE8)</f>
        <v>74.160000000000011</v>
      </c>
      <c r="AG8" s="90">
        <f t="shared" si="2"/>
        <v>39.095999999999989</v>
      </c>
    </row>
    <row r="9" spans="1:33" ht="17.100000000000001" customHeight="1" x14ac:dyDescent="0.2">
      <c r="A9" s="133" t="s">
        <v>46</v>
      </c>
      <c r="B9" s="14">
        <f>[5]Setembro!$J$5</f>
        <v>39.96</v>
      </c>
      <c r="C9" s="14">
        <f>[5]Setembro!$J$6</f>
        <v>35.64</v>
      </c>
      <c r="D9" s="14">
        <f>[5]Setembro!$J$7</f>
        <v>25.2</v>
      </c>
      <c r="E9" s="14">
        <f>[5]Setembro!$J$8</f>
        <v>32.4</v>
      </c>
      <c r="F9" s="14">
        <f>[5]Setembro!$J$9</f>
        <v>24.12</v>
      </c>
      <c r="G9" s="14">
        <f>[5]Setembro!$J$10</f>
        <v>32.76</v>
      </c>
      <c r="H9" s="14">
        <f>[5]Setembro!$J$11</f>
        <v>23.759999999999998</v>
      </c>
      <c r="I9" s="14">
        <f>[5]Setembro!$J$12</f>
        <v>17.64</v>
      </c>
      <c r="J9" s="14">
        <f>[5]Setembro!$J$13</f>
        <v>21.96</v>
      </c>
      <c r="K9" s="14">
        <f>[5]Setembro!$J$14</f>
        <v>24.48</v>
      </c>
      <c r="L9" s="14">
        <f>[5]Setembro!$J$15</f>
        <v>19.079999999999998</v>
      </c>
      <c r="M9" s="14">
        <f>[5]Setembro!$J$16</f>
        <v>24.48</v>
      </c>
      <c r="N9" s="14">
        <f>[5]Setembro!$J$17</f>
        <v>32.04</v>
      </c>
      <c r="O9" s="14">
        <f>[5]Setembro!$J$18</f>
        <v>33.480000000000004</v>
      </c>
      <c r="P9" s="14">
        <f>[5]Setembro!$J$19</f>
        <v>16.2</v>
      </c>
      <c r="Q9" s="14">
        <f>[5]Setembro!$J$20</f>
        <v>42.84</v>
      </c>
      <c r="R9" s="14">
        <f>[5]Setembro!$J$21</f>
        <v>41.4</v>
      </c>
      <c r="S9" s="14">
        <f>[5]Setembro!$J$22</f>
        <v>26.64</v>
      </c>
      <c r="T9" s="14">
        <f>[5]Setembro!$J$23</f>
        <v>37.440000000000005</v>
      </c>
      <c r="U9" s="14">
        <f>[5]Setembro!$J$24</f>
        <v>55.800000000000004</v>
      </c>
      <c r="V9" s="14">
        <f>[5]Setembro!$J$25</f>
        <v>25.56</v>
      </c>
      <c r="W9" s="14">
        <f>[5]Setembro!$J$26</f>
        <v>42.480000000000004</v>
      </c>
      <c r="X9" s="14">
        <f>[5]Setembro!$J$27</f>
        <v>42.12</v>
      </c>
      <c r="Y9" s="14">
        <f>[5]Setembro!$J$28</f>
        <v>45</v>
      </c>
      <c r="Z9" s="14">
        <f>[5]Setembro!$J$29</f>
        <v>52.56</v>
      </c>
      <c r="AA9" s="14">
        <f>[5]Setembro!$J$30</f>
        <v>32.4</v>
      </c>
      <c r="AB9" s="14">
        <f>[5]Setembro!$J$31</f>
        <v>36.36</v>
      </c>
      <c r="AC9" s="14">
        <f>[5]Setembro!$J$32</f>
        <v>33.840000000000003</v>
      </c>
      <c r="AD9" s="14">
        <f>[5]Setembro!$J$33</f>
        <v>33.840000000000003</v>
      </c>
      <c r="AE9" s="14">
        <f>[5]Setembro!$J$34</f>
        <v>42.12</v>
      </c>
      <c r="AF9" s="78">
        <f t="shared" si="1"/>
        <v>55.800000000000004</v>
      </c>
      <c r="AG9" s="90">
        <f t="shared" si="2"/>
        <v>33.119999999999997</v>
      </c>
    </row>
    <row r="10" spans="1:33" ht="17.100000000000001" customHeight="1" x14ac:dyDescent="0.2">
      <c r="A10" s="133" t="s">
        <v>2</v>
      </c>
      <c r="B10" s="14">
        <f>[6]Setembro!$J$5</f>
        <v>41.76</v>
      </c>
      <c r="C10" s="14">
        <f>[6]Setembro!$J$6</f>
        <v>35.28</v>
      </c>
      <c r="D10" s="14">
        <f>[6]Setembro!$J$7</f>
        <v>26.28</v>
      </c>
      <c r="E10" s="14">
        <f>[6]Setembro!$J$8</f>
        <v>29.880000000000003</v>
      </c>
      <c r="F10" s="14">
        <f>[6]Setembro!$J$9</f>
        <v>39.6</v>
      </c>
      <c r="G10" s="14">
        <f>[6]Setembro!$J$10</f>
        <v>46.080000000000005</v>
      </c>
      <c r="H10" s="14">
        <f>[6]Setembro!$J$11</f>
        <v>38.880000000000003</v>
      </c>
      <c r="I10" s="14">
        <f>[6]Setembro!$J$12</f>
        <v>30.96</v>
      </c>
      <c r="J10" s="14">
        <f>[6]Setembro!$J$13</f>
        <v>36.36</v>
      </c>
      <c r="K10" s="14">
        <f>[6]Setembro!$J$14</f>
        <v>28.08</v>
      </c>
      <c r="L10" s="14">
        <f>[6]Setembro!$J$15</f>
        <v>29.880000000000003</v>
      </c>
      <c r="M10" s="14">
        <f>[6]Setembro!$J$16</f>
        <v>43.56</v>
      </c>
      <c r="N10" s="14">
        <f>[6]Setembro!$J$17</f>
        <v>44.28</v>
      </c>
      <c r="O10" s="14">
        <f>[6]Setembro!$J$18</f>
        <v>46.080000000000005</v>
      </c>
      <c r="P10" s="14">
        <f>[6]Setembro!$J$19</f>
        <v>23.400000000000002</v>
      </c>
      <c r="Q10" s="14">
        <f>[6]Setembro!$J$20</f>
        <v>36.36</v>
      </c>
      <c r="R10" s="14">
        <f>[6]Setembro!$J$21</f>
        <v>31.319999999999997</v>
      </c>
      <c r="S10" s="14">
        <f>[6]Setembro!$J$22</f>
        <v>34.200000000000003</v>
      </c>
      <c r="T10" s="14">
        <f>[6]Setembro!$J$23</f>
        <v>43.92</v>
      </c>
      <c r="U10" s="14">
        <f>[6]Setembro!$J$24</f>
        <v>63.360000000000007</v>
      </c>
      <c r="V10" s="14">
        <f>[6]Setembro!$J$25</f>
        <v>39.96</v>
      </c>
      <c r="W10" s="14">
        <f>[6]Setembro!$J$26</f>
        <v>72.72</v>
      </c>
      <c r="X10" s="14">
        <f>[6]Setembro!$J$27</f>
        <v>60.480000000000004</v>
      </c>
      <c r="Y10" s="14">
        <f>[6]Setembro!$J$28</f>
        <v>27.720000000000002</v>
      </c>
      <c r="Z10" s="14">
        <f>[6]Setembro!$J$29</f>
        <v>47.16</v>
      </c>
      <c r="AA10" s="14">
        <f>[6]Setembro!$J$30</f>
        <v>29.16</v>
      </c>
      <c r="AB10" s="14">
        <f>[6]Setembro!$J$31</f>
        <v>55.440000000000005</v>
      </c>
      <c r="AC10" s="14">
        <f>[6]Setembro!$J$32</f>
        <v>47.16</v>
      </c>
      <c r="AD10" s="14">
        <f>[6]Setembro!$J$33</f>
        <v>23.759999999999998</v>
      </c>
      <c r="AE10" s="14">
        <f>[6]Setembro!$J$34</f>
        <v>37.800000000000004</v>
      </c>
      <c r="AF10" s="78">
        <f t="shared" si="1"/>
        <v>72.72</v>
      </c>
      <c r="AG10" s="90">
        <f t="shared" si="2"/>
        <v>39.696000000000012</v>
      </c>
    </row>
    <row r="11" spans="1:33" ht="17.100000000000001" customHeight="1" x14ac:dyDescent="0.2">
      <c r="A11" s="133" t="s">
        <v>3</v>
      </c>
      <c r="B11" s="14">
        <f>[7]Setembro!$J$5</f>
        <v>30.240000000000002</v>
      </c>
      <c r="C11" s="14">
        <f>[7]Setembro!$J$6</f>
        <v>48.96</v>
      </c>
      <c r="D11" s="14">
        <f>[7]Setembro!$J$7</f>
        <v>30.240000000000002</v>
      </c>
      <c r="E11" s="14">
        <f>[7]Setembro!$J$8</f>
        <v>30.6</v>
      </c>
      <c r="F11" s="14">
        <f>[7]Setembro!$J$9</f>
        <v>31.319999999999997</v>
      </c>
      <c r="G11" s="14">
        <f>[7]Setembro!$J$10</f>
        <v>22.32</v>
      </c>
      <c r="H11" s="14">
        <f>[7]Setembro!$J$11</f>
        <v>20.16</v>
      </c>
      <c r="I11" s="14">
        <f>[7]Setembro!$J$12</f>
        <v>31.680000000000003</v>
      </c>
      <c r="J11" s="14">
        <f>[7]Setembro!$J$13</f>
        <v>29.52</v>
      </c>
      <c r="K11" s="14">
        <f>[7]Setembro!$J$14</f>
        <v>19.8</v>
      </c>
      <c r="L11" s="14">
        <f>[7]Setembro!$J$15</f>
        <v>25.92</v>
      </c>
      <c r="M11" s="14">
        <f>[7]Setembro!$J$16</f>
        <v>24.12</v>
      </c>
      <c r="N11" s="14">
        <f>[7]Setembro!$J$17</f>
        <v>31.319999999999997</v>
      </c>
      <c r="O11" s="14">
        <f>[7]Setembro!$J$18</f>
        <v>0</v>
      </c>
      <c r="P11" s="14">
        <f>[7]Setembro!$J$19</f>
        <v>16.920000000000002</v>
      </c>
      <c r="Q11" s="14">
        <f>[7]Setembro!$J$20</f>
        <v>48.24</v>
      </c>
      <c r="R11" s="14" t="str">
        <f>[7]Setembro!$J$21</f>
        <v>*</v>
      </c>
      <c r="S11" s="14">
        <f>[7]Setembro!$J$22</f>
        <v>11.879999999999999</v>
      </c>
      <c r="T11" s="14">
        <f>[7]Setembro!$J$23</f>
        <v>39.24</v>
      </c>
      <c r="U11" s="14">
        <f>[7]Setembro!$J$24</f>
        <v>84.960000000000008</v>
      </c>
      <c r="V11" s="14">
        <f>[7]Setembro!$J$25</f>
        <v>10.08</v>
      </c>
      <c r="W11" s="14">
        <f>[7]Setembro!$J$26</f>
        <v>21.6</v>
      </c>
      <c r="X11" s="14">
        <f>[7]Setembro!$J$27</f>
        <v>23.759999999999998</v>
      </c>
      <c r="Y11" s="14">
        <f>[7]Setembro!$J$28</f>
        <v>25.2</v>
      </c>
      <c r="Z11" s="14">
        <f>[7]Setembro!$J$29</f>
        <v>43.92</v>
      </c>
      <c r="AA11" s="14">
        <f>[7]Setembro!$J$30</f>
        <v>51.12</v>
      </c>
      <c r="AB11" s="14">
        <f>[7]Setembro!$J$31</f>
        <v>42.480000000000004</v>
      </c>
      <c r="AC11" s="14">
        <f>[7]Setembro!$J$32</f>
        <v>19.079999999999998</v>
      </c>
      <c r="AD11" s="14" t="str">
        <f>[7]Setembro!$J$33</f>
        <v>*</v>
      </c>
      <c r="AE11" s="14" t="str">
        <f>[7]Setembro!$J$34</f>
        <v>*</v>
      </c>
      <c r="AF11" s="78">
        <f t="shared" si="1"/>
        <v>84.960000000000008</v>
      </c>
      <c r="AG11" s="90">
        <f t="shared" si="2"/>
        <v>30.173333333333339</v>
      </c>
    </row>
    <row r="12" spans="1:33" ht="17.100000000000001" customHeight="1" x14ac:dyDescent="0.2">
      <c r="A12" s="133" t="s">
        <v>4</v>
      </c>
      <c r="B12" s="14">
        <f>[8]Setembro!$J$5</f>
        <v>32.04</v>
      </c>
      <c r="C12" s="14">
        <f>[8]Setembro!$J$6</f>
        <v>50.4</v>
      </c>
      <c r="D12" s="14">
        <f>[8]Setembro!$J$7</f>
        <v>32.4</v>
      </c>
      <c r="E12" s="14">
        <f>[8]Setembro!$J$8</f>
        <v>36.72</v>
      </c>
      <c r="F12" s="14">
        <f>[8]Setembro!$J$9</f>
        <v>29.880000000000003</v>
      </c>
      <c r="G12" s="14">
        <f>[8]Setembro!$J$10</f>
        <v>36.36</v>
      </c>
      <c r="H12" s="14">
        <f>[8]Setembro!$J$11</f>
        <v>34.56</v>
      </c>
      <c r="I12" s="14">
        <f>[8]Setembro!$J$12</f>
        <v>41.76</v>
      </c>
      <c r="J12" s="14">
        <f>[8]Setembro!$J$13</f>
        <v>33.840000000000003</v>
      </c>
      <c r="K12" s="14">
        <f>[8]Setembro!$J$14</f>
        <v>25.56</v>
      </c>
      <c r="L12" s="14">
        <f>[8]Setembro!$J$15</f>
        <v>31.680000000000003</v>
      </c>
      <c r="M12" s="14">
        <f>[8]Setembro!$J$16</f>
        <v>30.96</v>
      </c>
      <c r="N12" s="14">
        <f>[8]Setembro!$J$17</f>
        <v>39.24</v>
      </c>
      <c r="O12" s="14">
        <f>[8]Setembro!$J$18</f>
        <v>18</v>
      </c>
      <c r="P12" s="14">
        <f>[8]Setembro!$J$19</f>
        <v>26.28</v>
      </c>
      <c r="Q12" s="14">
        <f>[8]Setembro!$J$20</f>
        <v>64.44</v>
      </c>
      <c r="R12" s="14">
        <f>[8]Setembro!$J$21</f>
        <v>18.36</v>
      </c>
      <c r="S12" s="14">
        <f>[8]Setembro!$J$22</f>
        <v>41.76</v>
      </c>
      <c r="T12" s="14">
        <f>[8]Setembro!$J$23</f>
        <v>51.480000000000004</v>
      </c>
      <c r="U12" s="14">
        <f>[8]Setembro!$J$24</f>
        <v>71.64</v>
      </c>
      <c r="V12" s="14">
        <f>[8]Setembro!$J$25</f>
        <v>30.96</v>
      </c>
      <c r="W12" s="14">
        <f>[8]Setembro!$J$26</f>
        <v>28.8</v>
      </c>
      <c r="X12" s="14">
        <f>[8]Setembro!$J$27</f>
        <v>30.240000000000002</v>
      </c>
      <c r="Y12" s="14">
        <f>[8]Setembro!$J$28</f>
        <v>38.519999999999996</v>
      </c>
      <c r="Z12" s="14">
        <f>[8]Setembro!$J$29</f>
        <v>42.84</v>
      </c>
      <c r="AA12" s="14">
        <f>[8]Setembro!$J$30</f>
        <v>40.680000000000007</v>
      </c>
      <c r="AB12" s="14">
        <f>[8]Setembro!$J$31</f>
        <v>63.72</v>
      </c>
      <c r="AC12" s="14">
        <f>[8]Setembro!$J$32</f>
        <v>42.12</v>
      </c>
      <c r="AD12" s="14">
        <f>[8]Setembro!$J$33</f>
        <v>73.8</v>
      </c>
      <c r="AE12" s="14">
        <f>[8]Setembro!$J$34</f>
        <v>31.319999999999997</v>
      </c>
      <c r="AF12" s="78">
        <f t="shared" si="1"/>
        <v>73.8</v>
      </c>
      <c r="AG12" s="90">
        <f t="shared" si="2"/>
        <v>39.011999999999993</v>
      </c>
    </row>
    <row r="13" spans="1:33" ht="17.100000000000001" customHeight="1" x14ac:dyDescent="0.2">
      <c r="A13" s="133" t="s">
        <v>5</v>
      </c>
      <c r="B13" s="14">
        <f>[9]Setembro!$J$5</f>
        <v>49.680000000000007</v>
      </c>
      <c r="C13" s="14">
        <f>[9]Setembro!$J$6</f>
        <v>60.839999999999996</v>
      </c>
      <c r="D13" s="14">
        <f>[9]Setembro!$J$7</f>
        <v>36</v>
      </c>
      <c r="E13" s="14">
        <f>[9]Setembro!$J$8</f>
        <v>26.64</v>
      </c>
      <c r="F13" s="14">
        <f>[9]Setembro!$J$9</f>
        <v>18.36</v>
      </c>
      <c r="G13" s="14" t="str">
        <f>[9]Setembro!$J$10</f>
        <v>*</v>
      </c>
      <c r="H13" s="14" t="str">
        <f>[9]Setembro!$J$11</f>
        <v>*</v>
      </c>
      <c r="I13" s="14" t="str">
        <f>[9]Setembro!$J$12</f>
        <v>*</v>
      </c>
      <c r="J13" s="14" t="str">
        <f>[9]Setembro!$J$13</f>
        <v>*</v>
      </c>
      <c r="K13" s="14" t="str">
        <f>[9]Setembro!$J$14</f>
        <v>*</v>
      </c>
      <c r="L13" s="14" t="str">
        <f>[9]Setembro!$J$15</f>
        <v>*</v>
      </c>
      <c r="M13" s="14" t="str">
        <f>[9]Setembro!$J$16</f>
        <v>*</v>
      </c>
      <c r="N13" s="14" t="str">
        <f>[9]Setembro!$J$17</f>
        <v>*</v>
      </c>
      <c r="O13" s="14" t="str">
        <f>[9]Setembro!$J$18</f>
        <v>*</v>
      </c>
      <c r="P13" s="14">
        <f>[9]Setembro!$J$19</f>
        <v>12.24</v>
      </c>
      <c r="Q13" s="14">
        <f>[9]Setembro!$J$20</f>
        <v>29.16</v>
      </c>
      <c r="R13" s="14">
        <f>[9]Setembro!$J$21</f>
        <v>32.4</v>
      </c>
      <c r="S13" s="14">
        <f>[9]Setembro!$J$22</f>
        <v>20.16</v>
      </c>
      <c r="T13" s="14">
        <f>[9]Setembro!$J$23</f>
        <v>32.4</v>
      </c>
      <c r="U13" s="14">
        <f>[9]Setembro!$J$24</f>
        <v>37.080000000000005</v>
      </c>
      <c r="V13" s="14">
        <f>[9]Setembro!$J$25</f>
        <v>38.519999999999996</v>
      </c>
      <c r="W13" s="14" t="str">
        <f>[9]Setembro!$J$26</f>
        <v>*</v>
      </c>
      <c r="X13" s="14" t="str">
        <f>[9]Setembro!$J$27</f>
        <v>*</v>
      </c>
      <c r="Y13" s="14" t="str">
        <f>[9]Setembro!$J$28</f>
        <v>*</v>
      </c>
      <c r="Z13" s="14" t="str">
        <f>[9]Setembro!$J$29</f>
        <v>*</v>
      </c>
      <c r="AA13" s="14" t="str">
        <f>[9]Setembro!$J$30</f>
        <v>*</v>
      </c>
      <c r="AB13" s="14" t="str">
        <f>[9]Setembro!$J$31</f>
        <v>*</v>
      </c>
      <c r="AC13" s="14">
        <f>[9]Setembro!$J$32</f>
        <v>30.6</v>
      </c>
      <c r="AD13" s="14">
        <f>[9]Setembro!$J$33</f>
        <v>18.720000000000002</v>
      </c>
      <c r="AE13" s="14">
        <f>[9]Setembro!$J$34</f>
        <v>37.080000000000005</v>
      </c>
      <c r="AF13" s="78">
        <f t="shared" si="1"/>
        <v>60.839999999999996</v>
      </c>
      <c r="AG13" s="90">
        <f t="shared" si="2"/>
        <v>31.992000000000004</v>
      </c>
    </row>
    <row r="14" spans="1:33" ht="17.100000000000001" customHeight="1" x14ac:dyDescent="0.2">
      <c r="A14" s="133" t="s">
        <v>48</v>
      </c>
      <c r="B14" s="14">
        <f>[10]Setembro!$J$5</f>
        <v>42.480000000000004</v>
      </c>
      <c r="C14" s="14">
        <f>[10]Setembro!$J$6</f>
        <v>46.800000000000004</v>
      </c>
      <c r="D14" s="14">
        <f>[10]Setembro!$J$7</f>
        <v>36.36</v>
      </c>
      <c r="E14" s="14">
        <f>[10]Setembro!$J$8</f>
        <v>37.440000000000005</v>
      </c>
      <c r="F14" s="14">
        <f>[10]Setembro!$J$9</f>
        <v>28.8</v>
      </c>
      <c r="G14" s="14">
        <f>[10]Setembro!$J$10</f>
        <v>36.72</v>
      </c>
      <c r="H14" s="14">
        <f>[10]Setembro!$J$11</f>
        <v>38.880000000000003</v>
      </c>
      <c r="I14" s="14">
        <f>[10]Setembro!$J$12</f>
        <v>34.92</v>
      </c>
      <c r="J14" s="14">
        <f>[10]Setembro!$J$13</f>
        <v>32.04</v>
      </c>
      <c r="K14" s="14">
        <f>[10]Setembro!$J$14</f>
        <v>33.119999999999997</v>
      </c>
      <c r="L14" s="14">
        <f>[10]Setembro!$J$15</f>
        <v>36</v>
      </c>
      <c r="M14" s="14">
        <f>[10]Setembro!$J$16</f>
        <v>38.880000000000003</v>
      </c>
      <c r="N14" s="14">
        <f>[10]Setembro!$J$17</f>
        <v>43.2</v>
      </c>
      <c r="O14" s="14">
        <f>[10]Setembro!$J$18</f>
        <v>42.84</v>
      </c>
      <c r="P14" s="14">
        <f>[10]Setembro!$J$19</f>
        <v>29.16</v>
      </c>
      <c r="Q14" s="14">
        <f>[10]Setembro!$J$20</f>
        <v>62.639999999999993</v>
      </c>
      <c r="R14" s="14">
        <f>[10]Setembro!$J$21</f>
        <v>62.639999999999993</v>
      </c>
      <c r="S14" s="14">
        <f>[10]Setembro!$J$22</f>
        <v>30.6</v>
      </c>
      <c r="T14" s="14">
        <f>[10]Setembro!$J$23</f>
        <v>53.64</v>
      </c>
      <c r="U14" s="14">
        <f>[10]Setembro!$J$24</f>
        <v>73.8</v>
      </c>
      <c r="V14" s="14">
        <f>[10]Setembro!$J$25</f>
        <v>42.84</v>
      </c>
      <c r="W14" s="14">
        <f>[10]Setembro!$J$26</f>
        <v>29.52</v>
      </c>
      <c r="X14" s="14">
        <f>[10]Setembro!$J$27</f>
        <v>30.96</v>
      </c>
      <c r="Y14" s="14">
        <f>[10]Setembro!$J$28</f>
        <v>45.36</v>
      </c>
      <c r="Z14" s="14">
        <f>[10]Setembro!$J$29</f>
        <v>44.28</v>
      </c>
      <c r="AA14" s="14">
        <f>[10]Setembro!$J$30</f>
        <v>54.36</v>
      </c>
      <c r="AB14" s="14">
        <f>[10]Setembro!$J$31</f>
        <v>42.480000000000004</v>
      </c>
      <c r="AC14" s="14">
        <f>[10]Setembro!$J$32</f>
        <v>41.04</v>
      </c>
      <c r="AD14" s="14">
        <f>[10]Setembro!$J$33</f>
        <v>44.64</v>
      </c>
      <c r="AE14" s="14">
        <f>[10]Setembro!$J$34</f>
        <v>47.16</v>
      </c>
      <c r="AF14" s="78">
        <f t="shared" si="1"/>
        <v>73.8</v>
      </c>
      <c r="AG14" s="90">
        <f t="shared" si="2"/>
        <v>42.120000000000005</v>
      </c>
    </row>
    <row r="15" spans="1:33" ht="17.100000000000001" customHeight="1" x14ac:dyDescent="0.2">
      <c r="A15" s="133" t="s">
        <v>6</v>
      </c>
      <c r="B15" s="14">
        <f>[11]Setembro!$J$5</f>
        <v>38.519999999999996</v>
      </c>
      <c r="C15" s="14">
        <f>[11]Setembro!$J$6</f>
        <v>42.12</v>
      </c>
      <c r="D15" s="14">
        <f>[11]Setembro!$J$7</f>
        <v>32.76</v>
      </c>
      <c r="E15" s="14">
        <f>[11]Setembro!$J$8</f>
        <v>34.200000000000003</v>
      </c>
      <c r="F15" s="14">
        <f>[11]Setembro!$J$9</f>
        <v>25.56</v>
      </c>
      <c r="G15" s="14">
        <f>[11]Setembro!$J$10</f>
        <v>26.28</v>
      </c>
      <c r="H15" s="14">
        <f>[11]Setembro!$J$11</f>
        <v>27.720000000000002</v>
      </c>
      <c r="I15" s="14">
        <f>[11]Setembro!$J$12</f>
        <v>29.52</v>
      </c>
      <c r="J15" s="14">
        <f>[11]Setembro!$J$13</f>
        <v>21.6</v>
      </c>
      <c r="K15" s="14">
        <f>[11]Setembro!$J$14</f>
        <v>25.92</v>
      </c>
      <c r="L15" s="14">
        <f>[11]Setembro!$J$15</f>
        <v>31.319999999999997</v>
      </c>
      <c r="M15" s="14">
        <f>[11]Setembro!$J$16</f>
        <v>22.32</v>
      </c>
      <c r="N15" s="14">
        <f>[11]Setembro!$J$17</f>
        <v>42.12</v>
      </c>
      <c r="O15" s="14">
        <f>[11]Setembro!$J$18</f>
        <v>48.96</v>
      </c>
      <c r="P15" s="14">
        <f>[11]Setembro!$J$19</f>
        <v>21.240000000000002</v>
      </c>
      <c r="Q15" s="14">
        <f>[11]Setembro!$J$20</f>
        <v>32.4</v>
      </c>
      <c r="R15" s="14">
        <f>[11]Setembro!$J$21</f>
        <v>40.32</v>
      </c>
      <c r="S15" s="14">
        <f>[11]Setembro!$J$22</f>
        <v>23.400000000000002</v>
      </c>
      <c r="T15" s="14">
        <f>[11]Setembro!$J$23</f>
        <v>28.08</v>
      </c>
      <c r="U15" s="14">
        <f>[11]Setembro!$J$24</f>
        <v>52.56</v>
      </c>
      <c r="V15" s="14">
        <f>[11]Setembro!$J$25</f>
        <v>27</v>
      </c>
      <c r="W15" s="14">
        <f>[11]Setembro!$J$26</f>
        <v>40.680000000000007</v>
      </c>
      <c r="X15" s="14">
        <f>[11]Setembro!$J$27</f>
        <v>23.400000000000002</v>
      </c>
      <c r="Y15" s="14">
        <f>[11]Setembro!$J$28</f>
        <v>24.840000000000003</v>
      </c>
      <c r="Z15" s="14">
        <f>[11]Setembro!$J$29</f>
        <v>37.080000000000005</v>
      </c>
      <c r="AA15" s="14">
        <f>[11]Setembro!$J$30</f>
        <v>17.64</v>
      </c>
      <c r="AB15" s="14">
        <f>[11]Setembro!$J$31</f>
        <v>44.64</v>
      </c>
      <c r="AC15" s="14">
        <f>[11]Setembro!$J$32</f>
        <v>42.84</v>
      </c>
      <c r="AD15" s="14">
        <f>[11]Setembro!$J$33</f>
        <v>12.96</v>
      </c>
      <c r="AE15" s="14">
        <f>[11]Setembro!$J$34</f>
        <v>40.32</v>
      </c>
      <c r="AF15" s="78">
        <f t="shared" ref="AF15:AF30" si="4">MAX(B15:AE15)</f>
        <v>52.56</v>
      </c>
      <c r="AG15" s="90">
        <f t="shared" si="2"/>
        <v>31.94400000000001</v>
      </c>
    </row>
    <row r="16" spans="1:33" ht="17.100000000000001" customHeight="1" x14ac:dyDescent="0.2">
      <c r="A16" s="133" t="s">
        <v>7</v>
      </c>
      <c r="B16" s="14">
        <f>[12]Setembro!$J$5</f>
        <v>28.44</v>
      </c>
      <c r="C16" s="14">
        <f>[12]Setembro!$J$6</f>
        <v>50.4</v>
      </c>
      <c r="D16" s="14">
        <f>[12]Setembro!$J$7</f>
        <v>33.119999999999997</v>
      </c>
      <c r="E16" s="14">
        <f>[12]Setembro!$J$8</f>
        <v>30.240000000000002</v>
      </c>
      <c r="F16" s="14">
        <f>[12]Setembro!$J$9</f>
        <v>35.28</v>
      </c>
      <c r="G16" s="14">
        <f>[12]Setembro!$J$10</f>
        <v>37.800000000000004</v>
      </c>
      <c r="H16" s="14">
        <f>[12]Setembro!$J$11</f>
        <v>27.720000000000002</v>
      </c>
      <c r="I16" s="14">
        <f>[12]Setembro!$J$12</f>
        <v>24.48</v>
      </c>
      <c r="J16" s="14">
        <f>[12]Setembro!$J$13</f>
        <v>24.48</v>
      </c>
      <c r="K16" s="14">
        <f>[12]Setembro!$J$14</f>
        <v>21.96</v>
      </c>
      <c r="L16" s="14">
        <f>[12]Setembro!$J$15</f>
        <v>20.52</v>
      </c>
      <c r="M16" s="14">
        <f>[12]Setembro!$J$16</f>
        <v>33.480000000000004</v>
      </c>
      <c r="N16" s="14">
        <f>[12]Setembro!$J$17</f>
        <v>44.64</v>
      </c>
      <c r="O16" s="14">
        <f>[12]Setembro!$J$18</f>
        <v>74.160000000000011</v>
      </c>
      <c r="P16" s="14">
        <f>[12]Setembro!$J$19</f>
        <v>17.28</v>
      </c>
      <c r="Q16" s="14">
        <f>[12]Setembro!$J$20</f>
        <v>40.680000000000007</v>
      </c>
      <c r="R16" s="14">
        <f>[12]Setembro!$J$21</f>
        <v>36.36</v>
      </c>
      <c r="S16" s="14">
        <f>[12]Setembro!$J$22</f>
        <v>30.6</v>
      </c>
      <c r="T16" s="14">
        <f>[12]Setembro!$J$23</f>
        <v>46.800000000000004</v>
      </c>
      <c r="U16" s="14">
        <f>[12]Setembro!$J$24</f>
        <v>59.04</v>
      </c>
      <c r="V16" s="14">
        <f>[12]Setembro!$J$25</f>
        <v>21.6</v>
      </c>
      <c r="W16" s="14">
        <f>[12]Setembro!$J$26</f>
        <v>45</v>
      </c>
      <c r="X16" s="14">
        <f>[12]Setembro!$J$27</f>
        <v>67.319999999999993</v>
      </c>
      <c r="Y16" s="14">
        <f>[12]Setembro!$J$28</f>
        <v>39.96</v>
      </c>
      <c r="Z16" s="14">
        <f>[12]Setembro!$J$29</f>
        <v>51.84</v>
      </c>
      <c r="AA16" s="14">
        <f>[12]Setembro!$J$30</f>
        <v>34.56</v>
      </c>
      <c r="AB16" s="14">
        <f>[12]Setembro!$J$31</f>
        <v>39.96</v>
      </c>
      <c r="AC16" s="14">
        <f>[12]Setembro!$J$32</f>
        <v>25.2</v>
      </c>
      <c r="AD16" s="14">
        <f>[12]Setembro!$J$33</f>
        <v>30.240000000000002</v>
      </c>
      <c r="AE16" s="14">
        <f>[12]Setembro!$J$34</f>
        <v>41.76</v>
      </c>
      <c r="AF16" s="78">
        <f t="shared" si="4"/>
        <v>74.160000000000011</v>
      </c>
      <c r="AG16" s="90">
        <f t="shared" si="2"/>
        <v>37.164000000000009</v>
      </c>
    </row>
    <row r="17" spans="1:33" ht="17.100000000000001" customHeight="1" x14ac:dyDescent="0.2">
      <c r="A17" s="133" t="s">
        <v>8</v>
      </c>
      <c r="B17" s="14">
        <f>[13]Setembro!$J$5</f>
        <v>25.2</v>
      </c>
      <c r="C17" s="14">
        <f>[13]Setembro!$J$6</f>
        <v>33.840000000000003</v>
      </c>
      <c r="D17" s="14">
        <f>[13]Setembro!$J$7</f>
        <v>36.36</v>
      </c>
      <c r="E17" s="14">
        <f>[13]Setembro!$J$8</f>
        <v>36.72</v>
      </c>
      <c r="F17" s="14">
        <f>[13]Setembro!$J$9</f>
        <v>34.56</v>
      </c>
      <c r="G17" s="14">
        <f>[13]Setembro!$J$10</f>
        <v>34.200000000000003</v>
      </c>
      <c r="H17" s="14">
        <f>[13]Setembro!$J$11</f>
        <v>22.68</v>
      </c>
      <c r="I17" s="14">
        <f>[13]Setembro!$J$12</f>
        <v>17.64</v>
      </c>
      <c r="J17" s="14">
        <f>[13]Setembro!$J$13</f>
        <v>23.040000000000003</v>
      </c>
      <c r="K17" s="14">
        <f>[13]Setembro!$J$14</f>
        <v>29.880000000000003</v>
      </c>
      <c r="L17" s="14">
        <f>[13]Setembro!$J$15</f>
        <v>21.6</v>
      </c>
      <c r="M17" s="14">
        <f>[13]Setembro!$J$16</f>
        <v>37.080000000000005</v>
      </c>
      <c r="N17" s="14">
        <f>[13]Setembro!$J$17</f>
        <v>44.28</v>
      </c>
      <c r="O17" s="14">
        <f>[13]Setembro!$J$18</f>
        <v>58.32</v>
      </c>
      <c r="P17" s="14">
        <f>[13]Setembro!$J$19</f>
        <v>15.120000000000001</v>
      </c>
      <c r="Q17" s="14">
        <f>[13]Setembro!$J$20</f>
        <v>33.119999999999997</v>
      </c>
      <c r="R17" s="14">
        <f>[13]Setembro!$J$21</f>
        <v>30.96</v>
      </c>
      <c r="S17" s="14">
        <f>[13]Setembro!$J$22</f>
        <v>28.08</v>
      </c>
      <c r="T17" s="14">
        <f>[13]Setembro!$J$23</f>
        <v>64.08</v>
      </c>
      <c r="U17" s="14">
        <f>[13]Setembro!$J$24</f>
        <v>60.480000000000004</v>
      </c>
      <c r="V17" s="14">
        <f>[13]Setembro!$J$25</f>
        <v>22.68</v>
      </c>
      <c r="W17" s="14">
        <f>[13]Setembro!$J$26</f>
        <v>30.240000000000002</v>
      </c>
      <c r="X17" s="14">
        <f>[13]Setembro!$J$27</f>
        <v>34.92</v>
      </c>
      <c r="Y17" s="14">
        <f>[13]Setembro!$J$28</f>
        <v>53.28</v>
      </c>
      <c r="Z17" s="14">
        <f>[13]Setembro!$J$29</f>
        <v>48.6</v>
      </c>
      <c r="AA17" s="14">
        <f>[13]Setembro!$J$30</f>
        <v>31.319999999999997</v>
      </c>
      <c r="AB17" s="14">
        <f>[13]Setembro!$J$31</f>
        <v>48.96</v>
      </c>
      <c r="AC17" s="14">
        <f>[13]Setembro!$J$32</f>
        <v>25.2</v>
      </c>
      <c r="AD17" s="14">
        <f>[13]Setembro!$J$33</f>
        <v>33.119999999999997</v>
      </c>
      <c r="AE17" s="14">
        <f>[13]Setembro!$J$34</f>
        <v>35.28</v>
      </c>
      <c r="AF17" s="78">
        <f t="shared" si="4"/>
        <v>64.08</v>
      </c>
      <c r="AG17" s="90">
        <f t="shared" si="2"/>
        <v>35.028000000000006</v>
      </c>
    </row>
    <row r="18" spans="1:33" ht="17.100000000000001" customHeight="1" x14ac:dyDescent="0.2">
      <c r="A18" s="133" t="s">
        <v>9</v>
      </c>
      <c r="B18" s="14">
        <f>[14]Setembro!$J$5</f>
        <v>47.88</v>
      </c>
      <c r="C18" s="14">
        <f>[14]Setembro!$J$6</f>
        <v>46.080000000000005</v>
      </c>
      <c r="D18" s="14">
        <f>[14]Setembro!$J$7</f>
        <v>37.080000000000005</v>
      </c>
      <c r="E18" s="14">
        <f>[14]Setembro!$J$8</f>
        <v>32.04</v>
      </c>
      <c r="F18" s="14">
        <f>[14]Setembro!$J$9</f>
        <v>33.480000000000004</v>
      </c>
      <c r="G18" s="14">
        <f>[14]Setembro!$J$10</f>
        <v>31.319999999999997</v>
      </c>
      <c r="H18" s="14">
        <f>[14]Setembro!$J$11</f>
        <v>43.92</v>
      </c>
      <c r="I18" s="14">
        <f>[14]Setembro!$J$12</f>
        <v>19.079999999999998</v>
      </c>
      <c r="J18" s="14">
        <f>[14]Setembro!$J$13</f>
        <v>20.52</v>
      </c>
      <c r="K18" s="14">
        <f>[14]Setembro!$J$14</f>
        <v>29.880000000000003</v>
      </c>
      <c r="L18" s="14">
        <f>[14]Setembro!$J$15</f>
        <v>29.52</v>
      </c>
      <c r="M18" s="14">
        <f>[14]Setembro!$J$16</f>
        <v>40.32</v>
      </c>
      <c r="N18" s="14">
        <f>[14]Setembro!$J$17</f>
        <v>48.96</v>
      </c>
      <c r="O18" s="14">
        <f>[14]Setembro!$J$18</f>
        <v>60.839999999999996</v>
      </c>
      <c r="P18" s="14">
        <f>[14]Setembro!$J$19</f>
        <v>18.36</v>
      </c>
      <c r="Q18" s="14">
        <f>[14]Setembro!$J$20</f>
        <v>33.119999999999997</v>
      </c>
      <c r="R18" s="14">
        <f>[14]Setembro!$J$21</f>
        <v>46.800000000000004</v>
      </c>
      <c r="S18" s="14">
        <f>[14]Setembro!$J$22</f>
        <v>25.56</v>
      </c>
      <c r="T18" s="14">
        <f>[14]Setembro!$J$23</f>
        <v>39.96</v>
      </c>
      <c r="U18" s="14">
        <f>[14]Setembro!$J$24</f>
        <v>59.04</v>
      </c>
      <c r="V18" s="14">
        <f>[14]Setembro!$J$25</f>
        <v>20.16</v>
      </c>
      <c r="W18" s="14">
        <f>[14]Setembro!$J$26</f>
        <v>27.36</v>
      </c>
      <c r="X18" s="14">
        <f>[14]Setembro!$J$27</f>
        <v>32.04</v>
      </c>
      <c r="Y18" s="14">
        <f>[14]Setembro!$J$28</f>
        <v>39.6</v>
      </c>
      <c r="Z18" s="14">
        <f>[14]Setembro!$J$29</f>
        <v>55.440000000000005</v>
      </c>
      <c r="AA18" s="14">
        <f>[14]Setembro!$J$30</f>
        <v>37.080000000000005</v>
      </c>
      <c r="AB18" s="14">
        <f>[14]Setembro!$J$31</f>
        <v>61.92</v>
      </c>
      <c r="AC18" s="14">
        <f>[14]Setembro!$J$32</f>
        <v>20.88</v>
      </c>
      <c r="AD18" s="14">
        <f>[14]Setembro!$J$33</f>
        <v>30.240000000000002</v>
      </c>
      <c r="AE18" s="14">
        <f>[14]Setembro!$J$34</f>
        <v>43.92</v>
      </c>
      <c r="AF18" s="78">
        <f t="shared" si="4"/>
        <v>61.92</v>
      </c>
      <c r="AG18" s="90">
        <f t="shared" si="2"/>
        <v>37.080000000000005</v>
      </c>
    </row>
    <row r="19" spans="1:33" ht="17.100000000000001" customHeight="1" x14ac:dyDescent="0.2">
      <c r="A19" s="133" t="s">
        <v>47</v>
      </c>
      <c r="B19" s="14">
        <f>[15]Setembro!$J$5</f>
        <v>28.8</v>
      </c>
      <c r="C19" s="14">
        <f>[15]Setembro!$J$6</f>
        <v>36.36</v>
      </c>
      <c r="D19" s="14">
        <f>[15]Setembro!$J$7</f>
        <v>25.56</v>
      </c>
      <c r="E19" s="14">
        <f>[15]Setembro!$J$8</f>
        <v>42.84</v>
      </c>
      <c r="F19" s="14">
        <f>[15]Setembro!$J$9</f>
        <v>25.2</v>
      </c>
      <c r="G19" s="14">
        <f>[15]Setembro!$J$10</f>
        <v>30.240000000000002</v>
      </c>
      <c r="H19" s="14">
        <f>[15]Setembro!$J$11</f>
        <v>19.079999999999998</v>
      </c>
      <c r="I19" s="14">
        <f>[15]Setembro!$J$12</f>
        <v>18.36</v>
      </c>
      <c r="J19" s="14">
        <f>[15]Setembro!$J$13</f>
        <v>14.76</v>
      </c>
      <c r="K19" s="14">
        <f>[15]Setembro!$J$14</f>
        <v>23.400000000000002</v>
      </c>
      <c r="L19" s="14">
        <f>[15]Setembro!$J$15</f>
        <v>14.4</v>
      </c>
      <c r="M19" s="14">
        <f>[15]Setembro!$J$16</f>
        <v>22.68</v>
      </c>
      <c r="N19" s="14">
        <f>[15]Setembro!$J$17</f>
        <v>27</v>
      </c>
      <c r="O19" s="14">
        <f>[15]Setembro!$J$18</f>
        <v>30.96</v>
      </c>
      <c r="P19" s="14">
        <f>[15]Setembro!$J$19</f>
        <v>22.32</v>
      </c>
      <c r="Q19" s="14">
        <f>[15]Setembro!$J$20</f>
        <v>38.159999999999997</v>
      </c>
      <c r="R19" s="14">
        <f>[15]Setembro!$J$21</f>
        <v>28.44</v>
      </c>
      <c r="S19" s="14">
        <f>[15]Setembro!$J$22</f>
        <v>26.28</v>
      </c>
      <c r="T19" s="14">
        <f>[15]Setembro!$J$23</f>
        <v>39.6</v>
      </c>
      <c r="U19" s="14">
        <f>[15]Setembro!$J$24</f>
        <v>38.519999999999996</v>
      </c>
      <c r="V19" s="14">
        <f>[15]Setembro!$J$25</f>
        <v>25.56</v>
      </c>
      <c r="W19" s="14">
        <f>[15]Setembro!$J$26</f>
        <v>31.319999999999997</v>
      </c>
      <c r="X19" s="14">
        <f>[15]Setembro!$J$27</f>
        <v>31.319999999999997</v>
      </c>
      <c r="Y19" s="14">
        <f>[15]Setembro!$J$28</f>
        <v>47.88</v>
      </c>
      <c r="Z19" s="14">
        <f>[15]Setembro!$J$29</f>
        <v>37.440000000000005</v>
      </c>
      <c r="AA19" s="14">
        <f>[15]Setembro!$J$30</f>
        <v>86.039999999999992</v>
      </c>
      <c r="AB19" s="14">
        <f>[15]Setembro!$J$31</f>
        <v>40.680000000000007</v>
      </c>
      <c r="AC19" s="14">
        <f>[15]Setembro!$J$32</f>
        <v>14.04</v>
      </c>
      <c r="AD19" s="14">
        <f>[15]Setembro!$J$33</f>
        <v>27.720000000000002</v>
      </c>
      <c r="AE19" s="14">
        <f>[15]Setembro!$J$34</f>
        <v>40.32</v>
      </c>
      <c r="AF19" s="78">
        <f t="shared" si="4"/>
        <v>86.039999999999992</v>
      </c>
      <c r="AG19" s="90">
        <f t="shared" si="2"/>
        <v>31.176000000000002</v>
      </c>
    </row>
    <row r="20" spans="1:33" ht="17.100000000000001" customHeight="1" x14ac:dyDescent="0.2">
      <c r="A20" s="133" t="s">
        <v>10</v>
      </c>
      <c r="B20" s="14">
        <f>[16]Setembro!$J$5</f>
        <v>25.56</v>
      </c>
      <c r="C20" s="14">
        <f>[16]Setembro!$J$6</f>
        <v>31.319999999999997</v>
      </c>
      <c r="D20" s="14">
        <f>[16]Setembro!$J$7</f>
        <v>35.64</v>
      </c>
      <c r="E20" s="14">
        <f>[16]Setembro!$J$8</f>
        <v>28.8</v>
      </c>
      <c r="F20" s="14">
        <f>[16]Setembro!$J$9</f>
        <v>33.840000000000003</v>
      </c>
      <c r="G20" s="14">
        <f>[16]Setembro!$J$10</f>
        <v>38.880000000000003</v>
      </c>
      <c r="H20" s="14">
        <f>[16]Setembro!$J$11</f>
        <v>23.400000000000002</v>
      </c>
      <c r="I20" s="14">
        <f>[16]Setembro!$J$12</f>
        <v>27.720000000000002</v>
      </c>
      <c r="J20" s="14">
        <f>[16]Setembro!$J$13</f>
        <v>20.88</v>
      </c>
      <c r="K20" s="14">
        <f>[16]Setembro!$J$14</f>
        <v>23.040000000000003</v>
      </c>
      <c r="L20" s="14">
        <f>[16]Setembro!$J$15</f>
        <v>20.88</v>
      </c>
      <c r="M20" s="14">
        <f>[16]Setembro!$J$16</f>
        <v>32.76</v>
      </c>
      <c r="N20" s="14">
        <f>[16]Setembro!$J$17</f>
        <v>37.440000000000005</v>
      </c>
      <c r="O20" s="14">
        <f>[16]Setembro!$J$18</f>
        <v>53.64</v>
      </c>
      <c r="P20" s="14">
        <f>[16]Setembro!$J$19</f>
        <v>13.32</v>
      </c>
      <c r="Q20" s="14">
        <f>[16]Setembro!$J$20</f>
        <v>26.28</v>
      </c>
      <c r="R20" s="14">
        <f>[16]Setembro!$J$21</f>
        <v>26.28</v>
      </c>
      <c r="S20" s="14">
        <f>[16]Setembro!$J$22</f>
        <v>28.8</v>
      </c>
      <c r="T20" s="14">
        <f>[16]Setembro!$J$23</f>
        <v>40.32</v>
      </c>
      <c r="U20" s="14">
        <f>[16]Setembro!$J$24</f>
        <v>66.239999999999995</v>
      </c>
      <c r="V20" s="14">
        <f>[16]Setembro!$J$25</f>
        <v>20.52</v>
      </c>
      <c r="W20" s="14">
        <f>[16]Setembro!$J$26</f>
        <v>32.4</v>
      </c>
      <c r="X20" s="14">
        <f>[16]Setembro!$J$27</f>
        <v>52.56</v>
      </c>
      <c r="Y20" s="14">
        <f>[16]Setembro!$J$28</f>
        <v>41.4</v>
      </c>
      <c r="Z20" s="14">
        <f>[16]Setembro!$J$29</f>
        <v>41.4</v>
      </c>
      <c r="AA20" s="14">
        <f>[16]Setembro!$J$30</f>
        <v>32.04</v>
      </c>
      <c r="AB20" s="14">
        <f>[16]Setembro!$J$31</f>
        <v>38.159999999999997</v>
      </c>
      <c r="AC20" s="14">
        <f>[16]Setembro!$J$32</f>
        <v>24.48</v>
      </c>
      <c r="AD20" s="14">
        <f>[16]Setembro!$J$33</f>
        <v>32.04</v>
      </c>
      <c r="AE20" s="14">
        <f>[16]Setembro!$J$34</f>
        <v>40.32</v>
      </c>
      <c r="AF20" s="78">
        <f t="shared" si="4"/>
        <v>66.239999999999995</v>
      </c>
      <c r="AG20" s="90">
        <f t="shared" si="2"/>
        <v>33.011999999999993</v>
      </c>
    </row>
    <row r="21" spans="1:33" ht="17.100000000000001" customHeight="1" x14ac:dyDescent="0.2">
      <c r="A21" s="133" t="s">
        <v>11</v>
      </c>
      <c r="B21" s="14">
        <f>[17]Setembro!$J$5</f>
        <v>39.24</v>
      </c>
      <c r="C21" s="14">
        <f>[17]Setembro!$J$6</f>
        <v>39.96</v>
      </c>
      <c r="D21" s="14">
        <f>[17]Setembro!$J$7</f>
        <v>29.52</v>
      </c>
      <c r="E21" s="14">
        <f>[17]Setembro!$J$8</f>
        <v>28.8</v>
      </c>
      <c r="F21" s="14">
        <f>[17]Setembro!$J$9</f>
        <v>32.76</v>
      </c>
      <c r="G21" s="14">
        <f>[17]Setembro!$J$10</f>
        <v>30.96</v>
      </c>
      <c r="H21" s="14">
        <f>[17]Setembro!$J$11</f>
        <v>19.440000000000001</v>
      </c>
      <c r="I21" s="14">
        <f>[17]Setembro!$J$12</f>
        <v>20.16</v>
      </c>
      <c r="J21" s="14">
        <f>[17]Setembro!$J$13</f>
        <v>29.880000000000003</v>
      </c>
      <c r="K21" s="14">
        <f>[17]Setembro!$J$14</f>
        <v>25.56</v>
      </c>
      <c r="L21" s="14">
        <f>[17]Setembro!$J$15</f>
        <v>18.720000000000002</v>
      </c>
      <c r="M21" s="14">
        <f>[17]Setembro!$J$16</f>
        <v>26.28</v>
      </c>
      <c r="N21" s="14">
        <f>[17]Setembro!$J$17</f>
        <v>37.800000000000004</v>
      </c>
      <c r="O21" s="14">
        <f>[17]Setembro!$J$18</f>
        <v>34.200000000000003</v>
      </c>
      <c r="P21" s="14">
        <f>[17]Setembro!$J$19</f>
        <v>18</v>
      </c>
      <c r="Q21" s="14">
        <f>[17]Setembro!$J$20</f>
        <v>33.840000000000003</v>
      </c>
      <c r="R21" s="14">
        <f>[17]Setembro!$J$21</f>
        <v>22.32</v>
      </c>
      <c r="S21" s="14">
        <f>[17]Setembro!$J$22</f>
        <v>31.319999999999997</v>
      </c>
      <c r="T21" s="14">
        <f>[17]Setembro!$J$23</f>
        <v>41.76</v>
      </c>
      <c r="U21" s="14">
        <f>[17]Setembro!$J$24</f>
        <v>58.32</v>
      </c>
      <c r="V21" s="14">
        <f>[17]Setembro!$J$25</f>
        <v>15.840000000000002</v>
      </c>
      <c r="W21" s="14">
        <f>[17]Setembro!$J$26</f>
        <v>24.12</v>
      </c>
      <c r="X21" s="14">
        <f>[17]Setembro!$J$27</f>
        <v>24.48</v>
      </c>
      <c r="Y21" s="14">
        <f>[17]Setembro!$J$28</f>
        <v>33.119999999999997</v>
      </c>
      <c r="Z21" s="14">
        <f>[17]Setembro!$J$29</f>
        <v>51.12</v>
      </c>
      <c r="AA21" s="14">
        <f>[17]Setembro!$J$30</f>
        <v>38.519999999999996</v>
      </c>
      <c r="AB21" s="14">
        <f>[17]Setembro!$J$31</f>
        <v>36.36</v>
      </c>
      <c r="AC21" s="14">
        <f>[17]Setembro!$J$32</f>
        <v>18.36</v>
      </c>
      <c r="AD21" s="14">
        <f>[17]Setembro!$J$33</f>
        <v>38.159999999999997</v>
      </c>
      <c r="AE21" s="14">
        <f>[17]Setembro!$J$34</f>
        <v>28.44</v>
      </c>
      <c r="AF21" s="78">
        <f t="shared" si="4"/>
        <v>58.32</v>
      </c>
      <c r="AG21" s="90">
        <f t="shared" si="2"/>
        <v>30.91200000000001</v>
      </c>
    </row>
    <row r="22" spans="1:33" ht="17.100000000000001" customHeight="1" x14ac:dyDescent="0.2">
      <c r="A22" s="133" t="s">
        <v>12</v>
      </c>
      <c r="B22" s="14">
        <f>[18]Setembro!$J$5</f>
        <v>26.28</v>
      </c>
      <c r="C22" s="14">
        <f>[18]Setembro!$J$6</f>
        <v>16.920000000000002</v>
      </c>
      <c r="D22" s="14">
        <f>[18]Setembro!$J$7</f>
        <v>23.040000000000003</v>
      </c>
      <c r="E22" s="14">
        <f>[18]Setembro!$J$8</f>
        <v>22.68</v>
      </c>
      <c r="F22" s="14">
        <f>[18]Setembro!$J$9</f>
        <v>19.8</v>
      </c>
      <c r="G22" s="14">
        <f>[18]Setembro!$J$10</f>
        <v>19.079999999999998</v>
      </c>
      <c r="H22" s="14">
        <f>[18]Setembro!$J$11</f>
        <v>17.28</v>
      </c>
      <c r="I22" s="14">
        <f>[18]Setembro!$J$12</f>
        <v>17.28</v>
      </c>
      <c r="J22" s="14">
        <f>[18]Setembro!$J$13</f>
        <v>18</v>
      </c>
      <c r="K22" s="14">
        <f>[18]Setembro!$J$14</f>
        <v>21.240000000000002</v>
      </c>
      <c r="L22" s="14">
        <f>[18]Setembro!$J$15</f>
        <v>14.76</v>
      </c>
      <c r="M22" s="14">
        <f>[18]Setembro!$J$16</f>
        <v>18.36</v>
      </c>
      <c r="N22" s="14">
        <f>[18]Setembro!$J$17</f>
        <v>12.96</v>
      </c>
      <c r="O22" s="14">
        <f>[18]Setembro!$J$18</f>
        <v>21.6</v>
      </c>
      <c r="P22" s="14">
        <f>[18]Setembro!$J$19</f>
        <v>23.400000000000002</v>
      </c>
      <c r="Q22" s="14">
        <f>[18]Setembro!$J$20</f>
        <v>18.36</v>
      </c>
      <c r="R22" s="14">
        <f>[18]Setembro!$J$21</f>
        <v>21.6</v>
      </c>
      <c r="S22" s="14">
        <f>[18]Setembro!$J$22</f>
        <v>33.480000000000004</v>
      </c>
      <c r="T22" s="14">
        <f>[18]Setembro!$J$23</f>
        <v>37.800000000000004</v>
      </c>
      <c r="U22" s="14">
        <f>[18]Setembro!$J$24</f>
        <v>31.680000000000003</v>
      </c>
      <c r="V22" s="14">
        <f>[18]Setembro!$J$25</f>
        <v>28.08</v>
      </c>
      <c r="W22" s="14">
        <f>[18]Setembro!$J$26</f>
        <v>29.16</v>
      </c>
      <c r="X22" s="14">
        <f>[18]Setembro!$J$27</f>
        <v>27</v>
      </c>
      <c r="Y22" s="14">
        <f>[18]Setembro!$J$28</f>
        <v>23.400000000000002</v>
      </c>
      <c r="Z22" s="14">
        <f>[18]Setembro!$J$29</f>
        <v>32.4</v>
      </c>
      <c r="AA22" s="14">
        <f>[18]Setembro!$J$30</f>
        <v>27.36</v>
      </c>
      <c r="AB22" s="14">
        <f>[18]Setembro!$J$31</f>
        <v>51.84</v>
      </c>
      <c r="AC22" s="14">
        <f>[18]Setembro!$J$32</f>
        <v>21.6</v>
      </c>
      <c r="AD22" s="14">
        <f>[18]Setembro!$J$33</f>
        <v>10.08</v>
      </c>
      <c r="AE22" s="14">
        <f>[18]Setembro!$J$34</f>
        <v>36</v>
      </c>
      <c r="AF22" s="78">
        <f t="shared" si="4"/>
        <v>51.84</v>
      </c>
      <c r="AG22" s="90">
        <f t="shared" si="2"/>
        <v>24.084000000000007</v>
      </c>
    </row>
    <row r="23" spans="1:33" ht="17.100000000000001" customHeight="1" x14ac:dyDescent="0.2">
      <c r="A23" s="133" t="s">
        <v>13</v>
      </c>
      <c r="B23" s="14">
        <f>[19]Setembro!$J$5</f>
        <v>34.200000000000003</v>
      </c>
      <c r="C23" s="14">
        <f>[19]Setembro!$J$6</f>
        <v>56.88</v>
      </c>
      <c r="D23" s="14">
        <f>[19]Setembro!$J$7</f>
        <v>39.6</v>
      </c>
      <c r="E23" s="14">
        <f>[19]Setembro!$J$8</f>
        <v>34.200000000000003</v>
      </c>
      <c r="F23" s="14">
        <f>[19]Setembro!$J$9</f>
        <v>24.840000000000003</v>
      </c>
      <c r="G23" s="14">
        <f>[19]Setembro!$J$10</f>
        <v>32.4</v>
      </c>
      <c r="H23" s="14">
        <f>[19]Setembro!$J$11</f>
        <v>23.040000000000003</v>
      </c>
      <c r="I23" s="14">
        <f>[19]Setembro!$J$12</f>
        <v>21.96</v>
      </c>
      <c r="J23" s="14">
        <f>[19]Setembro!$J$13</f>
        <v>24.48</v>
      </c>
      <c r="K23" s="14">
        <f>[19]Setembro!$J$14</f>
        <v>27</v>
      </c>
      <c r="L23" s="14">
        <f>[19]Setembro!$J$15</f>
        <v>19.8</v>
      </c>
      <c r="M23" s="14">
        <f>[19]Setembro!$J$16</f>
        <v>24.12</v>
      </c>
      <c r="N23" s="14">
        <f>[19]Setembro!$J$17</f>
        <v>28.8</v>
      </c>
      <c r="O23" s="14">
        <f>[19]Setembro!$J$18</f>
        <v>51.84</v>
      </c>
      <c r="P23" s="14">
        <f>[19]Setembro!$J$19</f>
        <v>19.8</v>
      </c>
      <c r="Q23" s="14">
        <f>[19]Setembro!$J$20</f>
        <v>61.92</v>
      </c>
      <c r="R23" s="14">
        <f>[19]Setembro!$J$21</f>
        <v>33.480000000000004</v>
      </c>
      <c r="S23" s="14">
        <f>[19]Setembro!$J$22</f>
        <v>30.6</v>
      </c>
      <c r="T23" s="14">
        <f>[19]Setembro!$J$23</f>
        <v>37.080000000000005</v>
      </c>
      <c r="U23" s="14">
        <f>[19]Setembro!$J$24</f>
        <v>55.080000000000005</v>
      </c>
      <c r="V23" s="14">
        <f>[19]Setembro!$J$25</f>
        <v>34.92</v>
      </c>
      <c r="W23" s="14">
        <f>[19]Setembro!$J$26</f>
        <v>41.4</v>
      </c>
      <c r="X23" s="14">
        <f>[19]Setembro!$J$27</f>
        <v>30.6</v>
      </c>
      <c r="Y23" s="14">
        <f>[19]Setembro!$J$28</f>
        <v>28.08</v>
      </c>
      <c r="Z23" s="14">
        <f>[19]Setembro!$J$29</f>
        <v>47.16</v>
      </c>
      <c r="AA23" s="14">
        <f>[19]Setembro!$J$30</f>
        <v>42.12</v>
      </c>
      <c r="AB23" s="14">
        <f>[19]Setembro!$J$31</f>
        <v>56.16</v>
      </c>
      <c r="AC23" s="14">
        <f>[19]Setembro!$J$32</f>
        <v>37.440000000000005</v>
      </c>
      <c r="AD23" s="14">
        <f>[19]Setembro!$J$33</f>
        <v>24.12</v>
      </c>
      <c r="AE23" s="14">
        <f>[19]Setembro!$J$34</f>
        <v>48.96</v>
      </c>
      <c r="AF23" s="78">
        <f t="shared" si="4"/>
        <v>61.92</v>
      </c>
      <c r="AG23" s="90">
        <f t="shared" si="2"/>
        <v>35.736000000000004</v>
      </c>
    </row>
    <row r="24" spans="1:33" ht="17.100000000000001" customHeight="1" x14ac:dyDescent="0.2">
      <c r="A24" s="133" t="s">
        <v>14</v>
      </c>
      <c r="B24" s="14">
        <f>[20]Setembro!$J$5</f>
        <v>37.080000000000005</v>
      </c>
      <c r="C24" s="14">
        <f>[20]Setembro!$J$6</f>
        <v>48.96</v>
      </c>
      <c r="D24" s="14">
        <f>[20]Setembro!$J$7</f>
        <v>32.4</v>
      </c>
      <c r="E24" s="14">
        <f>[20]Setembro!$J$8</f>
        <v>43.2</v>
      </c>
      <c r="F24" s="14">
        <f>[20]Setembro!$J$9</f>
        <v>37.440000000000005</v>
      </c>
      <c r="G24" s="14">
        <f>[20]Setembro!$J$10</f>
        <v>28.8</v>
      </c>
      <c r="H24" s="14">
        <f>[20]Setembro!$J$11</f>
        <v>24.48</v>
      </c>
      <c r="I24" s="14">
        <f>[20]Setembro!$J$12</f>
        <v>26.28</v>
      </c>
      <c r="J24" s="14">
        <f>[20]Setembro!$J$13</f>
        <v>28.8</v>
      </c>
      <c r="K24" s="14">
        <f>[20]Setembro!$J$14</f>
        <v>23.759999999999998</v>
      </c>
      <c r="L24" s="14">
        <f>[20]Setembro!$J$15</f>
        <v>32.76</v>
      </c>
      <c r="M24" s="14">
        <f>[20]Setembro!$J$16</f>
        <v>24.840000000000003</v>
      </c>
      <c r="N24" s="14">
        <f>[20]Setembro!$J$17</f>
        <v>32.04</v>
      </c>
      <c r="O24" s="14">
        <f>[20]Setembro!$J$18</f>
        <v>44.64</v>
      </c>
      <c r="P24" s="14">
        <f>[20]Setembro!$J$19</f>
        <v>25.2</v>
      </c>
      <c r="Q24" s="14">
        <f>[20]Setembro!$J$20</f>
        <v>48.24</v>
      </c>
      <c r="R24" s="14">
        <f>[20]Setembro!$J$21</f>
        <v>28.08</v>
      </c>
      <c r="S24" s="14">
        <f>[20]Setembro!$J$22</f>
        <v>36</v>
      </c>
      <c r="T24" s="14">
        <f>[20]Setembro!$J$23</f>
        <v>33.840000000000003</v>
      </c>
      <c r="U24" s="14">
        <f>[20]Setembro!$J$24</f>
        <v>74.88000000000001</v>
      </c>
      <c r="V24" s="14">
        <f>[20]Setembro!$J$25</f>
        <v>29.16</v>
      </c>
      <c r="W24" s="14">
        <f>[20]Setembro!$J$26</f>
        <v>20.88</v>
      </c>
      <c r="X24" s="14">
        <f>[20]Setembro!$J$27</f>
        <v>28.44</v>
      </c>
      <c r="Y24" s="14">
        <f>[20]Setembro!$J$28</f>
        <v>27.720000000000002</v>
      </c>
      <c r="Z24" s="14">
        <f>[20]Setembro!$J$29</f>
        <v>55.080000000000005</v>
      </c>
      <c r="AA24" s="14">
        <f>[20]Setembro!$J$30</f>
        <v>55.080000000000005</v>
      </c>
      <c r="AB24" s="14">
        <f>[20]Setembro!$J$31</f>
        <v>46.440000000000005</v>
      </c>
      <c r="AC24" s="14">
        <f>[20]Setembro!$J$32</f>
        <v>31.319999999999997</v>
      </c>
      <c r="AD24" s="14">
        <f>[20]Setembro!$J$33</f>
        <v>27.36</v>
      </c>
      <c r="AE24" s="14">
        <f>[20]Setembro!$J$34</f>
        <v>35.28</v>
      </c>
      <c r="AF24" s="78">
        <f t="shared" si="4"/>
        <v>74.88000000000001</v>
      </c>
      <c r="AG24" s="90">
        <f t="shared" si="2"/>
        <v>35.616000000000007</v>
      </c>
    </row>
    <row r="25" spans="1:33" ht="17.100000000000001" customHeight="1" x14ac:dyDescent="0.2">
      <c r="A25" s="133" t="s">
        <v>15</v>
      </c>
      <c r="B25" s="14">
        <f>[21]Setembro!$J$5</f>
        <v>32.04</v>
      </c>
      <c r="C25" s="14">
        <f>[21]Setembro!$J$6</f>
        <v>41.76</v>
      </c>
      <c r="D25" s="14">
        <f>[21]Setembro!$J$7</f>
        <v>34.92</v>
      </c>
      <c r="E25" s="14">
        <f>[21]Setembro!$J$8</f>
        <v>31.680000000000003</v>
      </c>
      <c r="F25" s="14">
        <f>[21]Setembro!$J$9</f>
        <v>39.6</v>
      </c>
      <c r="G25" s="14">
        <f>[21]Setembro!$J$10</f>
        <v>48.6</v>
      </c>
      <c r="H25" s="14">
        <f>[21]Setembro!$J$11</f>
        <v>25.56</v>
      </c>
      <c r="I25" s="14">
        <f>[21]Setembro!$J$12</f>
        <v>22.68</v>
      </c>
      <c r="J25" s="14">
        <f>[21]Setembro!$J$13</f>
        <v>27.36</v>
      </c>
      <c r="K25" s="14">
        <f>[21]Setembro!$J$14</f>
        <v>27</v>
      </c>
      <c r="L25" s="14">
        <f>[21]Setembro!$J$15</f>
        <v>30.96</v>
      </c>
      <c r="M25" s="14">
        <f>[21]Setembro!$J$16</f>
        <v>35.28</v>
      </c>
      <c r="N25" s="14">
        <f>[21]Setembro!$J$17</f>
        <v>35.28</v>
      </c>
      <c r="O25" s="14">
        <f>[21]Setembro!$J$18</f>
        <v>45.72</v>
      </c>
      <c r="P25" s="14">
        <f>[21]Setembro!$J$19</f>
        <v>18.36</v>
      </c>
      <c r="Q25" s="14">
        <f>[21]Setembro!$J$20</f>
        <v>44.64</v>
      </c>
      <c r="R25" s="14">
        <f>[21]Setembro!$J$21</f>
        <v>35.64</v>
      </c>
      <c r="S25" s="14">
        <f>[21]Setembro!$J$22</f>
        <v>29.52</v>
      </c>
      <c r="T25" s="14">
        <f>[21]Setembro!$J$23</f>
        <v>46.440000000000005</v>
      </c>
      <c r="U25" s="14">
        <f>[21]Setembro!$J$24</f>
        <v>49.32</v>
      </c>
      <c r="V25" s="14">
        <f>[21]Setembro!$J$25</f>
        <v>24.48</v>
      </c>
      <c r="W25" s="14">
        <f>[21]Setembro!$J$26</f>
        <v>37.800000000000004</v>
      </c>
      <c r="X25" s="14">
        <f>[21]Setembro!$J$27</f>
        <v>41.76</v>
      </c>
      <c r="Y25" s="14">
        <f>[21]Setembro!$J$28</f>
        <v>36</v>
      </c>
      <c r="Z25" s="14">
        <f>[21]Setembro!$J$29</f>
        <v>51.84</v>
      </c>
      <c r="AA25" s="14">
        <f>[21]Setembro!$J$30</f>
        <v>27.720000000000002</v>
      </c>
      <c r="AB25" s="14">
        <f>[21]Setembro!$J$31</f>
        <v>40.32</v>
      </c>
      <c r="AC25" s="14">
        <f>[21]Setembro!$J$32</f>
        <v>30.96</v>
      </c>
      <c r="AD25" s="14">
        <f>[21]Setembro!$J$33</f>
        <v>37.440000000000005</v>
      </c>
      <c r="AE25" s="14">
        <f>[21]Setembro!$J$34</f>
        <v>43.56</v>
      </c>
      <c r="AF25" s="78">
        <f t="shared" si="4"/>
        <v>51.84</v>
      </c>
      <c r="AG25" s="90">
        <f t="shared" si="2"/>
        <v>35.808</v>
      </c>
    </row>
    <row r="26" spans="1:33" ht="17.100000000000001" customHeight="1" x14ac:dyDescent="0.2">
      <c r="A26" s="133" t="s">
        <v>16</v>
      </c>
      <c r="B26" s="14">
        <f>[22]Setembro!$J$5</f>
        <v>43.92</v>
      </c>
      <c r="C26" s="14">
        <f>[22]Setembro!$J$6</f>
        <v>33.119999999999997</v>
      </c>
      <c r="D26" s="14">
        <f>[22]Setembro!$J$7</f>
        <v>24.48</v>
      </c>
      <c r="E26" s="14">
        <f>[22]Setembro!$J$8</f>
        <v>27.720000000000002</v>
      </c>
      <c r="F26" s="14">
        <f>[22]Setembro!$J$9</f>
        <v>15.840000000000002</v>
      </c>
      <c r="G26" s="14">
        <f>[22]Setembro!$J$10</f>
        <v>32.4</v>
      </c>
      <c r="H26" s="14">
        <f>[22]Setembro!$J$11</f>
        <v>21.240000000000002</v>
      </c>
      <c r="I26" s="14">
        <f>[22]Setembro!$J$12</f>
        <v>23.040000000000003</v>
      </c>
      <c r="J26" s="14">
        <f>[22]Setembro!$J$13</f>
        <v>34.92</v>
      </c>
      <c r="K26" s="14">
        <f>[22]Setembro!$J$14</f>
        <v>30.240000000000002</v>
      </c>
      <c r="L26" s="14">
        <f>[22]Setembro!$J$15</f>
        <v>24.840000000000003</v>
      </c>
      <c r="M26" s="14">
        <f>[22]Setembro!$J$16</f>
        <v>15.48</v>
      </c>
      <c r="N26" s="14">
        <f>[22]Setembro!$J$17</f>
        <v>48.24</v>
      </c>
      <c r="O26" s="14">
        <f>[22]Setembro!$J$18</f>
        <v>46.440000000000005</v>
      </c>
      <c r="P26" s="14">
        <f>[22]Setembro!$J$19</f>
        <v>16.559999999999999</v>
      </c>
      <c r="Q26" s="14">
        <f>[22]Setembro!$J$20</f>
        <v>36.72</v>
      </c>
      <c r="R26" s="14">
        <f>[22]Setembro!$J$21</f>
        <v>26.28</v>
      </c>
      <c r="S26" s="14">
        <f>[22]Setembro!$J$22</f>
        <v>26.64</v>
      </c>
      <c r="T26" s="14">
        <f>[22]Setembro!$J$23</f>
        <v>43.92</v>
      </c>
      <c r="U26" s="14">
        <f>[22]Setembro!$J$24</f>
        <v>42.12</v>
      </c>
      <c r="V26" s="14">
        <f>[22]Setembro!$J$25</f>
        <v>28.8</v>
      </c>
      <c r="W26" s="14">
        <f>[22]Setembro!$J$26</f>
        <v>38.519999999999996</v>
      </c>
      <c r="X26" s="14">
        <f>[22]Setembro!$J$27</f>
        <v>41.4</v>
      </c>
      <c r="Y26" s="14">
        <f>[22]Setembro!$J$28</f>
        <v>27.720000000000002</v>
      </c>
      <c r="Z26" s="14">
        <f>[22]Setembro!$J$29</f>
        <v>57.24</v>
      </c>
      <c r="AA26" s="14">
        <f>[22]Setembro!$J$30</f>
        <v>25.56</v>
      </c>
      <c r="AB26" s="14">
        <f>[22]Setembro!$J$31</f>
        <v>55.800000000000004</v>
      </c>
      <c r="AC26" s="14">
        <f>[22]Setembro!$J$32</f>
        <v>25.2</v>
      </c>
      <c r="AD26" s="14">
        <f>[22]Setembro!$J$33</f>
        <v>43.92</v>
      </c>
      <c r="AE26" s="14">
        <f>[22]Setembro!$J$34</f>
        <v>42.480000000000004</v>
      </c>
      <c r="AF26" s="78">
        <f t="shared" si="4"/>
        <v>57.24</v>
      </c>
      <c r="AG26" s="90">
        <f t="shared" si="2"/>
        <v>33.359999999999992</v>
      </c>
    </row>
    <row r="27" spans="1:33" ht="17.100000000000001" customHeight="1" x14ac:dyDescent="0.2">
      <c r="A27" s="133" t="s">
        <v>17</v>
      </c>
      <c r="B27" s="14">
        <f>[23]Setembro!$J$5</f>
        <v>33.840000000000003</v>
      </c>
      <c r="C27" s="14">
        <f>[23]Setembro!$J$6</f>
        <v>47.519999999999996</v>
      </c>
      <c r="D27" s="14">
        <f>[23]Setembro!$J$7</f>
        <v>29.52</v>
      </c>
      <c r="E27" s="14">
        <f>[23]Setembro!$J$8</f>
        <v>29.52</v>
      </c>
      <c r="F27" s="14">
        <f>[23]Setembro!$J$9</f>
        <v>25.92</v>
      </c>
      <c r="G27" s="14">
        <f>[23]Setembro!$J$10</f>
        <v>37.800000000000004</v>
      </c>
      <c r="H27" s="14">
        <f>[23]Setembro!$J$11</f>
        <v>23.040000000000003</v>
      </c>
      <c r="I27" s="14">
        <f>[23]Setembro!$J$12</f>
        <v>20.16</v>
      </c>
      <c r="J27" s="14">
        <f>[23]Setembro!$J$13</f>
        <v>25.56</v>
      </c>
      <c r="K27" s="14">
        <f>[23]Setembro!$J$14</f>
        <v>23.400000000000002</v>
      </c>
      <c r="L27" s="14">
        <f>[23]Setembro!$J$15</f>
        <v>20.88</v>
      </c>
      <c r="M27" s="14">
        <f>[23]Setembro!$J$16</f>
        <v>27.36</v>
      </c>
      <c r="N27" s="14">
        <f>[23]Setembro!$J$17</f>
        <v>41.76</v>
      </c>
      <c r="O27" s="14">
        <f>[23]Setembro!$J$18</f>
        <v>37.080000000000005</v>
      </c>
      <c r="P27" s="14">
        <f>[23]Setembro!$J$19</f>
        <v>18.36</v>
      </c>
      <c r="Q27" s="14">
        <f>[23]Setembro!$J$20</f>
        <v>39.24</v>
      </c>
      <c r="R27" s="14">
        <f>[23]Setembro!$J$21</f>
        <v>35.64</v>
      </c>
      <c r="S27" s="14">
        <f>[23]Setembro!$J$22</f>
        <v>43.56</v>
      </c>
      <c r="T27" s="14">
        <f>[23]Setembro!$J$23</f>
        <v>51.12</v>
      </c>
      <c r="U27" s="14">
        <f>[23]Setembro!$J$24</f>
        <v>56.519999999999996</v>
      </c>
      <c r="V27" s="14">
        <f>[23]Setembro!$J$25</f>
        <v>18.36</v>
      </c>
      <c r="W27" s="14">
        <f>[23]Setembro!$J$26</f>
        <v>29.16</v>
      </c>
      <c r="X27" s="14">
        <f>[23]Setembro!$J$27</f>
        <v>34.56</v>
      </c>
      <c r="Y27" s="14">
        <f>[23]Setembro!$J$28</f>
        <v>37.440000000000005</v>
      </c>
      <c r="Z27" s="14">
        <f>[23]Setembro!$J$29</f>
        <v>42.12</v>
      </c>
      <c r="AA27" s="14">
        <f>[23]Setembro!$J$30</f>
        <v>58.32</v>
      </c>
      <c r="AB27" s="14">
        <f>[23]Setembro!$J$31</f>
        <v>48.24</v>
      </c>
      <c r="AC27" s="14">
        <f>[23]Setembro!$J$32</f>
        <v>33.480000000000004</v>
      </c>
      <c r="AD27" s="14">
        <f>[23]Setembro!$J$33</f>
        <v>34.92</v>
      </c>
      <c r="AE27" s="14">
        <f>[23]Setembro!$J$34</f>
        <v>33.119999999999997</v>
      </c>
      <c r="AF27" s="78">
        <f>MAX(B27:AE27)</f>
        <v>58.32</v>
      </c>
      <c r="AG27" s="90">
        <f t="shared" si="2"/>
        <v>34.58400000000001</v>
      </c>
    </row>
    <row r="28" spans="1:33" ht="17.100000000000001" customHeight="1" x14ac:dyDescent="0.2">
      <c r="A28" s="133" t="s">
        <v>18</v>
      </c>
      <c r="B28" s="14">
        <f>[24]Setembro!$J$5</f>
        <v>49.32</v>
      </c>
      <c r="C28" s="14">
        <f>[24]Setembro!$J$6</f>
        <v>40.32</v>
      </c>
      <c r="D28" s="14">
        <f>[24]Setembro!$J$7</f>
        <v>42.84</v>
      </c>
      <c r="E28" s="14">
        <f>[24]Setembro!$J$8</f>
        <v>44.64</v>
      </c>
      <c r="F28" s="14">
        <f>[24]Setembro!$J$9</f>
        <v>35.28</v>
      </c>
      <c r="G28" s="14">
        <f>[24]Setembro!$J$10</f>
        <v>35.28</v>
      </c>
      <c r="H28" s="14">
        <f>[24]Setembro!$J$11</f>
        <v>47.88</v>
      </c>
      <c r="I28" s="14">
        <f>[24]Setembro!$J$12</f>
        <v>30.240000000000002</v>
      </c>
      <c r="J28" s="14">
        <f>[24]Setembro!$J$13</f>
        <v>29.880000000000003</v>
      </c>
      <c r="K28" s="14">
        <f>[24]Setembro!$J$14</f>
        <v>34.56</v>
      </c>
      <c r="L28" s="14">
        <f>[24]Setembro!$J$15</f>
        <v>28.44</v>
      </c>
      <c r="M28" s="14">
        <f>[24]Setembro!$J$16</f>
        <v>29.880000000000003</v>
      </c>
      <c r="N28" s="14">
        <f>[24]Setembro!$J$17</f>
        <v>43.56</v>
      </c>
      <c r="O28" s="14">
        <f>[24]Setembro!$J$18</f>
        <v>44.64</v>
      </c>
      <c r="P28" s="14">
        <f>[24]Setembro!$J$19</f>
        <v>26.28</v>
      </c>
      <c r="Q28" s="14">
        <f>[24]Setembro!$J$20</f>
        <v>45.36</v>
      </c>
      <c r="R28" s="14">
        <f>[24]Setembro!$J$21</f>
        <v>54</v>
      </c>
      <c r="S28" s="14">
        <f>[24]Setembro!$J$22</f>
        <v>41.4</v>
      </c>
      <c r="T28" s="14">
        <f>[24]Setembro!$J$23</f>
        <v>38.519999999999996</v>
      </c>
      <c r="U28" s="14">
        <f>[24]Setembro!$J$24</f>
        <v>55.440000000000005</v>
      </c>
      <c r="V28" s="14">
        <f>[24]Setembro!$J$25</f>
        <v>65.52</v>
      </c>
      <c r="W28" s="14">
        <f>[24]Setembro!$J$26</f>
        <v>30.96</v>
      </c>
      <c r="X28" s="14">
        <f>[24]Setembro!$J$27</f>
        <v>28.44</v>
      </c>
      <c r="Y28" s="14">
        <f>[24]Setembro!$J$28</f>
        <v>32.4</v>
      </c>
      <c r="Z28" s="14" t="str">
        <f>[24]Setembro!$J$29</f>
        <v>*</v>
      </c>
      <c r="AA28" s="14">
        <f>[24]Setembro!$J$30</f>
        <v>34.200000000000003</v>
      </c>
      <c r="AB28" s="14">
        <f>[24]Setembro!$J$31</f>
        <v>61.92</v>
      </c>
      <c r="AC28" s="14">
        <f>[24]Setembro!$J$32</f>
        <v>35.28</v>
      </c>
      <c r="AD28" s="14">
        <f>[24]Setembro!$J$33</f>
        <v>21.6</v>
      </c>
      <c r="AE28" s="14">
        <f>[24]Setembro!$J$34</f>
        <v>50.04</v>
      </c>
      <c r="AF28" s="78">
        <f t="shared" si="4"/>
        <v>65.52</v>
      </c>
      <c r="AG28" s="90">
        <f t="shared" si="2"/>
        <v>39.935172413793097</v>
      </c>
    </row>
    <row r="29" spans="1:33" ht="17.100000000000001" customHeight="1" x14ac:dyDescent="0.2">
      <c r="A29" s="133" t="s">
        <v>19</v>
      </c>
      <c r="B29" s="14">
        <f>[25]Setembro!$J$5</f>
        <v>28.08</v>
      </c>
      <c r="C29" s="14">
        <f>[25]Setembro!$J$6</f>
        <v>32.4</v>
      </c>
      <c r="D29" s="14">
        <f>[25]Setembro!$J$7</f>
        <v>38.159999999999997</v>
      </c>
      <c r="E29" s="14">
        <f>[25]Setembro!$J$8</f>
        <v>30.6</v>
      </c>
      <c r="F29" s="14">
        <f>[25]Setembro!$J$9</f>
        <v>34.92</v>
      </c>
      <c r="G29" s="14">
        <f>[25]Setembro!$J$10</f>
        <v>42.12</v>
      </c>
      <c r="H29" s="14">
        <f>[25]Setembro!$J$11</f>
        <v>29.880000000000003</v>
      </c>
      <c r="I29" s="14">
        <f>[25]Setembro!$J$12</f>
        <v>18.36</v>
      </c>
      <c r="J29" s="14">
        <f>[25]Setembro!$J$13</f>
        <v>23.040000000000003</v>
      </c>
      <c r="K29" s="14">
        <f>[25]Setembro!$J$14</f>
        <v>28.8</v>
      </c>
      <c r="L29" s="14">
        <f>[25]Setembro!$J$15</f>
        <v>23.400000000000002</v>
      </c>
      <c r="M29" s="14">
        <f>[25]Setembro!$J$16</f>
        <v>37.800000000000004</v>
      </c>
      <c r="N29" s="14">
        <f>[25]Setembro!$J$17</f>
        <v>47.519999999999996</v>
      </c>
      <c r="O29" s="14">
        <f>[25]Setembro!$J$18</f>
        <v>42.480000000000004</v>
      </c>
      <c r="P29" s="14">
        <f>[25]Setembro!$J$19</f>
        <v>15.48</v>
      </c>
      <c r="Q29" s="14">
        <f>[25]Setembro!$J$20</f>
        <v>32.04</v>
      </c>
      <c r="R29" s="14">
        <f>[25]Setembro!$J$21</f>
        <v>38.159999999999997</v>
      </c>
      <c r="S29" s="14">
        <f>[25]Setembro!$J$22</f>
        <v>25.56</v>
      </c>
      <c r="T29" s="14">
        <f>[25]Setembro!$J$23</f>
        <v>53.28</v>
      </c>
      <c r="U29" s="14">
        <f>[25]Setembro!$J$24</f>
        <v>62.639999999999993</v>
      </c>
      <c r="V29" s="14">
        <f>[25]Setembro!$J$25</f>
        <v>25.56</v>
      </c>
      <c r="W29" s="14">
        <f>[25]Setembro!$J$26</f>
        <v>44.64</v>
      </c>
      <c r="X29" s="14">
        <f>[25]Setembro!$J$27</f>
        <v>46.800000000000004</v>
      </c>
      <c r="Y29" s="14">
        <f>[25]Setembro!$J$28</f>
        <v>58.32</v>
      </c>
      <c r="Z29" s="14">
        <f>[25]Setembro!$J$29</f>
        <v>38.880000000000003</v>
      </c>
      <c r="AA29" s="14">
        <f>[25]Setembro!$J$30</f>
        <v>29.880000000000003</v>
      </c>
      <c r="AB29" s="14">
        <f>[25]Setembro!$J$31</f>
        <v>49.32</v>
      </c>
      <c r="AC29" s="14">
        <f>[25]Setembro!$J$32</f>
        <v>28.8</v>
      </c>
      <c r="AD29" s="14">
        <f>[25]Setembro!$J$33</f>
        <v>39.6</v>
      </c>
      <c r="AE29" s="14">
        <f>[25]Setembro!$J$34</f>
        <v>46.440000000000005</v>
      </c>
      <c r="AF29" s="78">
        <f t="shared" si="4"/>
        <v>62.639999999999993</v>
      </c>
      <c r="AG29" s="90">
        <f t="shared" si="2"/>
        <v>36.431999999999995</v>
      </c>
    </row>
    <row r="30" spans="1:33" ht="17.100000000000001" customHeight="1" x14ac:dyDescent="0.2">
      <c r="A30" s="133" t="s">
        <v>31</v>
      </c>
      <c r="B30" s="14">
        <f>[26]Setembro!$J$5</f>
        <v>28.08</v>
      </c>
      <c r="C30" s="14">
        <f>[26]Setembro!$J$6</f>
        <v>33.119999999999997</v>
      </c>
      <c r="D30" s="14">
        <f>[26]Setembro!$J$7</f>
        <v>21.96</v>
      </c>
      <c r="E30" s="14">
        <f>[26]Setembro!$J$8</f>
        <v>27</v>
      </c>
      <c r="F30" s="14">
        <f>[26]Setembro!$J$9</f>
        <v>30.6</v>
      </c>
      <c r="G30" s="14">
        <f>[26]Setembro!$J$10</f>
        <v>47.519999999999996</v>
      </c>
      <c r="H30" s="14">
        <f>[26]Setembro!$J$11</f>
        <v>26.64</v>
      </c>
      <c r="I30" s="14">
        <f>[26]Setembro!$J$12</f>
        <v>25.2</v>
      </c>
      <c r="J30" s="14">
        <f>[26]Setembro!$J$13</f>
        <v>28.08</v>
      </c>
      <c r="K30" s="14">
        <f>[26]Setembro!$J$14</f>
        <v>25.92</v>
      </c>
      <c r="L30" s="14">
        <f>[26]Setembro!$J$15</f>
        <v>22.68</v>
      </c>
      <c r="M30" s="14">
        <f>[26]Setembro!$J$16</f>
        <v>28.44</v>
      </c>
      <c r="N30" s="14">
        <f>[26]Setembro!$J$17</f>
        <v>46.800000000000004</v>
      </c>
      <c r="O30" s="14">
        <f>[26]Setembro!$J$18</f>
        <v>41.76</v>
      </c>
      <c r="P30" s="14">
        <f>[26]Setembro!$J$19</f>
        <v>19.440000000000001</v>
      </c>
      <c r="Q30" s="14">
        <f>[26]Setembro!$J$20</f>
        <v>42.12</v>
      </c>
      <c r="R30" s="14">
        <f>[26]Setembro!$J$21</f>
        <v>33.840000000000003</v>
      </c>
      <c r="S30" s="14">
        <f>[26]Setembro!$J$22</f>
        <v>31.319999999999997</v>
      </c>
      <c r="T30" s="14">
        <f>[26]Setembro!$J$23</f>
        <v>36</v>
      </c>
      <c r="U30" s="14">
        <f>[26]Setembro!$J$24</f>
        <v>56.88</v>
      </c>
      <c r="V30" s="14">
        <f>[26]Setembro!$J$25</f>
        <v>28.44</v>
      </c>
      <c r="W30" s="14">
        <f>[26]Setembro!$J$26</f>
        <v>31.319999999999997</v>
      </c>
      <c r="X30" s="14">
        <f>[26]Setembro!$J$27</f>
        <v>25.56</v>
      </c>
      <c r="Y30" s="14">
        <f>[26]Setembro!$J$28</f>
        <v>32.4</v>
      </c>
      <c r="Z30" s="14">
        <f>[26]Setembro!$J$29</f>
        <v>39.24</v>
      </c>
      <c r="AA30" s="14">
        <f>[26]Setembro!$J$30</f>
        <v>28.08</v>
      </c>
      <c r="AB30" s="14">
        <f>[26]Setembro!$J$31</f>
        <v>48.96</v>
      </c>
      <c r="AC30" s="14">
        <f>[26]Setembro!$J$32</f>
        <v>36.72</v>
      </c>
      <c r="AD30" s="14">
        <f>[26]Setembro!$J$33</f>
        <v>26.64</v>
      </c>
      <c r="AE30" s="14">
        <f>[26]Setembro!$J$34</f>
        <v>37.080000000000005</v>
      </c>
      <c r="AF30" s="78">
        <f t="shared" si="4"/>
        <v>56.88</v>
      </c>
      <c r="AG30" s="90">
        <f t="shared" si="2"/>
        <v>32.928000000000004</v>
      </c>
    </row>
    <row r="31" spans="1:33" ht="17.100000000000001" customHeight="1" x14ac:dyDescent="0.2">
      <c r="A31" s="133" t="s">
        <v>49</v>
      </c>
      <c r="B31" s="14">
        <f>[27]Setembro!$J$5</f>
        <v>42.480000000000004</v>
      </c>
      <c r="C31" s="14">
        <f>[27]Setembro!$J$6</f>
        <v>42.480000000000004</v>
      </c>
      <c r="D31" s="14">
        <f>[27]Setembro!$J$7</f>
        <v>37.080000000000005</v>
      </c>
      <c r="E31" s="14">
        <f>[27]Setembro!$J$8</f>
        <v>40.32</v>
      </c>
      <c r="F31" s="14">
        <f>[27]Setembro!$J$9</f>
        <v>35.28</v>
      </c>
      <c r="G31" s="14">
        <f>[27]Setembro!$J$10</f>
        <v>32.04</v>
      </c>
      <c r="H31" s="14">
        <f>[27]Setembro!$J$11</f>
        <v>36.36</v>
      </c>
      <c r="I31" s="14">
        <f>[27]Setembro!$J$12</f>
        <v>36</v>
      </c>
      <c r="J31" s="14">
        <f>[27]Setembro!$J$13</f>
        <v>36.72</v>
      </c>
      <c r="K31" s="14">
        <f>[27]Setembro!$J$14</f>
        <v>44.64</v>
      </c>
      <c r="L31" s="14">
        <f>[27]Setembro!$J$15</f>
        <v>36.72</v>
      </c>
      <c r="M31" s="14">
        <f>[27]Setembro!$J$16</f>
        <v>30.240000000000002</v>
      </c>
      <c r="N31" s="14">
        <f>[27]Setembro!$J$17</f>
        <v>40.680000000000007</v>
      </c>
      <c r="O31" s="14">
        <f>[27]Setembro!$J$18</f>
        <v>48.24</v>
      </c>
      <c r="P31" s="14">
        <f>[27]Setembro!$J$19</f>
        <v>31.319999999999997</v>
      </c>
      <c r="Q31" s="14">
        <f>[27]Setembro!$J$20</f>
        <v>58.680000000000007</v>
      </c>
      <c r="R31" s="14">
        <f>[27]Setembro!$J$21</f>
        <v>38.159999999999997</v>
      </c>
      <c r="S31" s="14">
        <f>[27]Setembro!$J$22</f>
        <v>33.840000000000003</v>
      </c>
      <c r="T31" s="14">
        <f>[27]Setembro!$J$23</f>
        <v>47.519999999999996</v>
      </c>
      <c r="U31" s="14">
        <f>[27]Setembro!$J$24</f>
        <v>57.24</v>
      </c>
      <c r="V31" s="14">
        <f>[27]Setembro!$J$25</f>
        <v>35.64</v>
      </c>
      <c r="W31" s="14">
        <f>[27]Setembro!$J$26</f>
        <v>41.4</v>
      </c>
      <c r="X31" s="14">
        <f>[27]Setembro!$J$27</f>
        <v>47.88</v>
      </c>
      <c r="Y31" s="14">
        <f>[27]Setembro!$J$28</f>
        <v>39.24</v>
      </c>
      <c r="Z31" s="14">
        <f>[27]Setembro!$J$29</f>
        <v>39.6</v>
      </c>
      <c r="AA31" s="14">
        <f>[27]Setembro!$J$30</f>
        <v>29.52</v>
      </c>
      <c r="AB31" s="14">
        <f>[27]Setembro!$J$31</f>
        <v>70.56</v>
      </c>
      <c r="AC31" s="14">
        <f>[27]Setembro!$J$32</f>
        <v>53.28</v>
      </c>
      <c r="AD31" s="14">
        <f>[27]Setembro!$J$33</f>
        <v>34.200000000000003</v>
      </c>
      <c r="AE31" s="14">
        <f>[27]Setembro!$J$34</f>
        <v>40.32</v>
      </c>
      <c r="AF31" s="78">
        <f>MAX(B31:AE31)</f>
        <v>70.56</v>
      </c>
      <c r="AG31" s="90">
        <f t="shared" si="2"/>
        <v>41.255999999999993</v>
      </c>
    </row>
    <row r="32" spans="1:33" ht="17.100000000000001" customHeight="1" x14ac:dyDescent="0.2">
      <c r="A32" s="133" t="s">
        <v>20</v>
      </c>
      <c r="B32" s="14">
        <f>[28]Setembro!$J$5</f>
        <v>38.519999999999996</v>
      </c>
      <c r="C32" s="14">
        <f>[28]Setembro!$J$6</f>
        <v>41.04</v>
      </c>
      <c r="D32" s="14">
        <f>[28]Setembro!$J$7</f>
        <v>29.16</v>
      </c>
      <c r="E32" s="14">
        <f>[28]Setembro!$J$8</f>
        <v>30.6</v>
      </c>
      <c r="F32" s="14">
        <f>[28]Setembro!$J$9</f>
        <v>35.28</v>
      </c>
      <c r="G32" s="14">
        <f>[28]Setembro!$J$10</f>
        <v>29.16</v>
      </c>
      <c r="H32" s="14">
        <f>[28]Setembro!$J$11</f>
        <v>23.040000000000003</v>
      </c>
      <c r="I32" s="14">
        <f>[28]Setembro!$J$12</f>
        <v>25.2</v>
      </c>
      <c r="J32" s="14">
        <f>[28]Setembro!$J$13</f>
        <v>26.64</v>
      </c>
      <c r="K32" s="14">
        <f>[28]Setembro!$J$14</f>
        <v>23.759999999999998</v>
      </c>
      <c r="L32" s="14">
        <f>[28]Setembro!$J$15</f>
        <v>18.720000000000002</v>
      </c>
      <c r="M32" s="14">
        <f>[28]Setembro!$J$16</f>
        <v>22.32</v>
      </c>
      <c r="N32" s="14">
        <f>[28]Setembro!$J$17</f>
        <v>25.2</v>
      </c>
      <c r="O32" s="14">
        <f>[28]Setembro!$J$18</f>
        <v>39.96</v>
      </c>
      <c r="P32" s="14">
        <f>[28]Setembro!$J$19</f>
        <v>21.6</v>
      </c>
      <c r="Q32" s="14">
        <f>[28]Setembro!$J$20</f>
        <v>54</v>
      </c>
      <c r="R32" s="14">
        <f>[28]Setembro!$J$21</f>
        <v>32.76</v>
      </c>
      <c r="S32" s="14">
        <f>[28]Setembro!$J$22</f>
        <v>29.52</v>
      </c>
      <c r="T32" s="14">
        <f>[28]Setembro!$J$23</f>
        <v>23.400000000000002</v>
      </c>
      <c r="U32" s="14">
        <f>[28]Setembro!$J$24</f>
        <v>60.480000000000004</v>
      </c>
      <c r="V32" s="14">
        <f>[28]Setembro!$J$25</f>
        <v>18.36</v>
      </c>
      <c r="W32" s="14">
        <f>[28]Setembro!$J$26</f>
        <v>17.64</v>
      </c>
      <c r="X32" s="14">
        <f>[28]Setembro!$J$27</f>
        <v>24.48</v>
      </c>
      <c r="Y32" s="14">
        <f>[28]Setembro!$J$28</f>
        <v>19.079999999999998</v>
      </c>
      <c r="Z32" s="14">
        <f>[28]Setembro!$J$29</f>
        <v>38.159999999999997</v>
      </c>
      <c r="AA32" s="14">
        <f>[28]Setembro!$J$30</f>
        <v>59.760000000000005</v>
      </c>
      <c r="AB32" s="14">
        <f>[28]Setembro!$J$31</f>
        <v>44.28</v>
      </c>
      <c r="AC32" s="14">
        <f>[28]Setembro!$J$32</f>
        <v>28.8</v>
      </c>
      <c r="AD32" s="14">
        <f>[28]Setembro!$J$33</f>
        <v>21.6</v>
      </c>
      <c r="AE32" s="14">
        <f>[28]Setembro!$J$34</f>
        <v>23.040000000000003</v>
      </c>
      <c r="AF32" s="78">
        <f>MAX(B32:AE32)</f>
        <v>60.480000000000004</v>
      </c>
      <c r="AG32" s="90">
        <f t="shared" ref="AG32" si="5">AVERAGE(B32:AE32)</f>
        <v>30.851999999999997</v>
      </c>
    </row>
    <row r="33" spans="1:33" ht="17.100000000000001" customHeight="1" x14ac:dyDescent="0.2">
      <c r="A33" s="76" t="s">
        <v>118</v>
      </c>
      <c r="B33" s="13">
        <f>[29]Setembro!$J$5</f>
        <v>46.440000000000005</v>
      </c>
      <c r="C33" s="13">
        <f>[29]Setembro!$J$6</f>
        <v>44.28</v>
      </c>
      <c r="D33" s="13">
        <f>[29]Setembro!$J$7</f>
        <v>34.56</v>
      </c>
      <c r="E33" s="13">
        <f>[29]Setembro!$J$8</f>
        <v>28.8</v>
      </c>
      <c r="F33" s="13">
        <f>[29]Setembro!$J$9</f>
        <v>42.12</v>
      </c>
      <c r="G33" s="13">
        <f>[29]Setembro!$J$10</f>
        <v>31.680000000000003</v>
      </c>
      <c r="H33" s="13">
        <f>[29]Setembro!$J$11</f>
        <v>23.400000000000002</v>
      </c>
      <c r="I33" s="13">
        <f>[29]Setembro!$J$12</f>
        <v>16.559999999999999</v>
      </c>
      <c r="J33" s="13">
        <f>[29]Setembro!$J$13</f>
        <v>18.720000000000002</v>
      </c>
      <c r="K33" s="13">
        <f>[29]Setembro!$J$14</f>
        <v>24.48</v>
      </c>
      <c r="L33" s="13">
        <f>[29]Setembro!$J$15</f>
        <v>24.840000000000003</v>
      </c>
      <c r="M33" s="13">
        <f>[29]Setembro!$J$16</f>
        <v>36.36</v>
      </c>
      <c r="N33" s="13">
        <f>[29]Setembro!$J$17</f>
        <v>44.64</v>
      </c>
      <c r="O33" s="13">
        <f>[29]Setembro!$J$18</f>
        <v>63.360000000000007</v>
      </c>
      <c r="P33" s="13">
        <f>[29]Setembro!$J$19</f>
        <v>19.8</v>
      </c>
      <c r="Q33" s="13">
        <f>[29]Setembro!$J$20</f>
        <v>35.64</v>
      </c>
      <c r="R33" s="13">
        <f>[29]Setembro!$J$21</f>
        <v>37.800000000000004</v>
      </c>
      <c r="S33" s="13">
        <f>[29]Setembro!$J$22</f>
        <v>25.56</v>
      </c>
      <c r="T33" s="13">
        <f>[29]Setembro!$J$23</f>
        <v>35.64</v>
      </c>
      <c r="U33" s="13">
        <f>[29]Setembro!$J$24</f>
        <v>57.24</v>
      </c>
      <c r="V33" s="13">
        <f>[29]Setembro!$J$25</f>
        <v>21.240000000000002</v>
      </c>
      <c r="W33" s="13">
        <f>[29]Setembro!$J$26</f>
        <v>27.36</v>
      </c>
      <c r="X33" s="13">
        <f>[29]Setembro!$J$27</f>
        <v>31.680000000000003</v>
      </c>
      <c r="Y33" s="13">
        <f>[29]Setembro!$J$28</f>
        <v>41.4</v>
      </c>
      <c r="Z33" s="13">
        <f>[29]Setembro!$J$29</f>
        <v>49.32</v>
      </c>
      <c r="AA33" s="13">
        <f>[29]Setembro!$J$30</f>
        <v>30.96</v>
      </c>
      <c r="AB33" s="13">
        <f>[29]Setembro!$J$31</f>
        <v>52.56</v>
      </c>
      <c r="AC33" s="13">
        <f>[29]Setembro!$J$32</f>
        <v>23.400000000000002</v>
      </c>
      <c r="AD33" s="13">
        <f>[29]Setembro!$J$33</f>
        <v>29.880000000000003</v>
      </c>
      <c r="AE33" s="13">
        <f>[29]Setembro!$J$34</f>
        <v>49.680000000000007</v>
      </c>
      <c r="AF33" s="77">
        <f t="shared" ref="AF33:AF49" si="6">MAX(B33:AE33)</f>
        <v>63.360000000000007</v>
      </c>
      <c r="AG33" s="90">
        <f>AVERAGE(B33:AE33)</f>
        <v>34.980000000000004</v>
      </c>
    </row>
    <row r="34" spans="1:33" ht="17.100000000000001" customHeight="1" x14ac:dyDescent="0.2">
      <c r="A34" s="76" t="s">
        <v>199</v>
      </c>
      <c r="B34" s="14">
        <f>[30]Setembro!$J$5</f>
        <v>39.96</v>
      </c>
      <c r="C34" s="14">
        <f>[30]Setembro!$J$6</f>
        <v>45</v>
      </c>
      <c r="D34" s="14">
        <f>[30]Setembro!$J$7</f>
        <v>39.96</v>
      </c>
      <c r="E34" s="14">
        <f>[30]Setembro!$J$8</f>
        <v>29.52</v>
      </c>
      <c r="F34" s="14">
        <f>[30]Setembro!$J$9</f>
        <v>43.56</v>
      </c>
      <c r="G34" s="14">
        <f>[30]Setembro!$J$10</f>
        <v>45.72</v>
      </c>
      <c r="H34" s="14">
        <f>[30]Setembro!$J$11</f>
        <v>40.680000000000007</v>
      </c>
      <c r="I34" s="14">
        <f>[30]Setembro!$J$12</f>
        <v>22.32</v>
      </c>
      <c r="J34" s="14">
        <f>[30]Setembro!$J$13</f>
        <v>24.840000000000003</v>
      </c>
      <c r="K34" s="14">
        <f>[30]Setembro!$J$14</f>
        <v>33.119999999999997</v>
      </c>
      <c r="L34" s="14">
        <f>[30]Setembro!$J$15</f>
        <v>32.4</v>
      </c>
      <c r="M34" s="14">
        <f>[30]Setembro!$J$16</f>
        <v>38.880000000000003</v>
      </c>
      <c r="N34" s="14">
        <f>[30]Setembro!$J$17</f>
        <v>43.2</v>
      </c>
      <c r="O34" s="14">
        <f>[30]Setembro!$J$18</f>
        <v>51.480000000000004</v>
      </c>
      <c r="P34" s="14">
        <f>[30]Setembro!$J$19</f>
        <v>18.720000000000002</v>
      </c>
      <c r="Q34" s="14">
        <f>[30]Setembro!$J$20</f>
        <v>38.880000000000003</v>
      </c>
      <c r="R34" s="14">
        <f>[30]Setembro!$J$21</f>
        <v>34.200000000000003</v>
      </c>
      <c r="S34" s="14">
        <f>[30]Setembro!$J$22</f>
        <v>29.52</v>
      </c>
      <c r="T34" s="14">
        <f>[30]Setembro!$J$23</f>
        <v>44.28</v>
      </c>
      <c r="U34" s="14">
        <f>[30]Setembro!$J$24</f>
        <v>101.52</v>
      </c>
      <c r="V34" s="14">
        <f>[30]Setembro!$J$25</f>
        <v>31.680000000000003</v>
      </c>
      <c r="W34" s="14">
        <f>[30]Setembro!$J$26</f>
        <v>35.64</v>
      </c>
      <c r="X34" s="14">
        <f>[30]Setembro!$J$27</f>
        <v>42.84</v>
      </c>
      <c r="Y34" s="14">
        <f>[30]Setembro!$J$28</f>
        <v>54</v>
      </c>
      <c r="Z34" s="14">
        <f>[30]Setembro!$J$29</f>
        <v>61.2</v>
      </c>
      <c r="AA34" s="14">
        <f>[30]Setembro!$J$30</f>
        <v>38.159999999999997</v>
      </c>
      <c r="AB34" s="14">
        <f>[30]Setembro!$J$31</f>
        <v>46.080000000000005</v>
      </c>
      <c r="AC34" s="14">
        <f>[30]Setembro!$J$32</f>
        <v>32.76</v>
      </c>
      <c r="AD34" s="14">
        <f>[30]Setembro!$J$33</f>
        <v>40.32</v>
      </c>
      <c r="AE34" s="14">
        <f>[30]Setembro!$J$34</f>
        <v>44.28</v>
      </c>
      <c r="AF34" s="78">
        <f t="shared" si="6"/>
        <v>101.52</v>
      </c>
      <c r="AG34" s="90">
        <f t="shared" ref="AG34:AG49" si="7">AVERAGE(B34:AE34)</f>
        <v>40.823999999999991</v>
      </c>
    </row>
    <row r="35" spans="1:33" ht="17.100000000000001" customHeight="1" x14ac:dyDescent="0.2">
      <c r="A35" s="76" t="s">
        <v>126</v>
      </c>
      <c r="B35" s="14">
        <f>[31]Setembro!$J$5</f>
        <v>46.080000000000005</v>
      </c>
      <c r="C35" s="14">
        <f>[31]Setembro!$J$6</f>
        <v>41.4</v>
      </c>
      <c r="D35" s="14">
        <f>[31]Setembro!$J$7</f>
        <v>34.200000000000003</v>
      </c>
      <c r="E35" s="14">
        <f>[31]Setembro!$J$8</f>
        <v>30.240000000000002</v>
      </c>
      <c r="F35" s="14">
        <f>[31]Setembro!$J$9</f>
        <v>43.92</v>
      </c>
      <c r="G35" s="14">
        <f>[31]Setembro!$J$10</f>
        <v>43.2</v>
      </c>
      <c r="H35" s="14">
        <f>[31]Setembro!$J$11</f>
        <v>39.96</v>
      </c>
      <c r="I35" s="14">
        <f>[31]Setembro!$J$12</f>
        <v>30.240000000000002</v>
      </c>
      <c r="J35" s="14">
        <f>[31]Setembro!$J$13</f>
        <v>34.92</v>
      </c>
      <c r="K35" s="14">
        <f>[31]Setembro!$J$14</f>
        <v>30.96</v>
      </c>
      <c r="L35" s="14">
        <f>[31]Setembro!$J$15</f>
        <v>28.8</v>
      </c>
      <c r="M35" s="14">
        <f>[31]Setembro!$J$16</f>
        <v>35.64</v>
      </c>
      <c r="N35" s="14">
        <f>[31]Setembro!$J$17</f>
        <v>43.56</v>
      </c>
      <c r="O35" s="14">
        <f>[31]Setembro!$J$18</f>
        <v>42.84</v>
      </c>
      <c r="P35" s="14">
        <f>[31]Setembro!$J$19</f>
        <v>32.4</v>
      </c>
      <c r="Q35" s="14">
        <f>[31]Setembro!$J$20</f>
        <v>49.680000000000007</v>
      </c>
      <c r="R35" s="14">
        <f>[31]Setembro!$J$21</f>
        <v>51.84</v>
      </c>
      <c r="S35" s="14">
        <f>[31]Setembro!$J$22</f>
        <v>39.24</v>
      </c>
      <c r="T35" s="14">
        <f>[31]Setembro!$J$23</f>
        <v>38.519999999999996</v>
      </c>
      <c r="U35" s="14">
        <f>[31]Setembro!$J$24</f>
        <v>59.760000000000005</v>
      </c>
      <c r="V35" s="14">
        <f>[31]Setembro!$J$25</f>
        <v>51.480000000000004</v>
      </c>
      <c r="W35" s="14">
        <f>[31]Setembro!$J$26</f>
        <v>31.680000000000003</v>
      </c>
      <c r="X35" s="14">
        <f>[31]Setembro!$J$27</f>
        <v>37.080000000000005</v>
      </c>
      <c r="Y35" s="14">
        <f>[31]Setembro!$J$28</f>
        <v>30.96</v>
      </c>
      <c r="Z35" s="14">
        <f>[31]Setembro!$J$29</f>
        <v>42.84</v>
      </c>
      <c r="AA35" s="14">
        <f>[31]Setembro!$J$30</f>
        <v>28.8</v>
      </c>
      <c r="AB35" s="14">
        <f>[31]Setembro!$J$31</f>
        <v>109.08</v>
      </c>
      <c r="AC35" s="14">
        <f>[31]Setembro!$J$32</f>
        <v>50.76</v>
      </c>
      <c r="AD35" s="14">
        <f>[31]Setembro!$J$33</f>
        <v>30.240000000000002</v>
      </c>
      <c r="AE35" s="14">
        <f>[31]Setembro!$J$34</f>
        <v>47.88</v>
      </c>
      <c r="AF35" s="78">
        <f t="shared" si="6"/>
        <v>109.08</v>
      </c>
      <c r="AG35" s="90">
        <f t="shared" si="7"/>
        <v>41.940000000000005</v>
      </c>
    </row>
    <row r="36" spans="1:33" ht="17.100000000000001" customHeight="1" x14ac:dyDescent="0.2">
      <c r="A36" s="76" t="s">
        <v>129</v>
      </c>
      <c r="B36" s="14">
        <f>[32]Setembro!$J$5</f>
        <v>40.680000000000007</v>
      </c>
      <c r="C36" s="14">
        <f>[32]Setembro!$J$6</f>
        <v>46.080000000000005</v>
      </c>
      <c r="D36" s="14">
        <f>[32]Setembro!$J$7</f>
        <v>33.480000000000004</v>
      </c>
      <c r="E36" s="14">
        <f>[32]Setembro!$J$8</f>
        <v>34.56</v>
      </c>
      <c r="F36" s="14">
        <f>[32]Setembro!$J$9</f>
        <v>30.240000000000002</v>
      </c>
      <c r="G36" s="14">
        <f>[32]Setembro!$J$10</f>
        <v>29.880000000000003</v>
      </c>
      <c r="H36" s="14">
        <f>[32]Setembro!$J$11</f>
        <v>22.68</v>
      </c>
      <c r="I36" s="14">
        <f>[32]Setembro!$J$12</f>
        <v>25.2</v>
      </c>
      <c r="J36" s="14">
        <f>[32]Setembro!$J$13</f>
        <v>27.36</v>
      </c>
      <c r="K36" s="14">
        <f>[32]Setembro!$J$14</f>
        <v>28.44</v>
      </c>
      <c r="L36" s="14">
        <f>[32]Setembro!$J$15</f>
        <v>20.88</v>
      </c>
      <c r="M36" s="14">
        <f>[32]Setembro!$J$16</f>
        <v>24.12</v>
      </c>
      <c r="N36" s="14">
        <f>[32]Setembro!$J$17</f>
        <v>34.92</v>
      </c>
      <c r="O36" s="14">
        <f>[32]Setembro!$J$18</f>
        <v>38.880000000000003</v>
      </c>
      <c r="P36" s="14">
        <f>[32]Setembro!$J$19</f>
        <v>19.440000000000001</v>
      </c>
      <c r="Q36" s="14">
        <f>[32]Setembro!$J$20</f>
        <v>41.4</v>
      </c>
      <c r="R36" s="14">
        <f>[32]Setembro!$J$21</f>
        <v>41.04</v>
      </c>
      <c r="S36" s="14">
        <f>[32]Setembro!$J$22</f>
        <v>30.96</v>
      </c>
      <c r="T36" s="14">
        <f>[32]Setembro!$J$23</f>
        <v>44.28</v>
      </c>
      <c r="U36" s="14">
        <f>[32]Setembro!$J$24</f>
        <v>56.519999999999996</v>
      </c>
      <c r="V36" s="14">
        <f>[32]Setembro!$J$25</f>
        <v>31.319999999999997</v>
      </c>
      <c r="W36" s="14">
        <f>[32]Setembro!$J$26</f>
        <v>37.080000000000005</v>
      </c>
      <c r="X36" s="14">
        <f>[32]Setembro!$J$27</f>
        <v>43.92</v>
      </c>
      <c r="Y36" s="14">
        <f>[32]Setembro!$J$28</f>
        <v>55.800000000000004</v>
      </c>
      <c r="Z36" s="14">
        <f>[32]Setembro!$J$29</f>
        <v>45.36</v>
      </c>
      <c r="AA36" s="14">
        <f>[32]Setembro!$J$30</f>
        <v>42.480000000000004</v>
      </c>
      <c r="AB36" s="14">
        <f>[32]Setembro!$J$31</f>
        <v>66.600000000000009</v>
      </c>
      <c r="AC36" s="14">
        <f>[32]Setembro!$J$32</f>
        <v>31.319999999999997</v>
      </c>
      <c r="AD36" s="14">
        <f>[32]Setembro!$J$33</f>
        <v>37.080000000000005</v>
      </c>
      <c r="AE36" s="14">
        <f>[32]Setembro!$J$34</f>
        <v>43.2</v>
      </c>
      <c r="AF36" s="78">
        <f>MAX(B36:AE36)</f>
        <v>66.600000000000009</v>
      </c>
      <c r="AG36" s="90">
        <f t="shared" si="7"/>
        <v>36.840000000000003</v>
      </c>
    </row>
    <row r="37" spans="1:33" ht="17.100000000000001" customHeight="1" x14ac:dyDescent="0.2">
      <c r="A37" s="76" t="s">
        <v>133</v>
      </c>
      <c r="B37" s="14">
        <f>[33]Setembro!$J$5</f>
        <v>42.480000000000004</v>
      </c>
      <c r="C37" s="14">
        <f>[33]Setembro!$J$6</f>
        <v>42.480000000000004</v>
      </c>
      <c r="D37" s="14">
        <f>[33]Setembro!$J$7</f>
        <v>36.72</v>
      </c>
      <c r="E37" s="14">
        <f>[33]Setembro!$J$8</f>
        <v>34.92</v>
      </c>
      <c r="F37" s="14">
        <f>[33]Setembro!$J$9</f>
        <v>37.800000000000004</v>
      </c>
      <c r="G37" s="14">
        <f>[33]Setembro!$J$10</f>
        <v>38.880000000000003</v>
      </c>
      <c r="H37" s="14">
        <f>[33]Setembro!$J$11</f>
        <v>32.04</v>
      </c>
      <c r="I37" s="14">
        <f>[33]Setembro!$J$12</f>
        <v>28.8</v>
      </c>
      <c r="J37" s="14">
        <f>[33]Setembro!$J$13</f>
        <v>33.480000000000004</v>
      </c>
      <c r="K37" s="14">
        <f>[33]Setembro!$J$14</f>
        <v>28.44</v>
      </c>
      <c r="L37" s="14">
        <f>[33]Setembro!$J$15</f>
        <v>24.48</v>
      </c>
      <c r="M37" s="14">
        <f>[33]Setembro!$J$16</f>
        <v>28.8</v>
      </c>
      <c r="N37" s="14">
        <f>[33]Setembro!$J$17</f>
        <v>37.440000000000005</v>
      </c>
      <c r="O37" s="14">
        <f>[33]Setembro!$J$18</f>
        <v>50.04</v>
      </c>
      <c r="P37" s="14">
        <f>[33]Setembro!$J$19</f>
        <v>16.2</v>
      </c>
      <c r="Q37" s="14">
        <f>[33]Setembro!$J$20</f>
        <v>26.28</v>
      </c>
      <c r="R37" s="14">
        <f>[33]Setembro!$J$21</f>
        <v>0</v>
      </c>
      <c r="S37" s="14">
        <f>[33]Setembro!$J$22</f>
        <v>0</v>
      </c>
      <c r="T37" s="14">
        <f>[33]Setembro!$J$23</f>
        <v>0</v>
      </c>
      <c r="U37" s="14">
        <f>[33]Setembro!$J$24</f>
        <v>0</v>
      </c>
      <c r="V37" s="14">
        <f>[33]Setembro!$J$25</f>
        <v>0</v>
      </c>
      <c r="W37" s="14">
        <f>[33]Setembro!$J$26</f>
        <v>0</v>
      </c>
      <c r="X37" s="14">
        <f>[33]Setembro!$J$27</f>
        <v>0</v>
      </c>
      <c r="Y37" s="14">
        <f>[33]Setembro!$J$28</f>
        <v>0</v>
      </c>
      <c r="Z37" s="14">
        <f>[33]Setembro!$J$29</f>
        <v>0</v>
      </c>
      <c r="AA37" s="14">
        <f>[33]Setembro!$J$30</f>
        <v>0</v>
      </c>
      <c r="AB37" s="14">
        <f>[33]Setembro!$J$31</f>
        <v>0</v>
      </c>
      <c r="AC37" s="14">
        <f>[33]Setembro!$J$32</f>
        <v>0</v>
      </c>
      <c r="AD37" s="14">
        <f>[33]Setembro!$J$33</f>
        <v>0</v>
      </c>
      <c r="AE37" s="14">
        <f>[33]Setembro!$J$34</f>
        <v>0</v>
      </c>
      <c r="AF37" s="78">
        <f t="shared" si="6"/>
        <v>50.04</v>
      </c>
      <c r="AG37" s="90">
        <f t="shared" si="7"/>
        <v>17.976000000000003</v>
      </c>
    </row>
    <row r="38" spans="1:33" ht="17.100000000000001" customHeight="1" x14ac:dyDescent="0.2">
      <c r="A38" s="76" t="s">
        <v>136</v>
      </c>
      <c r="B38" s="14">
        <f>[34]Setembro!$J$5</f>
        <v>31.319999999999997</v>
      </c>
      <c r="C38" s="14">
        <f>[34]Setembro!$J$6</f>
        <v>52.56</v>
      </c>
      <c r="D38" s="14">
        <f>[34]Setembro!$J$7</f>
        <v>41.04</v>
      </c>
      <c r="E38" s="14">
        <f>[34]Setembro!$J$8</f>
        <v>32.04</v>
      </c>
      <c r="F38" s="14">
        <f>[34]Setembro!$J$9</f>
        <v>34.92</v>
      </c>
      <c r="G38" s="14">
        <f>[34]Setembro!$J$10</f>
        <v>41.4</v>
      </c>
      <c r="H38" s="14">
        <f>[34]Setembro!$J$11</f>
        <v>26.28</v>
      </c>
      <c r="I38" s="14">
        <f>[34]Setembro!$J$12</f>
        <v>23.759999999999998</v>
      </c>
      <c r="J38" s="14">
        <f>[34]Setembro!$J$13</f>
        <v>23.040000000000003</v>
      </c>
      <c r="K38" s="14">
        <f>[34]Setembro!$J$14</f>
        <v>25.92</v>
      </c>
      <c r="L38" s="14">
        <f>[34]Setembro!$J$15</f>
        <v>23.400000000000002</v>
      </c>
      <c r="M38" s="14">
        <f>[34]Setembro!$J$16</f>
        <v>34.92</v>
      </c>
      <c r="N38" s="14">
        <f>[34]Setembro!$J$17</f>
        <v>47.16</v>
      </c>
      <c r="O38" s="14">
        <f>[34]Setembro!$J$18</f>
        <v>48.6</v>
      </c>
      <c r="P38" s="14">
        <f>[34]Setembro!$J$19</f>
        <v>17.28</v>
      </c>
      <c r="Q38" s="14">
        <f>[34]Setembro!$J$20</f>
        <v>37.080000000000005</v>
      </c>
      <c r="R38" s="14">
        <f>[34]Setembro!$J$21</f>
        <v>56.88</v>
      </c>
      <c r="S38" s="14">
        <f>[34]Setembro!$J$22</f>
        <v>32.4</v>
      </c>
      <c r="T38" s="14">
        <f>[34]Setembro!$J$23</f>
        <v>46.080000000000005</v>
      </c>
      <c r="U38" s="14">
        <f>[34]Setembro!$J$24</f>
        <v>43.56</v>
      </c>
      <c r="V38" s="14">
        <f>[34]Setembro!$J$25</f>
        <v>0</v>
      </c>
      <c r="W38" s="14">
        <f>[34]Setembro!$J$26</f>
        <v>0</v>
      </c>
      <c r="X38" s="14">
        <f>[34]Setembro!$J$27</f>
        <v>0</v>
      </c>
      <c r="Y38" s="14">
        <f>[34]Setembro!$J$28</f>
        <v>0</v>
      </c>
      <c r="Z38" s="14">
        <f>[34]Setembro!$J$29</f>
        <v>0</v>
      </c>
      <c r="AA38" s="14">
        <f>[34]Setembro!$J$30</f>
        <v>0</v>
      </c>
      <c r="AB38" s="14">
        <f>[34]Setembro!$J$31</f>
        <v>0</v>
      </c>
      <c r="AC38" s="14">
        <f>[34]Setembro!$J$32</f>
        <v>0</v>
      </c>
      <c r="AD38" s="14">
        <f>[34]Setembro!$J$33</f>
        <v>0</v>
      </c>
      <c r="AE38" s="14">
        <f>[34]Setembro!$J$34</f>
        <v>0</v>
      </c>
      <c r="AF38" s="78">
        <f t="shared" si="6"/>
        <v>56.88</v>
      </c>
      <c r="AG38" s="90">
        <f t="shared" si="7"/>
        <v>23.988000000000003</v>
      </c>
    </row>
    <row r="39" spans="1:33" ht="17.100000000000001" customHeight="1" x14ac:dyDescent="0.2">
      <c r="A39" s="76" t="s">
        <v>200</v>
      </c>
      <c r="B39" s="14">
        <f>[35]Setembro!$J$5</f>
        <v>53.28</v>
      </c>
      <c r="C39" s="14">
        <f>[35]Setembro!$J$6</f>
        <v>47.519999999999996</v>
      </c>
      <c r="D39" s="14">
        <f>[35]Setembro!$J$7</f>
        <v>39.24</v>
      </c>
      <c r="E39" s="14">
        <f>[35]Setembro!$J$8</f>
        <v>41.76</v>
      </c>
      <c r="F39" s="14">
        <f>[35]Setembro!$J$9</f>
        <v>37.800000000000004</v>
      </c>
      <c r="G39" s="14">
        <f>[35]Setembro!$J$10</f>
        <v>37.080000000000005</v>
      </c>
      <c r="H39" s="14">
        <f>[35]Setembro!$J$11</f>
        <v>35.28</v>
      </c>
      <c r="I39" s="14">
        <f>[35]Setembro!$J$12</f>
        <v>30.6</v>
      </c>
      <c r="J39" s="14">
        <f>[35]Setembro!$J$13</f>
        <v>33.480000000000004</v>
      </c>
      <c r="K39" s="14">
        <f>[35]Setembro!$J$14</f>
        <v>32.4</v>
      </c>
      <c r="L39" s="14">
        <f>[35]Setembro!$J$15</f>
        <v>31.319999999999997</v>
      </c>
      <c r="M39" s="14">
        <f>[35]Setembro!$J$16</f>
        <v>48.24</v>
      </c>
      <c r="N39" s="14">
        <f>[35]Setembro!$J$17</f>
        <v>44.64</v>
      </c>
      <c r="O39" s="14">
        <f>[35]Setembro!$J$18</f>
        <v>48.24</v>
      </c>
      <c r="P39" s="14">
        <f>[35]Setembro!$J$19</f>
        <v>41.4</v>
      </c>
      <c r="Q39" s="14">
        <f>[35]Setembro!$J$20</f>
        <v>48.6</v>
      </c>
      <c r="R39" s="14">
        <f>[35]Setembro!$J$21</f>
        <v>37.440000000000005</v>
      </c>
      <c r="S39" s="14">
        <f>[35]Setembro!$J$22</f>
        <v>33.840000000000003</v>
      </c>
      <c r="T39" s="14">
        <f>[35]Setembro!$J$23</f>
        <v>30.6</v>
      </c>
      <c r="U39" s="14">
        <f>[35]Setembro!$J$24</f>
        <v>86.039999999999992</v>
      </c>
      <c r="V39" s="14">
        <f>[35]Setembro!$J$25</f>
        <v>29.52</v>
      </c>
      <c r="W39" s="14">
        <f>[35]Setembro!$J$26</f>
        <v>53.28</v>
      </c>
      <c r="X39" s="14">
        <f>[35]Setembro!$J$27</f>
        <v>30.96</v>
      </c>
      <c r="Y39" s="14">
        <f>[35]Setembro!$J$28</f>
        <v>27.36</v>
      </c>
      <c r="Z39" s="14">
        <f>[35]Setembro!$J$29</f>
        <v>46.080000000000005</v>
      </c>
      <c r="AA39" s="14">
        <f>[35]Setembro!$J$30</f>
        <v>45.36</v>
      </c>
      <c r="AB39" s="14">
        <f>[35]Setembro!$J$31</f>
        <v>72</v>
      </c>
      <c r="AC39" s="14">
        <f>[35]Setembro!$J$32</f>
        <v>45.36</v>
      </c>
      <c r="AD39" s="14">
        <f>[35]Setembro!$J$33</f>
        <v>29.880000000000003</v>
      </c>
      <c r="AE39" s="14">
        <f>[35]Setembro!$J$34</f>
        <v>43.92</v>
      </c>
      <c r="AF39" s="78">
        <f t="shared" si="6"/>
        <v>86.039999999999992</v>
      </c>
      <c r="AG39" s="90">
        <f t="shared" si="7"/>
        <v>42.08400000000001</v>
      </c>
    </row>
    <row r="40" spans="1:33" ht="17.100000000000001" customHeight="1" x14ac:dyDescent="0.2">
      <c r="A40" s="76" t="s">
        <v>201</v>
      </c>
      <c r="B40" s="14">
        <f>[36]Setembro!$J$5</f>
        <v>36</v>
      </c>
      <c r="C40" s="14">
        <f>[36]Setembro!$J$6</f>
        <v>46.080000000000005</v>
      </c>
      <c r="D40" s="14">
        <f>[36]Setembro!$J$7</f>
        <v>32.4</v>
      </c>
      <c r="E40" s="14">
        <f>[36]Setembro!$J$8</f>
        <v>30.240000000000002</v>
      </c>
      <c r="F40" s="14">
        <f>[36]Setembro!$J$9</f>
        <v>35.28</v>
      </c>
      <c r="G40" s="14">
        <f>[36]Setembro!$J$10</f>
        <v>39.96</v>
      </c>
      <c r="H40" s="14">
        <f>[36]Setembro!$J$11</f>
        <v>28.08</v>
      </c>
      <c r="I40" s="14">
        <f>[36]Setembro!$J$12</f>
        <v>25.92</v>
      </c>
      <c r="J40" s="14">
        <f>[36]Setembro!$J$13</f>
        <v>24.12</v>
      </c>
      <c r="K40" s="14">
        <f>[36]Setembro!$J$14</f>
        <v>25.56</v>
      </c>
      <c r="L40" s="14">
        <f>[36]Setembro!$J$15</f>
        <v>26.64</v>
      </c>
      <c r="M40" s="14">
        <f>[36]Setembro!$J$16</f>
        <v>36</v>
      </c>
      <c r="N40" s="14">
        <f>[36]Setembro!$J$17</f>
        <v>39.24</v>
      </c>
      <c r="O40" s="14">
        <f>[36]Setembro!$J$18</f>
        <v>64.44</v>
      </c>
      <c r="P40" s="14">
        <f>[36]Setembro!$J$19</f>
        <v>18.36</v>
      </c>
      <c r="Q40" s="14">
        <f>[36]Setembro!$J$20</f>
        <v>29.16</v>
      </c>
      <c r="R40" s="14">
        <f>[36]Setembro!$J$21</f>
        <v>35.64</v>
      </c>
      <c r="S40" s="14">
        <f>[36]Setembro!$J$22</f>
        <v>25.2</v>
      </c>
      <c r="T40" s="14">
        <f>[36]Setembro!$J$23</f>
        <v>44.28</v>
      </c>
      <c r="U40" s="14">
        <f>[36]Setembro!$J$24</f>
        <v>55.800000000000004</v>
      </c>
      <c r="V40" s="14">
        <f>[36]Setembro!$J$25</f>
        <v>23.759999999999998</v>
      </c>
      <c r="W40" s="14">
        <f>[36]Setembro!$J$26</f>
        <v>30.96</v>
      </c>
      <c r="X40" s="14">
        <f>[36]Setembro!$J$27</f>
        <v>37.440000000000005</v>
      </c>
      <c r="Y40" s="14">
        <f>[36]Setembro!$J$28</f>
        <v>32.76</v>
      </c>
      <c r="Z40" s="14">
        <f>[36]Setembro!$J$29</f>
        <v>56.16</v>
      </c>
      <c r="AA40" s="14">
        <f>[36]Setembro!$J$30</f>
        <v>33.840000000000003</v>
      </c>
      <c r="AB40" s="14">
        <f>[36]Setembro!$J$31</f>
        <v>50.04</v>
      </c>
      <c r="AC40" s="14">
        <f>[36]Setembro!$J$32</f>
        <v>29.52</v>
      </c>
      <c r="AD40" s="14">
        <f>[36]Setembro!$J$33</f>
        <v>38.880000000000003</v>
      </c>
      <c r="AE40" s="14">
        <f>[36]Setembro!$J$34</f>
        <v>34.92</v>
      </c>
      <c r="AF40" s="78">
        <f t="shared" si="6"/>
        <v>64.44</v>
      </c>
      <c r="AG40" s="90">
        <f t="shared" si="7"/>
        <v>35.556000000000004</v>
      </c>
    </row>
    <row r="41" spans="1:33" ht="17.100000000000001" customHeight="1" x14ac:dyDescent="0.2">
      <c r="A41" s="76" t="s">
        <v>202</v>
      </c>
      <c r="B41" s="14">
        <f>[37]Setembro!$J$5</f>
        <v>44.64</v>
      </c>
      <c r="C41" s="14">
        <f>[37]Setembro!$J$6</f>
        <v>35.28</v>
      </c>
      <c r="D41" s="14">
        <f>[37]Setembro!$J$7</f>
        <v>32.04</v>
      </c>
      <c r="E41" s="14">
        <f>[37]Setembro!$J$8</f>
        <v>34.200000000000003</v>
      </c>
      <c r="F41" s="14">
        <f>[37]Setembro!$J$9</f>
        <v>46.800000000000004</v>
      </c>
      <c r="G41" s="14">
        <f>[37]Setembro!$J$10</f>
        <v>39.96</v>
      </c>
      <c r="H41" s="14">
        <f>[37]Setembro!$J$11</f>
        <v>31.319999999999997</v>
      </c>
      <c r="I41" s="14">
        <f>[37]Setembro!$J$12</f>
        <v>23.759999999999998</v>
      </c>
      <c r="J41" s="14">
        <f>[37]Setembro!$J$13</f>
        <v>30.6</v>
      </c>
      <c r="K41" s="14">
        <f>[37]Setembro!$J$14</f>
        <v>31.319999999999997</v>
      </c>
      <c r="L41" s="14">
        <f>[37]Setembro!$J$15</f>
        <v>20.88</v>
      </c>
      <c r="M41" s="14">
        <f>[37]Setembro!$J$16</f>
        <v>42.12</v>
      </c>
      <c r="N41" s="14">
        <f>[37]Setembro!$J$17</f>
        <v>48.24</v>
      </c>
      <c r="O41" s="14">
        <f>[37]Setembro!$J$18</f>
        <v>45.72</v>
      </c>
      <c r="P41" s="14">
        <f>[37]Setembro!$J$19</f>
        <v>30.96</v>
      </c>
      <c r="Q41" s="14">
        <f>[37]Setembro!$J$20</f>
        <v>36</v>
      </c>
      <c r="R41" s="14">
        <f>[37]Setembro!$J$21</f>
        <v>37.800000000000004</v>
      </c>
      <c r="S41" s="14">
        <f>[37]Setembro!$J$22</f>
        <v>27</v>
      </c>
      <c r="T41" s="14">
        <f>[37]Setembro!$J$23</f>
        <v>63.360000000000007</v>
      </c>
      <c r="U41" s="14">
        <f>[37]Setembro!$J$24</f>
        <v>81</v>
      </c>
      <c r="V41" s="14">
        <f>[37]Setembro!$J$25</f>
        <v>29.52</v>
      </c>
      <c r="W41" s="14">
        <f>[37]Setembro!$J$26</f>
        <v>34.56</v>
      </c>
      <c r="X41" s="14">
        <f>[37]Setembro!$J$27</f>
        <v>40.680000000000007</v>
      </c>
      <c r="Y41" s="14">
        <f>[37]Setembro!$J$28</f>
        <v>56.88</v>
      </c>
      <c r="Z41" s="14">
        <f>[37]Setembro!$J$29</f>
        <v>51.480000000000004</v>
      </c>
      <c r="AA41" s="14">
        <f>[37]Setembro!$J$30</f>
        <v>32.76</v>
      </c>
      <c r="AB41" s="14">
        <f>[37]Setembro!$J$31</f>
        <v>47.16</v>
      </c>
      <c r="AC41" s="14">
        <f>[37]Setembro!$J$32</f>
        <v>26.28</v>
      </c>
      <c r="AD41" s="14">
        <f>[37]Setembro!$J$33</f>
        <v>41.4</v>
      </c>
      <c r="AE41" s="14">
        <f>[37]Setembro!$J$34</f>
        <v>47.16</v>
      </c>
      <c r="AF41" s="78">
        <f t="shared" si="6"/>
        <v>81</v>
      </c>
      <c r="AG41" s="90">
        <f t="shared" si="7"/>
        <v>39.696000000000019</v>
      </c>
    </row>
    <row r="42" spans="1:33" ht="17.100000000000001" customHeight="1" x14ac:dyDescent="0.2">
      <c r="A42" s="76" t="s">
        <v>203</v>
      </c>
      <c r="B42" s="14">
        <f>[38]Setembro!$J$5</f>
        <v>28.8</v>
      </c>
      <c r="C42" s="14">
        <f>[38]Setembro!$J$6</f>
        <v>45.36</v>
      </c>
      <c r="D42" s="14">
        <f>[38]Setembro!$J$7</f>
        <v>29.880000000000003</v>
      </c>
      <c r="E42" s="14">
        <f>[38]Setembro!$J$8</f>
        <v>32.04</v>
      </c>
      <c r="F42" s="14">
        <f>[38]Setembro!$J$9</f>
        <v>39.96</v>
      </c>
      <c r="G42" s="14">
        <f>[38]Setembro!$J$10</f>
        <v>33.840000000000003</v>
      </c>
      <c r="H42" s="14">
        <f>[38]Setembro!$J$11</f>
        <v>29.16</v>
      </c>
      <c r="I42" s="14">
        <f>[38]Setembro!$J$12</f>
        <v>28.8</v>
      </c>
      <c r="J42" s="14">
        <f>[38]Setembro!$J$13</f>
        <v>26.64</v>
      </c>
      <c r="K42" s="14">
        <f>[38]Setembro!$J$14</f>
        <v>44.64</v>
      </c>
      <c r="L42" s="14">
        <f>[38]Setembro!$J$15</f>
        <v>28.08</v>
      </c>
      <c r="M42" s="14">
        <f>[38]Setembro!$J$16</f>
        <v>32.04</v>
      </c>
      <c r="N42" s="14">
        <f>[38]Setembro!$J$17</f>
        <v>44.28</v>
      </c>
      <c r="O42" s="14">
        <f>[38]Setembro!$J$18</f>
        <v>56.88</v>
      </c>
      <c r="P42" s="14">
        <f>[38]Setembro!$J$19</f>
        <v>20.16</v>
      </c>
      <c r="Q42" s="14">
        <f>[38]Setembro!$J$20</f>
        <v>23.759999999999998</v>
      </c>
      <c r="R42" s="14">
        <f>[38]Setembro!$J$21</f>
        <v>27.36</v>
      </c>
      <c r="S42" s="14">
        <f>[38]Setembro!$J$22</f>
        <v>30.6</v>
      </c>
      <c r="T42" s="14">
        <f>[38]Setembro!$J$23</f>
        <v>43.2</v>
      </c>
      <c r="U42" s="14">
        <f>[38]Setembro!$J$24</f>
        <v>66.239999999999995</v>
      </c>
      <c r="V42" s="14">
        <f>[38]Setembro!$J$25</f>
        <v>19.079999999999998</v>
      </c>
      <c r="W42" s="14">
        <f>[38]Setembro!$J$26</f>
        <v>30.96</v>
      </c>
      <c r="X42" s="14">
        <f>[38]Setembro!$J$27</f>
        <v>31.680000000000003</v>
      </c>
      <c r="Y42" s="14">
        <f>[38]Setembro!$J$28</f>
        <v>41.4</v>
      </c>
      <c r="Z42" s="14">
        <f>[38]Setembro!$J$29</f>
        <v>54.72</v>
      </c>
      <c r="AA42" s="14">
        <f>[38]Setembro!$J$30</f>
        <v>32.76</v>
      </c>
      <c r="AB42" s="14">
        <f>[38]Setembro!$J$31</f>
        <v>42.480000000000004</v>
      </c>
      <c r="AC42" s="14">
        <f>[38]Setembro!$J$32</f>
        <v>23.400000000000002</v>
      </c>
      <c r="AD42" s="14">
        <f>[38]Setembro!$J$33</f>
        <v>46.080000000000005</v>
      </c>
      <c r="AE42" s="14">
        <f>[38]Setembro!$J$34</f>
        <v>34.56</v>
      </c>
      <c r="AF42" s="78">
        <f t="shared" si="6"/>
        <v>66.239999999999995</v>
      </c>
      <c r="AG42" s="90">
        <f t="shared" si="7"/>
        <v>35.628</v>
      </c>
    </row>
    <row r="43" spans="1:33" ht="17.100000000000001" customHeight="1" x14ac:dyDescent="0.2">
      <c r="A43" s="76" t="s">
        <v>204</v>
      </c>
      <c r="B43" s="14">
        <f>[39]Setembro!$J$5</f>
        <v>34.200000000000003</v>
      </c>
      <c r="C43" s="14">
        <f>[39]Setembro!$J$6</f>
        <v>45.36</v>
      </c>
      <c r="D43" s="14">
        <f>[39]Setembro!$J$7</f>
        <v>43.2</v>
      </c>
      <c r="E43" s="14">
        <f>[39]Setembro!$J$8</f>
        <v>35.64</v>
      </c>
      <c r="F43" s="14">
        <f>[39]Setembro!$J$9</f>
        <v>48.96</v>
      </c>
      <c r="G43" s="14">
        <f>[39]Setembro!$J$10</f>
        <v>50.04</v>
      </c>
      <c r="H43" s="14">
        <f>[39]Setembro!$J$11</f>
        <v>30.96</v>
      </c>
      <c r="I43" s="14">
        <f>[39]Setembro!$J$12</f>
        <v>27.720000000000002</v>
      </c>
      <c r="J43" s="14">
        <f>[39]Setembro!$J$13</f>
        <v>32.04</v>
      </c>
      <c r="K43" s="14">
        <f>[39]Setembro!$J$14</f>
        <v>29.880000000000003</v>
      </c>
      <c r="L43" s="14">
        <f>[39]Setembro!$J$15</f>
        <v>32.76</v>
      </c>
      <c r="M43" s="14">
        <f>[39]Setembro!$J$16</f>
        <v>35.28</v>
      </c>
      <c r="N43" s="14">
        <f>[39]Setembro!$J$17</f>
        <v>45</v>
      </c>
      <c r="O43" s="14">
        <f>[39]Setembro!$J$18</f>
        <v>59.04</v>
      </c>
      <c r="P43" s="14">
        <f>[39]Setembro!$J$19</f>
        <v>19.079999999999998</v>
      </c>
      <c r="Q43" s="14">
        <f>[39]Setembro!$J$20</f>
        <v>36.72</v>
      </c>
      <c r="R43" s="14">
        <f>[39]Setembro!$J$21</f>
        <v>62.28</v>
      </c>
      <c r="S43" s="14">
        <f>[39]Setembro!$J$22</f>
        <v>35.28</v>
      </c>
      <c r="T43" s="14">
        <f>[39]Setembro!$J$23</f>
        <v>51.84</v>
      </c>
      <c r="U43" s="14">
        <f>[39]Setembro!$J$24</f>
        <v>76.680000000000007</v>
      </c>
      <c r="V43" s="14">
        <f>[39]Setembro!$J$25</f>
        <v>29.880000000000003</v>
      </c>
      <c r="W43" s="14">
        <f>[39]Setembro!$J$26</f>
        <v>44.28</v>
      </c>
      <c r="X43" s="14">
        <f>[39]Setembro!$J$27</f>
        <v>43.92</v>
      </c>
      <c r="Y43" s="14">
        <f>[39]Setembro!$J$28</f>
        <v>57.24</v>
      </c>
      <c r="Z43" s="14">
        <f>[39]Setembro!$J$29</f>
        <v>56.16</v>
      </c>
      <c r="AA43" s="14">
        <f>[39]Setembro!$J$30</f>
        <v>48.96</v>
      </c>
      <c r="AB43" s="14">
        <f>[39]Setembro!$J$31</f>
        <v>59.760000000000005</v>
      </c>
      <c r="AC43" s="14">
        <f>[39]Setembro!$J$32</f>
        <v>29.880000000000003</v>
      </c>
      <c r="AD43" s="14">
        <f>[39]Setembro!$J$33</f>
        <v>41.04</v>
      </c>
      <c r="AE43" s="14">
        <f>[39]Setembro!$J$34</f>
        <v>46.440000000000005</v>
      </c>
      <c r="AF43" s="78">
        <f t="shared" si="6"/>
        <v>76.680000000000007</v>
      </c>
      <c r="AG43" s="90">
        <f t="shared" si="7"/>
        <v>42.984000000000009</v>
      </c>
    </row>
    <row r="44" spans="1:33" ht="17.100000000000001" customHeight="1" x14ac:dyDescent="0.2">
      <c r="A44" s="76" t="s">
        <v>205</v>
      </c>
      <c r="B44" s="14">
        <f>[40]Setembro!$J$5</f>
        <v>37.080000000000005</v>
      </c>
      <c r="C44" s="14">
        <f>[40]Setembro!$J$6</f>
        <v>35.64</v>
      </c>
      <c r="D44" s="14">
        <f>[40]Setembro!$J$7</f>
        <v>30.240000000000002</v>
      </c>
      <c r="E44" s="14">
        <f>[40]Setembro!$J$8</f>
        <v>31.680000000000003</v>
      </c>
      <c r="F44" s="14">
        <f>[40]Setembro!$J$9</f>
        <v>29.52</v>
      </c>
      <c r="G44" s="14">
        <f>[40]Setembro!$J$10</f>
        <v>32.76</v>
      </c>
      <c r="H44" s="14">
        <f>[40]Setembro!$J$11</f>
        <v>25.92</v>
      </c>
      <c r="I44" s="14">
        <f>[40]Setembro!$J$12</f>
        <v>20.16</v>
      </c>
      <c r="J44" s="14">
        <f>[40]Setembro!$J$13</f>
        <v>19.8</v>
      </c>
      <c r="K44" s="14">
        <f>[40]Setembro!$J$14</f>
        <v>21.240000000000002</v>
      </c>
      <c r="L44" s="14">
        <f>[40]Setembro!$J$15</f>
        <v>21.96</v>
      </c>
      <c r="M44" s="14">
        <f>[40]Setembro!$J$16</f>
        <v>37.440000000000005</v>
      </c>
      <c r="N44" s="14">
        <f>[40]Setembro!$J$17</f>
        <v>39.96</v>
      </c>
      <c r="O44" s="14">
        <f>[40]Setembro!$J$18</f>
        <v>28.8</v>
      </c>
      <c r="P44" s="14">
        <f>[40]Setembro!$J$19</f>
        <v>16.2</v>
      </c>
      <c r="Q44" s="14">
        <f>[40]Setembro!$J$20</f>
        <v>35.64</v>
      </c>
      <c r="R44" s="14">
        <f>[40]Setembro!$J$21</f>
        <v>33.840000000000003</v>
      </c>
      <c r="S44" s="14">
        <f>[40]Setembro!$J$22</f>
        <v>28.8</v>
      </c>
      <c r="T44" s="14">
        <f>[40]Setembro!$J$23</f>
        <v>40.32</v>
      </c>
      <c r="U44" s="14">
        <f>[40]Setembro!$J$24</f>
        <v>62.28</v>
      </c>
      <c r="V44" s="14">
        <f>[40]Setembro!$J$25</f>
        <v>27.720000000000002</v>
      </c>
      <c r="W44" s="14">
        <f>[40]Setembro!$J$26</f>
        <v>32.76</v>
      </c>
      <c r="X44" s="14">
        <f>[40]Setembro!$J$27</f>
        <v>40.32</v>
      </c>
      <c r="Y44" s="14">
        <f>[40]Setembro!$J$28</f>
        <v>39.96</v>
      </c>
      <c r="Z44" s="14">
        <f>[40]Setembro!$J$29</f>
        <v>33.119999999999997</v>
      </c>
      <c r="AA44" s="14">
        <f>[40]Setembro!$J$30</f>
        <v>29.52</v>
      </c>
      <c r="AB44" s="14">
        <f>[40]Setembro!$J$31</f>
        <v>41.4</v>
      </c>
      <c r="AC44" s="14">
        <f>[40]Setembro!$J$32</f>
        <v>41.04</v>
      </c>
      <c r="AD44" s="14">
        <f>[40]Setembro!$J$33</f>
        <v>29.880000000000003</v>
      </c>
      <c r="AE44" s="14">
        <f>[40]Setembro!$J$34</f>
        <v>39.24</v>
      </c>
      <c r="AF44" s="78">
        <f t="shared" si="6"/>
        <v>62.28</v>
      </c>
      <c r="AG44" s="90">
        <f t="shared" si="7"/>
        <v>32.808</v>
      </c>
    </row>
    <row r="45" spans="1:33" ht="17.100000000000001" customHeight="1" x14ac:dyDescent="0.2">
      <c r="A45" s="76" t="s">
        <v>165</v>
      </c>
      <c r="B45" s="14">
        <v>54</v>
      </c>
      <c r="C45" s="14">
        <v>38.159999999999997</v>
      </c>
      <c r="D45" s="14">
        <v>30.96</v>
      </c>
      <c r="E45" s="14">
        <v>34.200000000000003</v>
      </c>
      <c r="F45" s="14">
        <v>29.880000000000003</v>
      </c>
      <c r="G45" s="14">
        <v>33.480000000000004</v>
      </c>
      <c r="H45" s="14">
        <v>35.28</v>
      </c>
      <c r="I45" s="14">
        <v>20.16</v>
      </c>
      <c r="J45" s="14">
        <v>17.64</v>
      </c>
      <c r="K45" s="14">
        <v>36</v>
      </c>
      <c r="L45" s="14">
        <v>27</v>
      </c>
      <c r="M45" s="14">
        <v>39.24</v>
      </c>
      <c r="N45" s="14">
        <v>45.72</v>
      </c>
      <c r="O45" s="14">
        <v>88.56</v>
      </c>
      <c r="P45" s="14">
        <v>15.840000000000002</v>
      </c>
      <c r="Q45" s="14">
        <v>48.24</v>
      </c>
      <c r="R45" s="14">
        <v>43.56</v>
      </c>
      <c r="S45" s="14">
        <v>23.759999999999998</v>
      </c>
      <c r="T45" s="14">
        <v>40.32</v>
      </c>
      <c r="U45" s="14">
        <v>51.84</v>
      </c>
      <c r="V45" s="14">
        <v>24.12</v>
      </c>
      <c r="W45" s="14">
        <v>26.28</v>
      </c>
      <c r="X45" s="14">
        <v>33.480000000000004</v>
      </c>
      <c r="Y45" s="14">
        <v>27</v>
      </c>
      <c r="Z45" s="14">
        <v>46.080000000000005</v>
      </c>
      <c r="AA45" s="14">
        <v>31.319999999999997</v>
      </c>
      <c r="AB45" s="14">
        <v>52.2</v>
      </c>
      <c r="AC45" s="14">
        <v>24.48</v>
      </c>
      <c r="AD45" s="14">
        <v>31.680000000000003</v>
      </c>
      <c r="AE45" s="14">
        <v>32.76</v>
      </c>
      <c r="AF45" s="78">
        <f t="shared" si="6"/>
        <v>88.56</v>
      </c>
      <c r="AG45" s="90">
        <f t="shared" si="7"/>
        <v>36.108000000000011</v>
      </c>
    </row>
    <row r="46" spans="1:33" ht="17.100000000000001" customHeight="1" x14ac:dyDescent="0.2">
      <c r="A46" s="76" t="s">
        <v>206</v>
      </c>
      <c r="B46" s="14">
        <f>[42]Setembro!$J$5</f>
        <v>35.28</v>
      </c>
      <c r="C46" s="14">
        <f>[42]Setembro!$J$6</f>
        <v>42.480000000000004</v>
      </c>
      <c r="D46" s="14">
        <f>[42]Setembro!$J$7</f>
        <v>33.119999999999997</v>
      </c>
      <c r="E46" s="14">
        <f>[42]Setembro!$J$8</f>
        <v>30.6</v>
      </c>
      <c r="F46" s="14">
        <f>[42]Setembro!$J$9</f>
        <v>25.92</v>
      </c>
      <c r="G46" s="14">
        <f>[42]Setembro!$J$10</f>
        <v>25.56</v>
      </c>
      <c r="H46" s="14">
        <f>[42]Setembro!$J$11</f>
        <v>19.440000000000001</v>
      </c>
      <c r="I46" s="14">
        <f>[42]Setembro!$J$12</f>
        <v>25.2</v>
      </c>
      <c r="J46" s="14">
        <f>[42]Setembro!$J$13</f>
        <v>16.2</v>
      </c>
      <c r="K46" s="14">
        <f>[42]Setembro!$J$14</f>
        <v>16.920000000000002</v>
      </c>
      <c r="L46" s="14">
        <f>[42]Setembro!$J$15</f>
        <v>15.120000000000001</v>
      </c>
      <c r="M46" s="14">
        <f>[42]Setembro!$J$16</f>
        <v>21.96</v>
      </c>
      <c r="N46" s="14">
        <f>[42]Setembro!$J$17</f>
        <v>27.36</v>
      </c>
      <c r="O46" s="14">
        <f>[42]Setembro!$J$18</f>
        <v>37.440000000000005</v>
      </c>
      <c r="P46" s="14">
        <f>[42]Setembro!$J$19</f>
        <v>25.56</v>
      </c>
      <c r="Q46" s="14">
        <f>[42]Setembro!$J$20</f>
        <v>84.960000000000008</v>
      </c>
      <c r="R46" s="14">
        <f>[42]Setembro!$J$21</f>
        <v>25.2</v>
      </c>
      <c r="S46" s="14">
        <f>[42]Setembro!$J$22</f>
        <v>29.52</v>
      </c>
      <c r="T46" s="14">
        <f>[42]Setembro!$J$23</f>
        <v>37.800000000000004</v>
      </c>
      <c r="U46" s="14">
        <f>[42]Setembro!$J$24</f>
        <v>54.72</v>
      </c>
      <c r="V46" s="14">
        <f>[42]Setembro!$J$25</f>
        <v>21.240000000000002</v>
      </c>
      <c r="W46" s="14">
        <f>[42]Setembro!$J$26</f>
        <v>46.440000000000005</v>
      </c>
      <c r="X46" s="14">
        <f>[42]Setembro!$J$27</f>
        <v>25.92</v>
      </c>
      <c r="Y46" s="14">
        <f>[42]Setembro!$J$28</f>
        <v>40.32</v>
      </c>
      <c r="Z46" s="14">
        <f>[42]Setembro!$J$29</f>
        <v>25.56</v>
      </c>
      <c r="AA46" s="14">
        <f>[42]Setembro!$J$30</f>
        <v>20.52</v>
      </c>
      <c r="AB46" s="14">
        <f>[42]Setembro!$J$31</f>
        <v>40.32</v>
      </c>
      <c r="AC46" s="14">
        <f>[42]Setembro!$J$32</f>
        <v>50.04</v>
      </c>
      <c r="AD46" s="14">
        <f>[42]Setembro!$J$33</f>
        <v>28.8</v>
      </c>
      <c r="AE46" s="14">
        <f>[42]Setembro!$J$34</f>
        <v>32.04</v>
      </c>
      <c r="AF46" s="78">
        <f t="shared" si="6"/>
        <v>84.960000000000008</v>
      </c>
      <c r="AG46" s="90">
        <f t="shared" si="7"/>
        <v>32.052</v>
      </c>
    </row>
    <row r="47" spans="1:33" ht="17.100000000000001" customHeight="1" x14ac:dyDescent="0.2">
      <c r="A47" s="76" t="s">
        <v>207</v>
      </c>
      <c r="B47" s="14">
        <f>[43]Setembro!$J$5</f>
        <v>39.96</v>
      </c>
      <c r="C47" s="14">
        <f>[43]Setembro!$J$6</f>
        <v>40.32</v>
      </c>
      <c r="D47" s="14">
        <f>[43]Setembro!$J$7</f>
        <v>34.92</v>
      </c>
      <c r="E47" s="14">
        <f>[43]Setembro!$J$8</f>
        <v>34.56</v>
      </c>
      <c r="F47" s="14">
        <f>[43]Setembro!$J$9</f>
        <v>27.720000000000002</v>
      </c>
      <c r="G47" s="14">
        <f>[43]Setembro!$J$10</f>
        <v>32.4</v>
      </c>
      <c r="H47" s="14">
        <f>[43]Setembro!$J$11</f>
        <v>31.319999999999997</v>
      </c>
      <c r="I47" s="14">
        <f>[43]Setembro!$J$12</f>
        <v>22.32</v>
      </c>
      <c r="J47" s="14">
        <f>[43]Setembro!$J$13</f>
        <v>30.6</v>
      </c>
      <c r="K47" s="14">
        <f>[43]Setembro!$J$14</f>
        <v>25.56</v>
      </c>
      <c r="L47" s="14">
        <f>[43]Setembro!$J$15</f>
        <v>24.12</v>
      </c>
      <c r="M47" s="14">
        <f>[43]Setembro!$J$16</f>
        <v>25.2</v>
      </c>
      <c r="N47" s="14">
        <f>[43]Setembro!$J$17</f>
        <v>66.600000000000009</v>
      </c>
      <c r="O47" s="14">
        <f>[43]Setembro!$J$18</f>
        <v>44.64</v>
      </c>
      <c r="P47" s="14">
        <f>[43]Setembro!$J$19</f>
        <v>20.16</v>
      </c>
      <c r="Q47" s="14">
        <f>[43]Setembro!$J$20</f>
        <v>50.76</v>
      </c>
      <c r="R47" s="14">
        <f>[43]Setembro!$J$21</f>
        <v>36</v>
      </c>
      <c r="S47" s="14">
        <f>[43]Setembro!$J$22</f>
        <v>36</v>
      </c>
      <c r="T47" s="14">
        <f>[43]Setembro!$J$23</f>
        <v>36.72</v>
      </c>
      <c r="U47" s="14">
        <f>[43]Setembro!$J$24</f>
        <v>64.8</v>
      </c>
      <c r="V47" s="14">
        <f>[43]Setembro!$J$25</f>
        <v>39.6</v>
      </c>
      <c r="W47" s="14">
        <f>[43]Setembro!$J$26</f>
        <v>28.08</v>
      </c>
      <c r="X47" s="14">
        <f>[43]Setembro!$J$27</f>
        <v>39.6</v>
      </c>
      <c r="Y47" s="14">
        <f>[43]Setembro!$J$28</f>
        <v>21.96</v>
      </c>
      <c r="Z47" s="14">
        <f>[43]Setembro!$J$29</f>
        <v>31.319999999999997</v>
      </c>
      <c r="AA47" s="14">
        <f>[43]Setembro!$J$30</f>
        <v>42.480000000000004</v>
      </c>
      <c r="AB47" s="14">
        <f>[43]Setembro!$J$31</f>
        <v>44.28</v>
      </c>
      <c r="AC47" s="14">
        <f>[43]Setembro!$J$32</f>
        <v>48.6</v>
      </c>
      <c r="AD47" s="14">
        <f>[43]Setembro!$J$33</f>
        <v>31.319999999999997</v>
      </c>
      <c r="AE47" s="14">
        <f>[43]Setembro!$J$34</f>
        <v>45.72</v>
      </c>
      <c r="AF47" s="78">
        <f t="shared" si="6"/>
        <v>66.600000000000009</v>
      </c>
      <c r="AG47" s="90">
        <f t="shared" si="7"/>
        <v>36.588000000000008</v>
      </c>
    </row>
    <row r="48" spans="1:33" ht="17.100000000000001" customHeight="1" x14ac:dyDescent="0.2">
      <c r="A48" s="76" t="s">
        <v>181</v>
      </c>
      <c r="B48" s="14">
        <f>[44]Setembro!$J$5</f>
        <v>40.32</v>
      </c>
      <c r="C48" s="14">
        <f>[44]Setembro!$J$6</f>
        <v>45.72</v>
      </c>
      <c r="D48" s="14">
        <f>[44]Setembro!$J$7</f>
        <v>34.56</v>
      </c>
      <c r="E48" s="14">
        <f>[44]Setembro!$J$8</f>
        <v>34.92</v>
      </c>
      <c r="F48" s="14">
        <f>[44]Setembro!$J$9</f>
        <v>36.36</v>
      </c>
      <c r="G48" s="14">
        <f>[44]Setembro!$J$10</f>
        <v>34.200000000000003</v>
      </c>
      <c r="H48" s="14">
        <f>[44]Setembro!$J$11</f>
        <v>32.4</v>
      </c>
      <c r="I48" s="14">
        <f>[44]Setembro!$J$12</f>
        <v>27.36</v>
      </c>
      <c r="J48" s="14">
        <f>[44]Setembro!$J$13</f>
        <v>31.680000000000003</v>
      </c>
      <c r="K48" s="14">
        <f>[44]Setembro!$J$14</f>
        <v>31.680000000000003</v>
      </c>
      <c r="L48" s="14">
        <f>[44]Setembro!$J$15</f>
        <v>23.759999999999998</v>
      </c>
      <c r="M48" s="14">
        <f>[44]Setembro!$J$16</f>
        <v>42.480000000000004</v>
      </c>
      <c r="N48" s="14">
        <f>[44]Setembro!$J$17</f>
        <v>45.72</v>
      </c>
      <c r="O48" s="14">
        <f>[44]Setembro!$J$18</f>
        <v>47.88</v>
      </c>
      <c r="P48" s="14">
        <f>[44]Setembro!$J$19</f>
        <v>16.2</v>
      </c>
      <c r="Q48" s="14">
        <f>[44]Setembro!$J$20</f>
        <v>53.28</v>
      </c>
      <c r="R48" s="14">
        <f>[44]Setembro!$J$21</f>
        <v>42.12</v>
      </c>
      <c r="S48" s="14">
        <f>[44]Setembro!$J$22</f>
        <v>31.680000000000003</v>
      </c>
      <c r="T48" s="14">
        <f>[44]Setembro!$J$23</f>
        <v>29.16</v>
      </c>
      <c r="U48" s="14">
        <f>[44]Setembro!$J$24</f>
        <v>67.319999999999993</v>
      </c>
      <c r="V48" s="14">
        <f>[44]Setembro!$J$25</f>
        <v>23.400000000000002</v>
      </c>
      <c r="W48" s="14">
        <f>[44]Setembro!$J$26</f>
        <v>24.840000000000003</v>
      </c>
      <c r="X48" s="14">
        <f>[44]Setembro!$J$27</f>
        <v>33.480000000000004</v>
      </c>
      <c r="Y48" s="14">
        <f>[44]Setembro!$J$28</f>
        <v>28.08</v>
      </c>
      <c r="Z48" s="14">
        <f>[44]Setembro!$J$29</f>
        <v>40.680000000000007</v>
      </c>
      <c r="AA48" s="14">
        <f>[44]Setembro!$J$30</f>
        <v>26.64</v>
      </c>
      <c r="AB48" s="14">
        <f>[44]Setembro!$J$31</f>
        <v>56.519999999999996</v>
      </c>
      <c r="AC48" s="14">
        <f>[44]Setembro!$J$32</f>
        <v>42.480000000000004</v>
      </c>
      <c r="AD48" s="14">
        <f>[44]Setembro!$J$33</f>
        <v>37.080000000000005</v>
      </c>
      <c r="AE48" s="14">
        <f>[44]Setembro!$J$34</f>
        <v>31.319999999999997</v>
      </c>
      <c r="AF48" s="78">
        <f t="shared" si="6"/>
        <v>67.319999999999993</v>
      </c>
      <c r="AG48" s="90">
        <f t="shared" si="7"/>
        <v>36.443999999999988</v>
      </c>
    </row>
    <row r="49" spans="1:35" ht="17.100000000000001" customHeight="1" x14ac:dyDescent="0.2">
      <c r="A49" s="76" t="s">
        <v>186</v>
      </c>
      <c r="B49" s="14">
        <f>[45]Setembro!$J$5</f>
        <v>50.4</v>
      </c>
      <c r="C49" s="14">
        <f>[45]Setembro!$J$6</f>
        <v>49.680000000000007</v>
      </c>
      <c r="D49" s="14">
        <f>[45]Setembro!$J$7</f>
        <v>32.4</v>
      </c>
      <c r="E49" s="14">
        <f>[45]Setembro!$J$8</f>
        <v>36.72</v>
      </c>
      <c r="F49" s="14">
        <f>[45]Setembro!$J$9</f>
        <v>32.76</v>
      </c>
      <c r="G49" s="14">
        <f>[45]Setembro!$J$10</f>
        <v>45.36</v>
      </c>
      <c r="H49" s="14">
        <f>[45]Setembro!$J$11</f>
        <v>27.36</v>
      </c>
      <c r="I49" s="14">
        <f>[45]Setembro!$J$12</f>
        <v>21.96</v>
      </c>
      <c r="J49" s="14">
        <f>[45]Setembro!$J$13</f>
        <v>25.92</v>
      </c>
      <c r="K49" s="14">
        <f>[45]Setembro!$J$14</f>
        <v>26.28</v>
      </c>
      <c r="L49" s="14">
        <f>[45]Setembro!$J$15</f>
        <v>24.48</v>
      </c>
      <c r="M49" s="14">
        <f>[45]Setembro!$J$16</f>
        <v>36.36</v>
      </c>
      <c r="N49" s="14">
        <f>[45]Setembro!$J$17</f>
        <v>30.6</v>
      </c>
      <c r="O49" s="14">
        <f>[45]Setembro!$J$18</f>
        <v>40.680000000000007</v>
      </c>
      <c r="P49" s="14">
        <f>[45]Setembro!$J$19</f>
        <v>22.68</v>
      </c>
      <c r="Q49" s="14">
        <f>[45]Setembro!$J$20</f>
        <v>42.84</v>
      </c>
      <c r="R49" s="14">
        <f>[45]Setembro!$J$21</f>
        <v>27.36</v>
      </c>
      <c r="S49" s="14">
        <f>[45]Setembro!$J$22</f>
        <v>34.92</v>
      </c>
      <c r="T49" s="14">
        <f>[45]Setembro!$J$23</f>
        <v>28.08</v>
      </c>
      <c r="U49" s="14">
        <f>[45]Setembro!$J$24</f>
        <v>67.319999999999993</v>
      </c>
      <c r="V49" s="14">
        <f>[45]Setembro!$J$25</f>
        <v>29.52</v>
      </c>
      <c r="W49" s="14">
        <f>[45]Setembro!$J$26</f>
        <v>20.88</v>
      </c>
      <c r="X49" s="14">
        <f>[45]Setembro!$J$27</f>
        <v>25.2</v>
      </c>
      <c r="Y49" s="14">
        <f>[45]Setembro!$J$28</f>
        <v>21.6</v>
      </c>
      <c r="Z49" s="14">
        <f>[45]Setembro!$J$29</f>
        <v>42.84</v>
      </c>
      <c r="AA49" s="14">
        <f>[45]Setembro!$J$30</f>
        <v>67.319999999999993</v>
      </c>
      <c r="AB49" s="14">
        <f>[45]Setembro!$J$31</f>
        <v>51.12</v>
      </c>
      <c r="AC49" s="14">
        <f>[45]Setembro!$J$32</f>
        <v>41.76</v>
      </c>
      <c r="AD49" s="14">
        <f>[45]Setembro!$J$33</f>
        <v>28.44</v>
      </c>
      <c r="AE49" s="14">
        <f>[45]Setembro!$J$34</f>
        <v>47.519999999999996</v>
      </c>
      <c r="AF49" s="78">
        <f t="shared" si="6"/>
        <v>67.319999999999993</v>
      </c>
      <c r="AG49" s="90">
        <f t="shared" si="7"/>
        <v>36.012000000000008</v>
      </c>
    </row>
    <row r="50" spans="1:35" s="5" customFormat="1" ht="17.100000000000001" customHeight="1" x14ac:dyDescent="0.2">
      <c r="A50" s="79" t="s">
        <v>33</v>
      </c>
      <c r="B50" s="20">
        <f t="shared" ref="B50:AF50" si="8">MAX(B5:B49)</f>
        <v>54</v>
      </c>
      <c r="C50" s="20">
        <f t="shared" si="8"/>
        <v>60.839999999999996</v>
      </c>
      <c r="D50" s="20">
        <f t="shared" si="8"/>
        <v>43.2</v>
      </c>
      <c r="E50" s="20">
        <f t="shared" si="8"/>
        <v>44.64</v>
      </c>
      <c r="F50" s="20">
        <f t="shared" si="8"/>
        <v>48.96</v>
      </c>
      <c r="G50" s="20">
        <f t="shared" si="8"/>
        <v>50.04</v>
      </c>
      <c r="H50" s="20">
        <f t="shared" si="8"/>
        <v>47.88</v>
      </c>
      <c r="I50" s="20">
        <f t="shared" si="8"/>
        <v>42.480000000000004</v>
      </c>
      <c r="J50" s="20">
        <f t="shared" si="8"/>
        <v>37.800000000000004</v>
      </c>
      <c r="K50" s="20">
        <f t="shared" si="8"/>
        <v>44.64</v>
      </c>
      <c r="L50" s="20">
        <f t="shared" si="8"/>
        <v>36.72</v>
      </c>
      <c r="M50" s="20">
        <f t="shared" si="8"/>
        <v>48.24</v>
      </c>
      <c r="N50" s="20">
        <f t="shared" si="8"/>
        <v>66.600000000000009</v>
      </c>
      <c r="O50" s="20">
        <f t="shared" si="8"/>
        <v>88.56</v>
      </c>
      <c r="P50" s="20">
        <f t="shared" si="8"/>
        <v>41.4</v>
      </c>
      <c r="Q50" s="20">
        <f t="shared" si="8"/>
        <v>84.960000000000008</v>
      </c>
      <c r="R50" s="20">
        <f t="shared" si="8"/>
        <v>62.639999999999993</v>
      </c>
      <c r="S50" s="20">
        <f t="shared" si="8"/>
        <v>43.56</v>
      </c>
      <c r="T50" s="20">
        <f t="shared" si="8"/>
        <v>64.08</v>
      </c>
      <c r="U50" s="20">
        <f t="shared" si="8"/>
        <v>101.52</v>
      </c>
      <c r="V50" s="20">
        <f t="shared" si="8"/>
        <v>65.52</v>
      </c>
      <c r="W50" s="20">
        <f t="shared" si="8"/>
        <v>72.72</v>
      </c>
      <c r="X50" s="20">
        <f t="shared" si="8"/>
        <v>67.319999999999993</v>
      </c>
      <c r="Y50" s="20">
        <f t="shared" si="8"/>
        <v>67.319999999999993</v>
      </c>
      <c r="Z50" s="20">
        <f t="shared" si="8"/>
        <v>61.2</v>
      </c>
      <c r="AA50" s="20">
        <f t="shared" si="8"/>
        <v>86.039999999999992</v>
      </c>
      <c r="AB50" s="20">
        <f t="shared" si="8"/>
        <v>109.08</v>
      </c>
      <c r="AC50" s="20">
        <f t="shared" si="8"/>
        <v>53.28</v>
      </c>
      <c r="AD50" s="20">
        <f t="shared" si="8"/>
        <v>73.8</v>
      </c>
      <c r="AE50" s="20">
        <f t="shared" si="8"/>
        <v>50.04</v>
      </c>
      <c r="AF50" s="77">
        <f t="shared" si="8"/>
        <v>109.08</v>
      </c>
      <c r="AG50" s="110">
        <f>AVERAGE(AG5:AG49)</f>
        <v>34.788100127713918</v>
      </c>
    </row>
    <row r="51" spans="1:35" x14ac:dyDescent="0.2">
      <c r="A51" s="60"/>
      <c r="B51" s="62" t="s">
        <v>116</v>
      </c>
      <c r="C51" s="62"/>
      <c r="D51" s="62"/>
      <c r="E51" s="62"/>
      <c r="F51" s="62"/>
      <c r="G51" s="62"/>
      <c r="H51" s="62"/>
      <c r="I51" s="62"/>
      <c r="J51" s="93"/>
      <c r="K51" s="93"/>
      <c r="L51" s="93"/>
      <c r="M51" s="93" t="s">
        <v>50</v>
      </c>
      <c r="N51" s="93"/>
      <c r="O51" s="93"/>
      <c r="P51" s="93"/>
      <c r="Q51" s="93"/>
      <c r="R51" s="93"/>
      <c r="S51" s="93"/>
      <c r="T51" s="142" t="s">
        <v>107</v>
      </c>
      <c r="U51" s="142"/>
      <c r="V51" s="142"/>
      <c r="W51" s="142"/>
      <c r="X51" s="142"/>
      <c r="Y51" s="93"/>
      <c r="Z51" s="93"/>
      <c r="AA51" s="93"/>
      <c r="AB51" s="93"/>
      <c r="AC51" s="93"/>
      <c r="AD51" s="93"/>
      <c r="AE51" s="93" t="s">
        <v>52</v>
      </c>
      <c r="AF51" s="71"/>
      <c r="AG51" s="66"/>
    </row>
    <row r="52" spans="1:35" x14ac:dyDescent="0.2">
      <c r="A52" s="60"/>
      <c r="B52" s="61"/>
      <c r="C52" s="61"/>
      <c r="D52" s="61" t="s">
        <v>115</v>
      </c>
      <c r="E52" s="61"/>
      <c r="F52" s="61"/>
      <c r="G52" s="61"/>
      <c r="H52" s="93"/>
      <c r="I52" s="93"/>
      <c r="J52" s="94"/>
      <c r="K52" s="94"/>
      <c r="L52" s="94"/>
      <c r="M52" s="94" t="s">
        <v>51</v>
      </c>
      <c r="N52" s="94"/>
      <c r="O52" s="94"/>
      <c r="P52" s="94"/>
      <c r="Q52" s="93"/>
      <c r="R52" s="93"/>
      <c r="S52" s="93"/>
      <c r="T52" s="143" t="s">
        <v>108</v>
      </c>
      <c r="U52" s="143"/>
      <c r="V52" s="143"/>
      <c r="W52" s="143"/>
      <c r="X52" s="143"/>
      <c r="Y52" s="93"/>
      <c r="Z52" s="93"/>
      <c r="AA52" s="93"/>
      <c r="AB52" s="93"/>
      <c r="AC52" s="93"/>
      <c r="AD52" s="65"/>
      <c r="AE52" s="65"/>
      <c r="AF52" s="93"/>
      <c r="AG52" s="67"/>
      <c r="AH52" s="2"/>
    </row>
    <row r="53" spans="1:35" x14ac:dyDescent="0.2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65"/>
      <c r="AE53" s="104" t="s">
        <v>52</v>
      </c>
      <c r="AF53" s="71"/>
      <c r="AG53" s="63"/>
      <c r="AH53" s="2"/>
      <c r="AI53" s="2"/>
    </row>
    <row r="54" spans="1:35" x14ac:dyDescent="0.2">
      <c r="A54" s="6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65"/>
      <c r="AF54" s="71"/>
      <c r="AG54" s="99"/>
      <c r="AH54" s="12"/>
    </row>
    <row r="55" spans="1:35" ht="13.5" thickBot="1" x14ac:dyDescent="0.25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100"/>
      <c r="AF55" s="74"/>
      <c r="AG55" s="113"/>
    </row>
    <row r="58" spans="1:35" x14ac:dyDescent="0.2">
      <c r="F58" s="2" t="s">
        <v>52</v>
      </c>
      <c r="X58" s="2" t="s">
        <v>52</v>
      </c>
    </row>
    <row r="59" spans="1:35" x14ac:dyDescent="0.2">
      <c r="H59" s="2" t="s">
        <v>52</v>
      </c>
      <c r="K59" s="2" t="s">
        <v>52</v>
      </c>
      <c r="AB59" s="2" t="s">
        <v>52</v>
      </c>
    </row>
    <row r="61" spans="1:35" x14ac:dyDescent="0.2">
      <c r="P61" s="2" t="s">
        <v>52</v>
      </c>
    </row>
    <row r="63" spans="1:35" x14ac:dyDescent="0.2">
      <c r="Q63" s="2" t="s">
        <v>52</v>
      </c>
    </row>
    <row r="65" spans="11:34" x14ac:dyDescent="0.2">
      <c r="K65" s="2" t="s">
        <v>52</v>
      </c>
      <c r="AH65" s="29" t="s">
        <v>52</v>
      </c>
    </row>
    <row r="68" spans="11:34" x14ac:dyDescent="0.2">
      <c r="AH68" s="29" t="s">
        <v>52</v>
      </c>
    </row>
  </sheetData>
  <sheetProtection algorithmName="SHA-512" hashValue="M8S0aF77u796GTrGaxQtflnNeP+m6jeqZAAqs+qSYdSTYtLLdXlc02tcYHtn61+0RxpFbVD8Uy9by0zHwL+lEA==" saltValue="f8apoS23W07F7D1qpcWB0A==" spinCount="100000" sheet="1" objects="1" scenarios="1"/>
  <mergeCells count="35"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  <mergeCell ref="N3:N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M3:M4"/>
    <mergeCell ref="L3:L4"/>
    <mergeCell ref="O3:O4"/>
    <mergeCell ref="P3:P4"/>
    <mergeCell ref="R3:R4"/>
    <mergeCell ref="S3:S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2016-10-07T11:59:53Z</cp:lastPrinted>
  <dcterms:created xsi:type="dcterms:W3CDTF">2008-08-15T13:32:29Z</dcterms:created>
  <dcterms:modified xsi:type="dcterms:W3CDTF">2022-03-10T19:16:00Z</dcterms:modified>
</cp:coreProperties>
</file>