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9\"/>
    </mc:Choice>
  </mc:AlternateContent>
  <bookViews>
    <workbookView xWindow="0" yWindow="0" windowWidth="28800" windowHeight="12330" tabRatio="874" activeTab="9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xlnm.Print_Area" localSheetId="9">Chuva!$A$1:$AI$32</definedName>
    <definedName name="_xlnm.Print_Area" localSheetId="7">DirVento!$A$1:$AG$4</definedName>
    <definedName name="_xlnm.Print_Area" localSheetId="8">RajadaVento!$A$1:$AG$4</definedName>
    <definedName name="_xlnm.Print_Area" localSheetId="0">TempInst!$A$1:$AG$4</definedName>
    <definedName name="_xlnm.Print_Area" localSheetId="1">TempMax!$A$1:$AH$4</definedName>
    <definedName name="_xlnm.Print_Area" localSheetId="2">TempMin!$A$1:$AH$4</definedName>
    <definedName name="_xlnm.Print_Area" localSheetId="3">UmidInst!$A$1:$AG$4</definedName>
    <definedName name="_xlnm.Print_Area" localSheetId="4">UmidMax!$A$1:$AH$4</definedName>
    <definedName name="_xlnm.Print_Area" localSheetId="5">UmidMin!$A$1:$AH$4</definedName>
    <definedName name="_xlnm.Print_Area" localSheetId="6">VelVentoMax!$A$1:$AG$4</definedName>
  </definedNames>
  <calcPr calcId="162913"/>
</workbook>
</file>

<file path=xl/calcChain.xml><?xml version="1.0" encoding="utf-8"?>
<calcChain xmlns="http://schemas.openxmlformats.org/spreadsheetml/2006/main">
  <c r="AF49" i="14" l="1"/>
  <c r="AE49" i="14"/>
  <c r="AD49" i="14"/>
  <c r="AC49" i="14"/>
  <c r="AB49" i="14"/>
  <c r="AA49" i="14"/>
  <c r="Z49" i="14"/>
  <c r="Y49" i="14"/>
  <c r="X49" i="14"/>
  <c r="W49" i="14"/>
  <c r="V49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AF48" i="14"/>
  <c r="AE48" i="14"/>
  <c r="AD48" i="14"/>
  <c r="AC48" i="14"/>
  <c r="AB48" i="14"/>
  <c r="AA48" i="14"/>
  <c r="Z48" i="14"/>
  <c r="Y48" i="14"/>
  <c r="X48" i="14"/>
  <c r="W48" i="14"/>
  <c r="V48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AF46" i="14"/>
  <c r="AE46" i="14"/>
  <c r="AD46" i="14"/>
  <c r="AC46" i="14"/>
  <c r="AB46" i="14"/>
  <c r="AA46" i="14"/>
  <c r="Z46" i="14"/>
  <c r="Y46" i="14"/>
  <c r="X46" i="14"/>
  <c r="W46" i="14"/>
  <c r="V46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AF44" i="14"/>
  <c r="AE44" i="14"/>
  <c r="AD44" i="14"/>
  <c r="AC44" i="14"/>
  <c r="AB44" i="14"/>
  <c r="AA44" i="14"/>
  <c r="Z44" i="14"/>
  <c r="Y44" i="14"/>
  <c r="X44" i="14"/>
  <c r="W44" i="14"/>
  <c r="V44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AF43" i="14"/>
  <c r="AE43" i="14"/>
  <c r="AD43" i="14"/>
  <c r="AC43" i="14"/>
  <c r="AB43" i="14"/>
  <c r="AA43" i="14"/>
  <c r="Z43" i="14"/>
  <c r="Y43" i="14"/>
  <c r="X43" i="14"/>
  <c r="W43" i="14"/>
  <c r="V43" i="14"/>
  <c r="U43" i="14"/>
  <c r="T43" i="14"/>
  <c r="S43" i="14"/>
  <c r="R43" i="14"/>
  <c r="Q43" i="14"/>
  <c r="P43" i="14"/>
  <c r="O43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B43" i="14"/>
  <c r="AF42" i="14"/>
  <c r="AE42" i="14"/>
  <c r="AD42" i="14"/>
  <c r="AC42" i="14"/>
  <c r="AB42" i="14"/>
  <c r="AA42" i="14"/>
  <c r="Z42" i="14"/>
  <c r="Y42" i="14"/>
  <c r="X42" i="14"/>
  <c r="W42" i="14"/>
  <c r="V42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AF41" i="14"/>
  <c r="AE41" i="14"/>
  <c r="AD41" i="14"/>
  <c r="AC41" i="14"/>
  <c r="AB41" i="14"/>
  <c r="AA41" i="14"/>
  <c r="Z41" i="14"/>
  <c r="Y41" i="14"/>
  <c r="X41" i="14"/>
  <c r="W41" i="14"/>
  <c r="V41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AF40" i="14"/>
  <c r="AE40" i="14"/>
  <c r="AD40" i="14"/>
  <c r="AC40" i="14"/>
  <c r="AB40" i="14"/>
  <c r="AA40" i="14"/>
  <c r="Z40" i="14"/>
  <c r="Y40" i="14"/>
  <c r="X40" i="14"/>
  <c r="W40" i="14"/>
  <c r="V40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AF39" i="14"/>
  <c r="AE39" i="14"/>
  <c r="AD39" i="14"/>
  <c r="AC39" i="14"/>
  <c r="AB39" i="14"/>
  <c r="AA39" i="14"/>
  <c r="Z39" i="14"/>
  <c r="Y39" i="14"/>
  <c r="X39" i="14"/>
  <c r="W39" i="14"/>
  <c r="V39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49" i="15"/>
  <c r="AE49" i="15"/>
  <c r="AD49" i="15"/>
  <c r="AC49" i="15"/>
  <c r="AB49" i="15"/>
  <c r="AA49" i="15"/>
  <c r="Z49" i="15"/>
  <c r="Y49" i="15"/>
  <c r="X49" i="15"/>
  <c r="W49" i="15"/>
  <c r="V49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/>
  <c r="C49" i="15"/>
  <c r="B49" i="15"/>
  <c r="AF48" i="15"/>
  <c r="AE48" i="15"/>
  <c r="AD48" i="15"/>
  <c r="AC48" i="15"/>
  <c r="AB48" i="15"/>
  <c r="AA48" i="15"/>
  <c r="Z48" i="15"/>
  <c r="Y48" i="15"/>
  <c r="X48" i="15"/>
  <c r="W48" i="15"/>
  <c r="V48" i="15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G48" i="15"/>
  <c r="F48" i="15"/>
  <c r="E48" i="15"/>
  <c r="D48" i="15"/>
  <c r="C48" i="15"/>
  <c r="B48" i="15"/>
  <c r="AF47" i="15"/>
  <c r="AE47" i="15"/>
  <c r="AD47" i="15"/>
  <c r="AC47" i="15"/>
  <c r="AB47" i="15"/>
  <c r="AA47" i="15"/>
  <c r="Z47" i="15"/>
  <c r="Y47" i="15"/>
  <c r="X47" i="15"/>
  <c r="W47" i="15"/>
  <c r="V47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B47" i="15"/>
  <c r="AF46" i="15"/>
  <c r="AE46" i="15"/>
  <c r="AD46" i="15"/>
  <c r="AC46" i="15"/>
  <c r="AB46" i="15"/>
  <c r="AA46" i="15"/>
  <c r="Z46" i="15"/>
  <c r="Y46" i="15"/>
  <c r="X46" i="15"/>
  <c r="W46" i="15"/>
  <c r="V46" i="15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G46" i="15"/>
  <c r="F46" i="15"/>
  <c r="E46" i="15"/>
  <c r="D46" i="15"/>
  <c r="C46" i="15"/>
  <c r="B46" i="15"/>
  <c r="AF45" i="15"/>
  <c r="AE45" i="15"/>
  <c r="AD45" i="15"/>
  <c r="AC45" i="15"/>
  <c r="AB45" i="15"/>
  <c r="AA45" i="15"/>
  <c r="Z45" i="15"/>
  <c r="Y45" i="15"/>
  <c r="X45" i="15"/>
  <c r="W45" i="15"/>
  <c r="V45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B45" i="15"/>
  <c r="AF44" i="15"/>
  <c r="AE44" i="15"/>
  <c r="AD44" i="15"/>
  <c r="AC44" i="15"/>
  <c r="AB44" i="15"/>
  <c r="AA44" i="15"/>
  <c r="Z44" i="15"/>
  <c r="Y44" i="15"/>
  <c r="X44" i="15"/>
  <c r="W44" i="15"/>
  <c r="V44" i="15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B44" i="15"/>
  <c r="AF43" i="15"/>
  <c r="AE43" i="15"/>
  <c r="AD43" i="15"/>
  <c r="AC43" i="15"/>
  <c r="AB43" i="15"/>
  <c r="AA43" i="15"/>
  <c r="Z43" i="15"/>
  <c r="Y43" i="15"/>
  <c r="X43" i="15"/>
  <c r="W43" i="15"/>
  <c r="V43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B43" i="15"/>
  <c r="AF42" i="15"/>
  <c r="AE42" i="15"/>
  <c r="AD42" i="15"/>
  <c r="AC42" i="15"/>
  <c r="AB42" i="15"/>
  <c r="AA42" i="15"/>
  <c r="Z42" i="15"/>
  <c r="Y42" i="15"/>
  <c r="X42" i="15"/>
  <c r="W42" i="15"/>
  <c r="V42" i="15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B42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B40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B39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D38" i="15"/>
  <c r="C38" i="15"/>
  <c r="B38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/>
  <c r="C37" i="15"/>
  <c r="B37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B36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B35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B34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G33" i="7" s="1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G9" i="7" l="1"/>
  <c r="AG7" i="8"/>
  <c r="AH7" i="8"/>
  <c r="AH31" i="8"/>
  <c r="AG31" i="8"/>
  <c r="AH9" i="14"/>
  <c r="AG9" i="14"/>
  <c r="AI9" i="14"/>
  <c r="AG7" i="4"/>
  <c r="AG31" i="4"/>
  <c r="AG35" i="7"/>
  <c r="AG26" i="8"/>
  <c r="AH26" i="8"/>
  <c r="AG38" i="8"/>
  <c r="AH38" i="8"/>
  <c r="AG26" i="4"/>
  <c r="AG38" i="4"/>
  <c r="AH9" i="8"/>
  <c r="AG9" i="8"/>
  <c r="AH33" i="8"/>
  <c r="AG33" i="8"/>
  <c r="AI35" i="14"/>
  <c r="AH35" i="14"/>
  <c r="AG35" i="14"/>
  <c r="AG33" i="4"/>
  <c r="AH7" i="9"/>
  <c r="AG7" i="9"/>
  <c r="AH31" i="9"/>
  <c r="AG31" i="9"/>
  <c r="AG7" i="5"/>
  <c r="AH7" i="5"/>
  <c r="AH31" i="5"/>
  <c r="AG31" i="5"/>
  <c r="AG25" i="7"/>
  <c r="AG35" i="8"/>
  <c r="AH35" i="8"/>
  <c r="AG26" i="9"/>
  <c r="AH26" i="9"/>
  <c r="AH38" i="9"/>
  <c r="AG38" i="9"/>
  <c r="AI26" i="14"/>
  <c r="AH26" i="14"/>
  <c r="AG26" i="14"/>
  <c r="AG35" i="4"/>
  <c r="AH26" i="5"/>
  <c r="AG26" i="5"/>
  <c r="AG38" i="5"/>
  <c r="AH38" i="5"/>
  <c r="AG9" i="9"/>
  <c r="AH9" i="9"/>
  <c r="AG33" i="9"/>
  <c r="AH33" i="9"/>
  <c r="AG35" i="15"/>
  <c r="AH35" i="15"/>
  <c r="AI38" i="14"/>
  <c r="AH38" i="14"/>
  <c r="AG38" i="14"/>
  <c r="AG9" i="4"/>
  <c r="AH9" i="5"/>
  <c r="AG9" i="5"/>
  <c r="AH33" i="5"/>
  <c r="AG33" i="5"/>
  <c r="AG7" i="12"/>
  <c r="AH7" i="12"/>
  <c r="AG31" i="12"/>
  <c r="AH31" i="12"/>
  <c r="AG25" i="4"/>
  <c r="AH7" i="6"/>
  <c r="AG7" i="6"/>
  <c r="AH31" i="6"/>
  <c r="AG31" i="6"/>
  <c r="AG35" i="9"/>
  <c r="AH35" i="9"/>
  <c r="AH26" i="12"/>
  <c r="AG26" i="12"/>
  <c r="AG38" i="12"/>
  <c r="AH38" i="12"/>
  <c r="AG7" i="15"/>
  <c r="AH7" i="15"/>
  <c r="AG31" i="15"/>
  <c r="AH31" i="15"/>
  <c r="AH35" i="5"/>
  <c r="AG35" i="5"/>
  <c r="AH26" i="6"/>
  <c r="AG26" i="6"/>
  <c r="AH38" i="6"/>
  <c r="AG38" i="6"/>
  <c r="AH9" i="12"/>
  <c r="AG9" i="12"/>
  <c r="AG33" i="12"/>
  <c r="AH33" i="12"/>
  <c r="AG26" i="15"/>
  <c r="AH26" i="15"/>
  <c r="AH38" i="15"/>
  <c r="AG38" i="15"/>
  <c r="AG35" i="6"/>
  <c r="AH35" i="6"/>
  <c r="AH9" i="6"/>
  <c r="AG9" i="6"/>
  <c r="AH33" i="6"/>
  <c r="AG33" i="6"/>
  <c r="AG31" i="7"/>
  <c r="AH9" i="15"/>
  <c r="AG9" i="15"/>
  <c r="AH33" i="15"/>
  <c r="AG33" i="15"/>
  <c r="AG7" i="7"/>
  <c r="AG26" i="7"/>
  <c r="AG38" i="7"/>
  <c r="AH35" i="12"/>
  <c r="AG35" i="12"/>
  <c r="AI7" i="14"/>
  <c r="AH7" i="14"/>
  <c r="AG7" i="14"/>
  <c r="AH31" i="14"/>
  <c r="AI31" i="14"/>
  <c r="AG31" i="14"/>
  <c r="AG25" i="12"/>
  <c r="AH25" i="12"/>
  <c r="AI25" i="14"/>
  <c r="AH25" i="14"/>
  <c r="AG25" i="14"/>
  <c r="AH25" i="6"/>
  <c r="AG25" i="6"/>
  <c r="AH25" i="9"/>
  <c r="AG25" i="9"/>
  <c r="AG25" i="15"/>
  <c r="AH25" i="15"/>
  <c r="AH25" i="5"/>
  <c r="AG25" i="5"/>
  <c r="AG25" i="8"/>
  <c r="AH25" i="8"/>
  <c r="AH15" i="6"/>
  <c r="AG15" i="6"/>
  <c r="AG15" i="9"/>
  <c r="AH15" i="9"/>
  <c r="AG15" i="15"/>
  <c r="AH15" i="15"/>
  <c r="AH15" i="5"/>
  <c r="AG15" i="5"/>
  <c r="AH15" i="8"/>
  <c r="AG15" i="8"/>
  <c r="AG15" i="4"/>
  <c r="AG15" i="7"/>
  <c r="AH15" i="12"/>
  <c r="AG15" i="12"/>
  <c r="AG15" i="14"/>
  <c r="AH15" i="14"/>
  <c r="AI15" i="14"/>
  <c r="AI22" i="14"/>
  <c r="AH22" i="14"/>
  <c r="AG22" i="14"/>
  <c r="AI33" i="14"/>
  <c r="AH33" i="14"/>
  <c r="AG33" i="14"/>
  <c r="AI20" i="14"/>
  <c r="AG43" i="4"/>
  <c r="AG6" i="5"/>
  <c r="AH6" i="5"/>
  <c r="AH41" i="5"/>
  <c r="AG41" i="5"/>
  <c r="AG41" i="4"/>
  <c r="AG45" i="4"/>
  <c r="AH41" i="8"/>
  <c r="AG43" i="7" l="1"/>
  <c r="AI45" i="14"/>
  <c r="AH45" i="6"/>
  <c r="AG45" i="14"/>
  <c r="AH43" i="9"/>
  <c r="AH41" i="12"/>
  <c r="AG41" i="14"/>
  <c r="AG45" i="7"/>
  <c r="AH43" i="8"/>
  <c r="AH45" i="9"/>
  <c r="AH43" i="12"/>
  <c r="AG43" i="14"/>
  <c r="AH45" i="5"/>
  <c r="AH43" i="6"/>
  <c r="AG41" i="7"/>
  <c r="AH41" i="9"/>
  <c r="AH43" i="15"/>
  <c r="AI41" i="14"/>
  <c r="AH43" i="14"/>
  <c r="AH43" i="5"/>
  <c r="AH41" i="6"/>
  <c r="AH45" i="8"/>
  <c r="AH41" i="15"/>
  <c r="AI43" i="14"/>
  <c r="AH45" i="14"/>
  <c r="AH41" i="14"/>
  <c r="AG43" i="15"/>
  <c r="AG41" i="15"/>
  <c r="AG43" i="12"/>
  <c r="AG41" i="12"/>
  <c r="AG45" i="9"/>
  <c r="AG43" i="9"/>
  <c r="AG41" i="9"/>
  <c r="AG45" i="8"/>
  <c r="AG43" i="8"/>
  <c r="AG41" i="8"/>
  <c r="AG45" i="6"/>
  <c r="AG43" i="6"/>
  <c r="AG41" i="6"/>
  <c r="AG45" i="5"/>
  <c r="AG43" i="5"/>
  <c r="AI47" i="14" l="1"/>
  <c r="AG46" i="6" l="1"/>
  <c r="AG48" i="6"/>
  <c r="AG27" i="7"/>
  <c r="AG32" i="7"/>
  <c r="AG39" i="7"/>
  <c r="AG46" i="7"/>
  <c r="AG46" i="14"/>
  <c r="AG23" i="8"/>
  <c r="AH39" i="6"/>
  <c r="AH22" i="8"/>
  <c r="AI32" i="14"/>
  <c r="AG40" i="14"/>
  <c r="AH17" i="5"/>
  <c r="AG40" i="6"/>
  <c r="AG28" i="8"/>
  <c r="AH29" i="8"/>
  <c r="AH34" i="8"/>
  <c r="AG39" i="8"/>
  <c r="AH42" i="8"/>
  <c r="AG44" i="8"/>
  <c r="AG47" i="8"/>
  <c r="AH48" i="8"/>
  <c r="AG28" i="9"/>
  <c r="AH29" i="9"/>
  <c r="AH34" i="9"/>
  <c r="AG39" i="9"/>
  <c r="AH42" i="9"/>
  <c r="AG47" i="9"/>
  <c r="AH48" i="9"/>
  <c r="AG28" i="12"/>
  <c r="AH29" i="12"/>
  <c r="AH34" i="12"/>
  <c r="AG39" i="12"/>
  <c r="AH42" i="12"/>
  <c r="AG47" i="12"/>
  <c r="AH48" i="12"/>
  <c r="AG28" i="15"/>
  <c r="AH29" i="15"/>
  <c r="AG30" i="15"/>
  <c r="AH34" i="15"/>
  <c r="AH42" i="15"/>
  <c r="AG44" i="15"/>
  <c r="AG47" i="15"/>
  <c r="AH48" i="15"/>
  <c r="AI28" i="14"/>
  <c r="AH19" i="8"/>
  <c r="AG29" i="14"/>
  <c r="AH30" i="14"/>
  <c r="AH37" i="14"/>
  <c r="AG27" i="5"/>
  <c r="AG29" i="5"/>
  <c r="AH32" i="5"/>
  <c r="AH39" i="5"/>
  <c r="AG46" i="5"/>
  <c r="AG48" i="5"/>
  <c r="AH27" i="6"/>
  <c r="AH32" i="6"/>
  <c r="AG39" i="6"/>
  <c r="AH40" i="6"/>
  <c r="AH23" i="8"/>
  <c r="AG22" i="8"/>
  <c r="AG22" i="5"/>
  <c r="AH22" i="9"/>
  <c r="AH22" i="12"/>
  <c r="AH22" i="15"/>
  <c r="AG21" i="9"/>
  <c r="AG21" i="15"/>
  <c r="AG21" i="14"/>
  <c r="AG21" i="12"/>
  <c r="AG20" i="8"/>
  <c r="AG20" i="5"/>
  <c r="AG20" i="6"/>
  <c r="AG20" i="7"/>
  <c r="AG19" i="8"/>
  <c r="AG17" i="9"/>
  <c r="AG17" i="12"/>
  <c r="AG17" i="15"/>
  <c r="AG12" i="7"/>
  <c r="AH12" i="8"/>
  <c r="AG12" i="14"/>
  <c r="AH12" i="6"/>
  <c r="AG11" i="5"/>
  <c r="AH8" i="9"/>
  <c r="AH8" i="12"/>
  <c r="AH8" i="15"/>
  <c r="AH8" i="14"/>
  <c r="AG5" i="7"/>
  <c r="AH5" i="8"/>
  <c r="AG5" i="9"/>
  <c r="AG5" i="12"/>
  <c r="AG5" i="15"/>
  <c r="AH49" i="6"/>
  <c r="AG19" i="7"/>
  <c r="AG30" i="7"/>
  <c r="AG44" i="7"/>
  <c r="AG47" i="14"/>
  <c r="AH49" i="14"/>
  <c r="AH8" i="5"/>
  <c r="AH19" i="5"/>
  <c r="AH19" i="6"/>
  <c r="AH23" i="6"/>
  <c r="AG28" i="6"/>
  <c r="AH28" i="8"/>
  <c r="AG32" i="8"/>
  <c r="AH40" i="8"/>
  <c r="AH47" i="8"/>
  <c r="AH28" i="9"/>
  <c r="AG32" i="9"/>
  <c r="AG11" i="12"/>
  <c r="AH17" i="12"/>
  <c r="AH28" i="12"/>
  <c r="AH47" i="12"/>
  <c r="AG11" i="15"/>
  <c r="AH17" i="15"/>
  <c r="AH21" i="15"/>
  <c r="AH28" i="15"/>
  <c r="AG32" i="15"/>
  <c r="AH40" i="15"/>
  <c r="AH47" i="15"/>
  <c r="AI8" i="14"/>
  <c r="AI17" i="14"/>
  <c r="AH21" i="14"/>
  <c r="AG27" i="14"/>
  <c r="AH28" i="14"/>
  <c r="AI29" i="14"/>
  <c r="AG30" i="14"/>
  <c r="AG32" i="14"/>
  <c r="AH34" i="14"/>
  <c r="AI37" i="14"/>
  <c r="AH42" i="14"/>
  <c r="AG44" i="14"/>
  <c r="AH12" i="5"/>
  <c r="AH44" i="6"/>
  <c r="AG11" i="7"/>
  <c r="AG23" i="7"/>
  <c r="AG37" i="7"/>
  <c r="AH11" i="8"/>
  <c r="AH44" i="14"/>
  <c r="AI44" i="14"/>
  <c r="AH11" i="5"/>
  <c r="AH23" i="5"/>
  <c r="AH30" i="5"/>
  <c r="AH37" i="5"/>
  <c r="AH44" i="5"/>
  <c r="AH49" i="5"/>
  <c r="AH11" i="6"/>
  <c r="AG30" i="6"/>
  <c r="AH37" i="6"/>
  <c r="AG11" i="9"/>
  <c r="AH17" i="9"/>
  <c r="AH21" i="9"/>
  <c r="AH40" i="9"/>
  <c r="AH47" i="9"/>
  <c r="AH21" i="12"/>
  <c r="AG32" i="12"/>
  <c r="AH40" i="12"/>
  <c r="AG17" i="5"/>
  <c r="AH17" i="8"/>
  <c r="AH20" i="8"/>
  <c r="AH21" i="8"/>
  <c r="AG21" i="5"/>
  <c r="AH22" i="5"/>
  <c r="AG28" i="5"/>
  <c r="AH29" i="5"/>
  <c r="AH34" i="5"/>
  <c r="AG37" i="5"/>
  <c r="AG39" i="5"/>
  <c r="AH42" i="5"/>
  <c r="AG47" i="5"/>
  <c r="AH48" i="5"/>
  <c r="AH8" i="6"/>
  <c r="AG17" i="6"/>
  <c r="AG19" i="6"/>
  <c r="AG21" i="6"/>
  <c r="AH22" i="6"/>
  <c r="AG23" i="6"/>
  <c r="AH29" i="6"/>
  <c r="AG32" i="6"/>
  <c r="AG34" i="6"/>
  <c r="AH42" i="6"/>
  <c r="AG44" i="6"/>
  <c r="AG47" i="6"/>
  <c r="AH48" i="6"/>
  <c r="AG8" i="7"/>
  <c r="AG22" i="7"/>
  <c r="AG29" i="7"/>
  <c r="AG34" i="7"/>
  <c r="AG42" i="7"/>
  <c r="AG48" i="7"/>
  <c r="AH8" i="8"/>
  <c r="AG17" i="8"/>
  <c r="AG21" i="8"/>
  <c r="AG27" i="8"/>
  <c r="AG29" i="8"/>
  <c r="AH32" i="8"/>
  <c r="AH39" i="8"/>
  <c r="AG46" i="8"/>
  <c r="AG48" i="8"/>
  <c r="AH12" i="9"/>
  <c r="AG20" i="9"/>
  <c r="AG22" i="9"/>
  <c r="AG27" i="9"/>
  <c r="AG29" i="9"/>
  <c r="AH32" i="9"/>
  <c r="AH39" i="9"/>
  <c r="AG46" i="9"/>
  <c r="AG48" i="9"/>
  <c r="AH12" i="12"/>
  <c r="AG20" i="12"/>
  <c r="AG22" i="12"/>
  <c r="AG27" i="12"/>
  <c r="AG29" i="12"/>
  <c r="AH32" i="12"/>
  <c r="AH39" i="12"/>
  <c r="AG46" i="12"/>
  <c r="AG48" i="12"/>
  <c r="AH12" i="15"/>
  <c r="AG20" i="15"/>
  <c r="AG22" i="15"/>
  <c r="AG27" i="15"/>
  <c r="AH32" i="15"/>
  <c r="AH39" i="15"/>
  <c r="AG40" i="15"/>
  <c r="AG46" i="15"/>
  <c r="AG48" i="15"/>
  <c r="AG8" i="14"/>
  <c r="AH12" i="14"/>
  <c r="AG20" i="14"/>
  <c r="AI21" i="14"/>
  <c r="AI27" i="14"/>
  <c r="AG28" i="14"/>
  <c r="AI34" i="14"/>
  <c r="AG37" i="14"/>
  <c r="AH40" i="14"/>
  <c r="AI42" i="14"/>
  <c r="AG48" i="14"/>
  <c r="AI49" i="14"/>
  <c r="AH21" i="5"/>
  <c r="AH28" i="5"/>
  <c r="AG32" i="5"/>
  <c r="AH40" i="5"/>
  <c r="AH47" i="5"/>
  <c r="AG11" i="6"/>
  <c r="AH17" i="6"/>
  <c r="AH21" i="6"/>
  <c r="AG27" i="6"/>
  <c r="AH28" i="6"/>
  <c r="AH47" i="6"/>
  <c r="AG17" i="7"/>
  <c r="AG21" i="7"/>
  <c r="AG28" i="7"/>
  <c r="AG40" i="7"/>
  <c r="AG47" i="7"/>
  <c r="AG11" i="8"/>
  <c r="AH30" i="8"/>
  <c r="AH37" i="8"/>
  <c r="AH44" i="8"/>
  <c r="AH11" i="9"/>
  <c r="AH19" i="9"/>
  <c r="AH23" i="9"/>
  <c r="AH30" i="9"/>
  <c r="AH37" i="9"/>
  <c r="AH44" i="9"/>
  <c r="AH11" i="12"/>
  <c r="AH19" i="12"/>
  <c r="AH23" i="12"/>
  <c r="AH30" i="12"/>
  <c r="AH37" i="12"/>
  <c r="AH44" i="12"/>
  <c r="AH11" i="15"/>
  <c r="AH19" i="15"/>
  <c r="AH23" i="15"/>
  <c r="AH30" i="15"/>
  <c r="AH37" i="15"/>
  <c r="AH44" i="15"/>
  <c r="AG11" i="14"/>
  <c r="AI12" i="14"/>
  <c r="AI19" i="14"/>
  <c r="AI23" i="14"/>
  <c r="AH32" i="14"/>
  <c r="AG34" i="14"/>
  <c r="AG39" i="14"/>
  <c r="AI40" i="14"/>
  <c r="AG42" i="14"/>
  <c r="AH47" i="14"/>
  <c r="AG49" i="14"/>
  <c r="AH6" i="9"/>
  <c r="AH6" i="14"/>
  <c r="AI6" i="14"/>
  <c r="AH6" i="6"/>
  <c r="AG6" i="7"/>
  <c r="AH6" i="8"/>
  <c r="AG6" i="14"/>
  <c r="AG6" i="6"/>
  <c r="AH6" i="12"/>
  <c r="AH6" i="15"/>
  <c r="AH5" i="5"/>
  <c r="AG5" i="6"/>
  <c r="AG5" i="8"/>
  <c r="AH5" i="9"/>
  <c r="AH5" i="12"/>
  <c r="AH5" i="15"/>
  <c r="AG5" i="14"/>
  <c r="AH5" i="6"/>
  <c r="AG5" i="5"/>
  <c r="AH46" i="14"/>
  <c r="AH48" i="14"/>
  <c r="AI46" i="14"/>
  <c r="AI48" i="14"/>
  <c r="AH39" i="14"/>
  <c r="AI39" i="14"/>
  <c r="AI30" i="14"/>
  <c r="AH27" i="14"/>
  <c r="AH29" i="14"/>
  <c r="AG17" i="14"/>
  <c r="AG19" i="14"/>
  <c r="AG23" i="14"/>
  <c r="AH17" i="14"/>
  <c r="AH19" i="14"/>
  <c r="AH23" i="14"/>
  <c r="AH20" i="14"/>
  <c r="AH11" i="14"/>
  <c r="AI11" i="14"/>
  <c r="AH5" i="14"/>
  <c r="AI5" i="14"/>
  <c r="AH46" i="15"/>
  <c r="AG42" i="15"/>
  <c r="AG39" i="15"/>
  <c r="AG37" i="15"/>
  <c r="AG34" i="15"/>
  <c r="AH27" i="15"/>
  <c r="AG29" i="15"/>
  <c r="AG19" i="15"/>
  <c r="AG23" i="15"/>
  <c r="AH20" i="15"/>
  <c r="AG12" i="15"/>
  <c r="AG8" i="15"/>
  <c r="AG6" i="15"/>
  <c r="AH46" i="12"/>
  <c r="AG44" i="12"/>
  <c r="AG42" i="12"/>
  <c r="AG40" i="12"/>
  <c r="AG37" i="12"/>
  <c r="AG34" i="12"/>
  <c r="AH27" i="12"/>
  <c r="AG30" i="12"/>
  <c r="AH20" i="12"/>
  <c r="AG19" i="12"/>
  <c r="AG23" i="12"/>
  <c r="AG12" i="12"/>
  <c r="AG8" i="12"/>
  <c r="AG6" i="12"/>
  <c r="AH46" i="9"/>
  <c r="AG44" i="9"/>
  <c r="AG42" i="9"/>
  <c r="AG40" i="9"/>
  <c r="AG37" i="9"/>
  <c r="AG34" i="9"/>
  <c r="AG30" i="9"/>
  <c r="AH27" i="9"/>
  <c r="AG19" i="9"/>
  <c r="AG23" i="9"/>
  <c r="AH20" i="9"/>
  <c r="AG12" i="9"/>
  <c r="AG8" i="9"/>
  <c r="AG6" i="9"/>
  <c r="AH46" i="8"/>
  <c r="AG42" i="8"/>
  <c r="AG40" i="8"/>
  <c r="AG37" i="8"/>
  <c r="AG34" i="8"/>
  <c r="AG30" i="8"/>
  <c r="AH27" i="8"/>
  <c r="AG12" i="8"/>
  <c r="AG8" i="8"/>
  <c r="AG6" i="8"/>
  <c r="AG49" i="6"/>
  <c r="AH46" i="6"/>
  <c r="AG42" i="6"/>
  <c r="AG37" i="6"/>
  <c r="AH34" i="6"/>
  <c r="AG29" i="6"/>
  <c r="AH30" i="6"/>
  <c r="AG22" i="6"/>
  <c r="AH20" i="6"/>
  <c r="AG12" i="6"/>
  <c r="AG8" i="6"/>
  <c r="AG49" i="5"/>
  <c r="AH46" i="5"/>
  <c r="AG44" i="5"/>
  <c r="AG42" i="5"/>
  <c r="AG40" i="5"/>
  <c r="AG34" i="5"/>
  <c r="AH27" i="5"/>
  <c r="AG30" i="5"/>
  <c r="AG19" i="5"/>
  <c r="AG23" i="5"/>
  <c r="AH20" i="5"/>
  <c r="AG12" i="5"/>
  <c r="AG8" i="5"/>
  <c r="AG50" i="7" l="1"/>
  <c r="AG6" i="4" l="1"/>
  <c r="AG20" i="4"/>
  <c r="AG23" i="4"/>
  <c r="AG29" i="4"/>
  <c r="AG34" i="4"/>
  <c r="AG42" i="4"/>
  <c r="AG48" i="4"/>
  <c r="AG12" i="4"/>
  <c r="AG19" i="4"/>
  <c r="AG28" i="4"/>
  <c r="AG40" i="4"/>
  <c r="AG47" i="4"/>
  <c r="AG11" i="4"/>
  <c r="AG22" i="4"/>
  <c r="AG27" i="4"/>
  <c r="AG32" i="4"/>
  <c r="AG39" i="4"/>
  <c r="AG46" i="4"/>
  <c r="AG5" i="4"/>
  <c r="AG8" i="4"/>
  <c r="AG17" i="4"/>
  <c r="AG21" i="4"/>
  <c r="AG30" i="4"/>
  <c r="AG37" i="4"/>
  <c r="AG44" i="4"/>
  <c r="AG49" i="4"/>
  <c r="AG50" i="4" l="1"/>
  <c r="AF51" i="14"/>
  <c r="AF50" i="4"/>
  <c r="AF50" i="14"/>
  <c r="AE50" i="6"/>
  <c r="AF50" i="15"/>
  <c r="AE50" i="5"/>
  <c r="AF50" i="9"/>
  <c r="AF50" i="8"/>
  <c r="AF50" i="12"/>
  <c r="AF50" i="7"/>
  <c r="AE50" i="9" l="1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F50" i="6"/>
  <c r="AD50" i="6"/>
  <c r="AC50" i="6"/>
  <c r="AB50" i="6"/>
  <c r="AA50" i="6"/>
  <c r="Z50" i="6"/>
  <c r="Y50" i="6"/>
  <c r="X50" i="6"/>
  <c r="W50" i="6"/>
  <c r="V50" i="6"/>
  <c r="U50" i="6"/>
  <c r="T50" i="6"/>
  <c r="R50" i="6"/>
  <c r="S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U51" i="14"/>
  <c r="AE50" i="15"/>
  <c r="B50" i="15"/>
  <c r="AE50" i="12"/>
  <c r="B50" i="12"/>
  <c r="M50" i="12"/>
  <c r="AC50" i="12"/>
  <c r="AA50" i="12"/>
  <c r="AE50" i="8"/>
  <c r="B50" i="8"/>
  <c r="I50" i="14"/>
  <c r="AD50" i="15"/>
  <c r="AC50" i="15"/>
  <c r="AB50" i="15"/>
  <c r="AA50" i="15"/>
  <c r="Z50" i="15"/>
  <c r="Y50" i="15"/>
  <c r="X50" i="15"/>
  <c r="W50" i="15"/>
  <c r="V50" i="15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G50" i="15"/>
  <c r="F50" i="15"/>
  <c r="E50" i="15"/>
  <c r="D50" i="15"/>
  <c r="C50" i="15"/>
  <c r="AD50" i="12"/>
  <c r="AB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L50" i="12"/>
  <c r="K50" i="12"/>
  <c r="J50" i="12"/>
  <c r="I50" i="12"/>
  <c r="H50" i="12"/>
  <c r="G50" i="12"/>
  <c r="F50" i="12"/>
  <c r="E50" i="12"/>
  <c r="D50" i="12"/>
  <c r="C50" i="12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5"/>
  <c r="AF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AE50" i="7"/>
  <c r="B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C50" i="14" l="1"/>
  <c r="G50" i="14"/>
  <c r="K51" i="14"/>
  <c r="O51" i="14"/>
  <c r="S50" i="14"/>
  <c r="W51" i="14"/>
  <c r="AA51" i="14"/>
  <c r="AE51" i="14"/>
  <c r="E50" i="14"/>
  <c r="M51" i="14"/>
  <c r="Q50" i="14"/>
  <c r="Y50" i="14"/>
  <c r="E51" i="14"/>
  <c r="U50" i="14"/>
  <c r="AC50" i="14"/>
  <c r="O50" i="14"/>
  <c r="W50" i="14"/>
  <c r="C51" i="14"/>
  <c r="AC51" i="14"/>
  <c r="F50" i="14"/>
  <c r="J50" i="14"/>
  <c r="N50" i="14"/>
  <c r="R50" i="14"/>
  <c r="V50" i="14"/>
  <c r="Z50" i="14"/>
  <c r="K50" i="14"/>
  <c r="AA50" i="14"/>
  <c r="M50" i="14"/>
  <c r="I51" i="14"/>
  <c r="Q51" i="14"/>
  <c r="Y51" i="14"/>
  <c r="AD50" i="14"/>
  <c r="G51" i="14"/>
  <c r="S51" i="14"/>
  <c r="AE50" i="14"/>
  <c r="AH50" i="15"/>
  <c r="AH50" i="12"/>
  <c r="AH50" i="9"/>
  <c r="AH50" i="8"/>
  <c r="AH50" i="6"/>
  <c r="AG50" i="15"/>
  <c r="AG50" i="12"/>
  <c r="AG50" i="9"/>
  <c r="AG50" i="8"/>
  <c r="AG50" i="6"/>
  <c r="AH50" i="5"/>
  <c r="D51" i="14"/>
  <c r="H51" i="14"/>
  <c r="L51" i="14"/>
  <c r="P51" i="14"/>
  <c r="T51" i="14"/>
  <c r="X51" i="14"/>
  <c r="AB51" i="14"/>
  <c r="B50" i="14"/>
  <c r="AG50" i="5"/>
  <c r="D50" i="14"/>
  <c r="H50" i="14"/>
  <c r="L50" i="14"/>
  <c r="P50" i="14"/>
  <c r="T50" i="14"/>
  <c r="X50" i="14"/>
  <c r="AB50" i="14"/>
  <c r="B51" i="14"/>
  <c r="F51" i="14"/>
  <c r="J51" i="14"/>
  <c r="N51" i="14"/>
  <c r="R51" i="14"/>
  <c r="V51" i="14"/>
  <c r="Z51" i="14"/>
  <c r="AD51" i="14"/>
  <c r="AD50" i="4" l="1"/>
  <c r="AC50" i="4"/>
  <c r="AB50" i="4"/>
  <c r="Z50" i="4"/>
  <c r="Y50" i="4"/>
  <c r="X50" i="4"/>
  <c r="V50" i="4"/>
  <c r="U50" i="4"/>
  <c r="T50" i="4"/>
  <c r="R50" i="4"/>
  <c r="Q50" i="4"/>
  <c r="P50" i="4"/>
  <c r="N50" i="4"/>
  <c r="M50" i="4"/>
  <c r="L50" i="4"/>
  <c r="J50" i="4"/>
  <c r="I50" i="4"/>
  <c r="H50" i="4"/>
  <c r="F50" i="4"/>
  <c r="E50" i="4"/>
  <c r="D50" i="4"/>
  <c r="B50" i="4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50" i="4" l="1"/>
  <c r="K50" i="4"/>
  <c r="O50" i="4"/>
  <c r="S50" i="4"/>
  <c r="W50" i="4"/>
  <c r="AA50" i="4"/>
  <c r="AE50" i="4"/>
  <c r="G50" i="4"/>
  <c r="H47" i="16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G51" i="14" l="1"/>
  <c r="AG50" i="14"/>
  <c r="AH50" i="14"/>
</calcChain>
</file>

<file path=xl/sharedStrings.xml><?xml version="1.0" encoding="utf-8"?>
<sst xmlns="http://schemas.openxmlformats.org/spreadsheetml/2006/main" count="1751" uniqueCount="240">
  <si>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</si>
  <si>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</si>
  <si>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</si>
  <si>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</si>
  <si>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</si>
  <si>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</si>
  <si>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</si>
  <si>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</si>
  <si>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</si>
  <si>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</si>
  <si>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</si>
  <si>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</si>
  <si>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</si>
  <si>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</si>
  <si>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</si>
  <si>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</si>
  <si>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</si>
  <si>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</si>
  <si>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</si>
  <si>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</si>
  <si>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</si>
  <si>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</si>
  <si>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</si>
  <si>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</si>
  <si>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</si>
  <si>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</si>
  <si>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</si>
  <si>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</si>
  <si>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</si>
  <si>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</si>
  <si>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</si>
  <si>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</si>
  <si>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</si>
  <si>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</si>
  <si>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</si>
  <si>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</si>
  <si>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</si>
  <si>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</si>
  <si>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</si>
  <si>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</si>
  <si>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</si>
  <si>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</si>
  <si>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</si>
  <si>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</si>
  <si>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</si>
  <si>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</si>
  <si>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</si>
  <si>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</si>
  <si>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</si>
  <si>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</si>
  <si>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</si>
  <si>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</si>
  <si>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</si>
  <si>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</si>
  <si>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</si>
  <si>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</si>
  <si>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</si>
  <si>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</si>
  <si>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</si>
  <si>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</si>
  <si>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</si>
  <si>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</si>
  <si>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</si>
  <si>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</si>
  <si>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</si>
  <si>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</si>
  <si>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</si>
  <si>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</si>
  <si>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</si>
  <si>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</si>
  <si>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</si>
  <si>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</si>
  <si>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</si>
  <si>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</si>
  <si>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</si>
  <si>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</si>
  <si>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</si>
  <si>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</si>
  <si>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</si>
  <si>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</si>
  <si>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</si>
  <si>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</si>
  <si>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</si>
  <si>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</si>
  <si>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</si>
  <si>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</si>
  <si>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</si>
  <si>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</si>
  <si>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</si>
  <si>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</si>
  <si>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</si>
  <si>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</si>
  <si>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</si>
  <si>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</si>
  <si>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</si>
  <si>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</si>
  <si>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</si>
  <si>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Ma. Franciane Rodrigues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</si>
  <si>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</si>
  <si>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</si>
  <si>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</si>
  <si>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</si>
  <si>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</si>
  <si>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</si>
  <si>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Angélica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</si>
  <si>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</si>
  <si>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</si>
  <si>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</si>
  <si>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</si>
  <si>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</si>
  <si>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</si>
  <si>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Bandeirantes</t>
  </si>
  <si>
    <t>S 703</t>
  </si>
  <si>
    <t>BR 163 - KM 543 - Antigo IBC</t>
  </si>
  <si>
    <t>Bonito</t>
  </si>
  <si>
    <t>S 704</t>
  </si>
  <si>
    <t>06/082018</t>
  </si>
  <si>
    <t xml:space="preserve"> Rodovia MS,  178 - KM 33 - Aeroporto de Bonito</t>
  </si>
  <si>
    <t>Brasilândia</t>
  </si>
  <si>
    <t>S 705</t>
  </si>
  <si>
    <t>Escola Agrícola Rodovia MS 395</t>
  </si>
  <si>
    <t>Caarapó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</si>
  <si>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</si>
  <si>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</si>
  <si>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</si>
  <si>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</si>
  <si>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</si>
  <si>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</si>
  <si>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</si>
  <si>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</si>
  <si>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</si>
  <si>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</si>
  <si>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</si>
  <si>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</si>
  <si>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</si>
  <si>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</si>
  <si>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</si>
  <si>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</si>
  <si>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</si>
  <si>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</si>
  <si>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</si>
  <si>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</si>
  <si>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</si>
  <si>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</si>
  <si>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Nova Andradina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</si>
  <si>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</si>
  <si>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</si>
  <si>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</si>
  <si>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</si>
  <si>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</si>
  <si>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</si>
  <si>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</si>
  <si>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</si>
  <si>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</si>
  <si>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</si>
  <si>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</si>
  <si>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</si>
  <si>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</si>
  <si>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</si>
  <si>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</si>
  <si>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</si>
  <si>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</si>
  <si>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Selviría</t>
  </si>
  <si>
    <t>S 717</t>
  </si>
  <si>
    <t>Rua Jailda Candido Pereira Lote T - Qda11</t>
  </si>
  <si>
    <t>A 761</t>
  </si>
  <si>
    <t>A 704</t>
  </si>
  <si>
    <t>Aral Moreira</t>
  </si>
  <si>
    <t>Camapuã</t>
  </si>
  <si>
    <t>Fátima do Sul</t>
  </si>
  <si>
    <t>Iguatemi</t>
  </si>
  <si>
    <t>Itaporã</t>
  </si>
  <si>
    <t>Laguna Carapã</t>
  </si>
  <si>
    <t>Nova Alvorada</t>
  </si>
  <si>
    <t>Pedro Gomes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</si>
  <si>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</si>
  <si>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</si>
  <si>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</si>
  <si>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</si>
  <si>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</si>
  <si>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</si>
  <si>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</si>
  <si>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</si>
  <si>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</si>
  <si>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</si>
  <si>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</si>
  <si>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</si>
  <si>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</si>
  <si>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</si>
  <si>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</si>
  <si>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</si>
  <si>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</si>
  <si>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</si>
  <si>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</si>
  <si>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</si>
  <si>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</si>
  <si>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</si>
  <si>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</si>
  <si>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</si>
  <si>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</si>
  <si>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</si>
  <si>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</si>
  <si>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</si>
  <si>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</si>
  <si>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</si>
  <si>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</si>
  <si>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</si>
  <si>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</si>
  <si>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</si>
  <si>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</si>
  <si>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</si>
  <si>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</si>
  <si>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</si>
  <si>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</si>
  <si>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</si>
  <si>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</si>
  <si>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</si>
  <si>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</si>
  <si>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</si>
  <si>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</si>
  <si>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</si>
  <si>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</si>
  <si>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</si>
  <si>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</si>
  <si>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</si>
  <si>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</si>
  <si>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</si>
  <si>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</si>
  <si>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</si>
  <si>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</si>
  <si>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Outubro/2019</t>
  </si>
  <si>
    <t>Outbro/2019</t>
  </si>
  <si>
    <t>L</t>
  </si>
  <si>
    <t>N</t>
  </si>
  <si>
    <t>O</t>
  </si>
  <si>
    <t>SO</t>
  </si>
  <si>
    <t>SE</t>
  </si>
  <si>
    <t>NE</t>
  </si>
  <si>
    <t>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</si>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</sst>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sz val="9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gray125">
        <bgColor theme="8" tint="0.39997558519241921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8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1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4" fillId="7" borderId="0" xfId="2" applyFont="1" applyFill="1" applyAlignment="1" applyProtection="1"/>
    <xf numFmtId="0" fontId="0" fillId="7" borderId="0" xfId="0" applyFill="1" applyBorder="1" applyAlignment="1"/>
    <xf numFmtId="0" fontId="14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3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12" xfId="0" applyFill="1" applyBorder="1"/>
    <xf numFmtId="0" fontId="0" fillId="7" borderId="6" xfId="0" applyFill="1" applyBorder="1"/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1" fontId="8" fillId="7" borderId="9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15" fillId="5" borderId="15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49" fontId="3" fillId="7" borderId="7" xfId="0" applyNumberFormat="1" applyFont="1" applyFill="1" applyBorder="1" applyAlignment="1">
      <alignment horizontal="center" vertical="center"/>
    </xf>
    <xf numFmtId="49" fontId="3" fillId="7" borderId="8" xfId="0" applyNumberFormat="1" applyFont="1" applyFill="1" applyBorder="1" applyAlignment="1">
      <alignment horizontal="center" vertical="center"/>
    </xf>
    <xf numFmtId="49" fontId="0" fillId="7" borderId="8" xfId="0" applyNumberFormat="1" applyFill="1" applyBorder="1"/>
    <xf numFmtId="1" fontId="8" fillId="7" borderId="6" xfId="0" applyNumberFormat="1" applyFont="1" applyFill="1" applyBorder="1" applyAlignment="1">
      <alignment horizontal="center"/>
    </xf>
    <xf numFmtId="0" fontId="0" fillId="7" borderId="8" xfId="0" applyFill="1" applyBorder="1"/>
    <xf numFmtId="1" fontId="10" fillId="0" borderId="15" xfId="0" applyNumberFormat="1" applyFont="1" applyBorder="1" applyAlignment="1">
      <alignment horizontal="center"/>
    </xf>
    <xf numFmtId="0" fontId="8" fillId="6" borderId="13" xfId="0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/>
    </xf>
    <xf numFmtId="0" fontId="0" fillId="7" borderId="12" xfId="0" applyFill="1" applyBorder="1" applyAlignment="1">
      <alignment horizontal="center" vertical="center"/>
    </xf>
    <xf numFmtId="2" fontId="11" fillId="7" borderId="1" xfId="0" applyNumberFormat="1" applyFont="1" applyFill="1" applyBorder="1" applyAlignment="1">
      <alignment horizontal="center" wrapText="1"/>
    </xf>
    <xf numFmtId="3" fontId="11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wrapText="1"/>
    </xf>
    <xf numFmtId="0" fontId="17" fillId="7" borderId="1" xfId="0" applyFont="1" applyFill="1" applyBorder="1" applyAlignment="1">
      <alignment horizontal="center" vertical="center" wrapText="1"/>
    </xf>
    <xf numFmtId="3" fontId="17" fillId="7" borderId="1" xfId="0" applyNumberFormat="1" applyFont="1" applyFill="1" applyBorder="1" applyAlignment="1">
      <alignment horizontal="center" wrapText="1"/>
    </xf>
    <xf numFmtId="0" fontId="17" fillId="7" borderId="1" xfId="0" applyNumberFormat="1" applyFont="1" applyFill="1" applyBorder="1" applyAlignment="1">
      <alignment horizontal="center" wrapText="1"/>
    </xf>
    <xf numFmtId="14" fontId="17" fillId="7" borderId="1" xfId="0" applyNumberFormat="1" applyFont="1" applyFill="1" applyBorder="1" applyAlignment="1">
      <alignment horizontal="center" wrapText="1"/>
    </xf>
    <xf numFmtId="0" fontId="17" fillId="7" borderId="1" xfId="0" applyFont="1" applyFill="1" applyBorder="1" applyAlignment="1">
      <alignment horizontal="center" wrapText="1"/>
    </xf>
    <xf numFmtId="0" fontId="18" fillId="7" borderId="1" xfId="0" applyFont="1" applyFill="1" applyBorder="1" applyAlignment="1">
      <alignment horizontal="center"/>
    </xf>
    <xf numFmtId="0" fontId="18" fillId="7" borderId="0" xfId="0" applyFont="1" applyFill="1"/>
    <xf numFmtId="0" fontId="18" fillId="0" borderId="0" xfId="0" applyFont="1" applyFill="1"/>
    <xf numFmtId="3" fontId="0" fillId="7" borderId="1" xfId="0" applyNumberFormat="1" applyFill="1" applyBorder="1" applyAlignment="1">
      <alignment horizontal="center"/>
    </xf>
    <xf numFmtId="3" fontId="11" fillId="7" borderId="1" xfId="0" applyNumberFormat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49" fontId="0" fillId="7" borderId="9" xfId="0" applyNumberFormat="1" applyFill="1" applyBorder="1"/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2" fontId="4" fillId="8" borderId="15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2" fontId="8" fillId="5" borderId="15" xfId="0" applyNumberFormat="1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 vertical="center"/>
    </xf>
    <xf numFmtId="0" fontId="0" fillId="7" borderId="9" xfId="0" applyFill="1" applyBorder="1"/>
    <xf numFmtId="2" fontId="4" fillId="3" borderId="15" xfId="0" applyNumberFormat="1" applyFont="1" applyFill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2" fontId="4" fillId="2" borderId="38" xfId="0" applyNumberFormat="1" applyFont="1" applyFill="1" applyBorder="1" applyAlignment="1">
      <alignment horizontal="center" vertical="center"/>
    </xf>
    <xf numFmtId="2" fontId="4" fillId="2" borderId="39" xfId="0" applyNumberFormat="1" applyFont="1" applyFill="1" applyBorder="1" applyAlignment="1">
      <alignment horizontal="center" vertical="center"/>
    </xf>
    <xf numFmtId="2" fontId="4" fillId="2" borderId="40" xfId="0" applyNumberFormat="1" applyFont="1" applyFill="1" applyBorder="1" applyAlignment="1">
      <alignment horizontal="center" vertical="center"/>
    </xf>
    <xf numFmtId="0" fontId="2" fillId="9" borderId="15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2" fontId="8" fillId="13" borderId="1" xfId="0" applyNumberFormat="1" applyFont="1" applyFill="1" applyBorder="1" applyAlignment="1">
      <alignment horizontal="center" vertical="center"/>
    </xf>
    <xf numFmtId="14" fontId="8" fillId="8" borderId="19" xfId="0" applyNumberFormat="1" applyFont="1" applyFill="1" applyBorder="1" applyAlignment="1">
      <alignment horizontal="center"/>
    </xf>
    <xf numFmtId="2" fontId="4" fillId="5" borderId="15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0" fillId="11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10" fillId="8" borderId="42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2" fontId="4" fillId="2" borderId="44" xfId="0" applyNumberFormat="1" applyFont="1" applyFill="1" applyBorder="1" applyAlignment="1">
      <alignment horizontal="center" vertical="center"/>
    </xf>
    <xf numFmtId="2" fontId="8" fillId="12" borderId="31" xfId="0" applyNumberFormat="1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49" fontId="8" fillId="5" borderId="1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" fontId="10" fillId="7" borderId="9" xfId="0" applyNumberFormat="1" applyFont="1" applyFill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0" fillId="8" borderId="41" xfId="0" applyFont="1" applyFill="1" applyBorder="1" applyAlignment="1">
      <alignment horizontal="center" vertical="center"/>
    </xf>
    <xf numFmtId="0" fontId="10" fillId="8" borderId="42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1" fontId="4" fillId="7" borderId="21" xfId="0" applyNumberFormat="1" applyFont="1" applyFill="1" applyBorder="1" applyAlignment="1">
      <alignment horizontal="center" vertical="center"/>
    </xf>
    <xf numFmtId="1" fontId="4" fillId="7" borderId="22" xfId="0" applyNumberFormat="1" applyFont="1" applyFill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49" fontId="9" fillId="0" borderId="43" xfId="0" applyNumberFormat="1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7" borderId="21" xfId="0" applyNumberFormat="1" applyFont="1" applyFill="1" applyBorder="1" applyAlignment="1">
      <alignment horizontal="center" vertical="center"/>
    </xf>
    <xf numFmtId="1" fontId="3" fillId="7" borderId="2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27" xfId="0" applyNumberFormat="1" applyFont="1" applyBorder="1" applyAlignment="1">
      <alignment horizontal="center" vertical="center"/>
    </xf>
    <xf numFmtId="1" fontId="4" fillId="7" borderId="29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" fontId="4" fillId="0" borderId="32" xfId="0" applyNumberFormat="1" applyFont="1" applyBorder="1" applyAlignment="1">
      <alignment horizontal="center" vertical="center"/>
    </xf>
    <xf numFmtId="1" fontId="4" fillId="0" borderId="33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8" fillId="0" borderId="36" xfId="0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1" fontId="4" fillId="0" borderId="2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externalLink" Target="externalLinks/externalLink39.xml"/><Relationship Id="rId55" Type="http://schemas.openxmlformats.org/officeDocument/2006/relationships/externalLink" Target="externalLinks/externalLink4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54" Type="http://schemas.openxmlformats.org/officeDocument/2006/relationships/externalLink" Target="externalLinks/externalLink4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42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externalLink" Target="externalLinks/externalLink41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56" Type="http://schemas.openxmlformats.org/officeDocument/2006/relationships/externalLink" Target="externalLinks/externalLink45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0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223307</xdr:colOff>
      <xdr:row>51</xdr:row>
      <xdr:rowOff>105833</xdr:rowOff>
    </xdr:from>
    <xdr:to>
      <xdr:col>31</xdr:col>
      <xdr:colOff>325967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9724" y="8509000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222250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5349875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29</xdr:col>
      <xdr:colOff>350307</xdr:colOff>
      <xdr:row>52</xdr:row>
      <xdr:rowOff>116417</xdr:rowOff>
    </xdr:from>
    <xdr:to>
      <xdr:col>33</xdr:col>
      <xdr:colOff>392642</xdr:colOff>
      <xdr:row>56</xdr:row>
      <xdr:rowOff>63500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1882" y="524086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53</xdr:row>
      <xdr:rowOff>105832</xdr:rowOff>
    </xdr:from>
    <xdr:to>
      <xdr:col>18</xdr:col>
      <xdr:colOff>223571</xdr:colOff>
      <xdr:row>56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90833" y="5392207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9525</xdr:colOff>
      <xdr:row>55</xdr:row>
      <xdr:rowOff>137584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299508</xdr:colOff>
      <xdr:row>51</xdr:row>
      <xdr:rowOff>127000</xdr:rowOff>
    </xdr:from>
    <xdr:to>
      <xdr:col>32</xdr:col>
      <xdr:colOff>467784</xdr:colOff>
      <xdr:row>55</xdr:row>
      <xdr:rowOff>74083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4841" y="8773583"/>
          <a:ext cx="19145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61646</xdr:colOff>
      <xdr:row>55</xdr:row>
      <xdr:rowOff>138110</xdr:rowOff>
    </xdr:to>
    <xdr:pic>
      <xdr:nvPicPr>
        <xdr:cNvPr id="13" name="Imagem 12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204257</xdr:colOff>
      <xdr:row>51</xdr:row>
      <xdr:rowOff>84667</xdr:rowOff>
    </xdr:from>
    <xdr:to>
      <xdr:col>32</xdr:col>
      <xdr:colOff>428625</xdr:colOff>
      <xdr:row>55</xdr:row>
      <xdr:rowOff>31750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4" y="8572500"/>
          <a:ext cx="191770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23546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200025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286807</xdr:colOff>
      <xdr:row>51</xdr:row>
      <xdr:rowOff>105834</xdr:rowOff>
    </xdr:from>
    <xdr:to>
      <xdr:col>31</xdr:col>
      <xdr:colOff>294216</xdr:colOff>
      <xdr:row>55</xdr:row>
      <xdr:rowOff>52917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05557" y="8752417"/>
          <a:ext cx="190182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257175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244474</xdr:colOff>
      <xdr:row>51</xdr:row>
      <xdr:rowOff>42334</xdr:rowOff>
    </xdr:from>
    <xdr:to>
      <xdr:col>33</xdr:col>
      <xdr:colOff>9525</xdr:colOff>
      <xdr:row>54</xdr:row>
      <xdr:rowOff>148167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1057" y="8688917"/>
          <a:ext cx="1924051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166421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3</xdr:col>
      <xdr:colOff>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319616</xdr:colOff>
      <xdr:row>51</xdr:row>
      <xdr:rowOff>127000</xdr:rowOff>
    </xdr:from>
    <xdr:to>
      <xdr:col>32</xdr:col>
      <xdr:colOff>434975</xdr:colOff>
      <xdr:row>55</xdr:row>
      <xdr:rowOff>74083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9616" y="8614833"/>
          <a:ext cx="1903942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19</xdr:col>
      <xdr:colOff>42596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295275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233889</xdr:colOff>
      <xdr:row>51</xdr:row>
      <xdr:rowOff>105833</xdr:rowOff>
    </xdr:from>
    <xdr:to>
      <xdr:col>33</xdr:col>
      <xdr:colOff>205315</xdr:colOff>
      <xdr:row>55</xdr:row>
      <xdr:rowOff>52916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4056" y="8593666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328346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53</xdr:row>
      <xdr:rowOff>63500</xdr:rowOff>
    </xdr:from>
    <xdr:to>
      <xdr:col>2</xdr:col>
      <xdr:colOff>114300</xdr:colOff>
      <xdr:row>56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35982</xdr:colOff>
      <xdr:row>52</xdr:row>
      <xdr:rowOff>68792</xdr:rowOff>
    </xdr:from>
    <xdr:to>
      <xdr:col>32</xdr:col>
      <xdr:colOff>753533</xdr:colOff>
      <xdr:row>56</xdr:row>
      <xdr:rowOff>15875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1707" y="8688917"/>
          <a:ext cx="1908176" cy="594783"/>
        </a:xfrm>
        <a:prstGeom prst="rect">
          <a:avLst/>
        </a:prstGeom>
      </xdr:spPr>
    </xdr:pic>
    <xdr:clientData/>
  </xdr:twoCellAnchor>
  <xdr:twoCellAnchor editAs="oneCell">
    <xdr:from>
      <xdr:col>18</xdr:col>
      <xdr:colOff>89958</xdr:colOff>
      <xdr:row>54</xdr:row>
      <xdr:rowOff>39157</xdr:rowOff>
    </xdr:from>
    <xdr:to>
      <xdr:col>24</xdr:col>
      <xdr:colOff>71171</xdr:colOff>
      <xdr:row>57</xdr:row>
      <xdr:rowOff>71435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5700183" y="89640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253999</xdr:colOff>
      <xdr:row>52</xdr:row>
      <xdr:rowOff>63500</xdr:rowOff>
    </xdr:from>
    <xdr:to>
      <xdr:col>2</xdr:col>
      <xdr:colOff>247650</xdr:colOff>
      <xdr:row>55</xdr:row>
      <xdr:rowOff>137584</xdr:rowOff>
    </xdr:to>
    <xdr:pic>
      <xdr:nvPicPr>
        <xdr:cNvPr id="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9" y="9036050"/>
          <a:ext cx="1679576" cy="5598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64556</xdr:colOff>
      <xdr:row>51</xdr:row>
      <xdr:rowOff>31750</xdr:rowOff>
    </xdr:from>
    <xdr:to>
      <xdr:col>32</xdr:col>
      <xdr:colOff>480482</xdr:colOff>
      <xdr:row>54</xdr:row>
      <xdr:rowOff>137583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6973" y="8519583"/>
          <a:ext cx="1908176" cy="582083"/>
        </a:xfrm>
        <a:prstGeom prst="rect">
          <a:avLst/>
        </a:prstGeom>
      </xdr:spPr>
    </xdr:pic>
    <xdr:clientData/>
  </xdr:twoCellAnchor>
  <xdr:twoCellAnchor editAs="oneCell">
    <xdr:from>
      <xdr:col>15</xdr:col>
      <xdr:colOff>42333</xdr:colOff>
      <xdr:row>52</xdr:row>
      <xdr:rowOff>105832</xdr:rowOff>
    </xdr:from>
    <xdr:to>
      <xdr:col>18</xdr:col>
      <xdr:colOff>233096</xdr:colOff>
      <xdr:row>55</xdr:row>
      <xdr:rowOff>138110</xdr:rowOff>
    </xdr:to>
    <xdr:pic>
      <xdr:nvPicPr>
        <xdr:cNvPr id="10" name="Imagem 9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4" r="38899"/>
        <a:stretch/>
      </xdr:blipFill>
      <xdr:spPr bwMode="auto">
        <a:xfrm>
          <a:off x="7043208" y="9078382"/>
          <a:ext cx="1371863" cy="51805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guaClara_2019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rasil&#226;ndia_201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Caarap&#243;_2019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Camapu&#227;_2019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ampoGrande_201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assilandia_2019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hapadaoDoSul_2019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rumba_2019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staRica_2019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Coxim_201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Dourados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mambai_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FatimaDoSul_2019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Iguatemi_2019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Itapor&#227;_201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Itaquirai_201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Ivinhema_2019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Jardim_2019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Juti_2019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LagunaCarap&#227;_2019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Maracaju_2019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Miranda_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Agelica_2019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Nhumirim_2019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NovaAlvorada_2019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NovaAndradina_2019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aranaiba_2019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PedroGomes_2019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ontaPora_201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PortoMurtinho_2019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RibasdoRioPardo_2019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RioBrilhante_2019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SantaRitadoPardo_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Aquidauana_2019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aoGabriel_2019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Selviria_2019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eteQuedas_2019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idrolandia_2019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Sonora_2019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TresLagoas_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AralMoreira_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andeirantes_20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Bataguassu_20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_BOLETINS%20METEOROL&#211;GICO%20_%20INMET/2019/BoletimBelaVista_20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CEMTEC/CEMTEC%20_NOVAS%20ESTA&#199;&#213;ES%20METEOROL&#211;GICAS%2017%20ESTA&#199;&#213;ES/BOLETINS%20METEOROL&#211;GICOS/2019%20_%2017%20Esta&#231;&#245;es/BoletimBonito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28.8125</v>
          </cell>
          <cell r="C5">
            <v>39.799999999999997</v>
          </cell>
          <cell r="D5">
            <v>18.3</v>
          </cell>
          <cell r="E5">
            <v>47.875</v>
          </cell>
          <cell r="F5">
            <v>85</v>
          </cell>
          <cell r="G5">
            <v>21</v>
          </cell>
          <cell r="H5">
            <v>12.96</v>
          </cell>
          <cell r="I5" t="str">
            <v>O</v>
          </cell>
          <cell r="J5">
            <v>36</v>
          </cell>
          <cell r="K5">
            <v>0</v>
          </cell>
        </row>
        <row r="6">
          <cell r="B6">
            <v>28.824999999999999</v>
          </cell>
          <cell r="C6">
            <v>38.6</v>
          </cell>
          <cell r="D6">
            <v>22.8</v>
          </cell>
          <cell r="E6">
            <v>55.25</v>
          </cell>
          <cell r="F6">
            <v>90</v>
          </cell>
          <cell r="G6">
            <v>27</v>
          </cell>
          <cell r="H6">
            <v>16.920000000000002</v>
          </cell>
          <cell r="I6" t="str">
            <v>NE</v>
          </cell>
          <cell r="J6">
            <v>49.680000000000007</v>
          </cell>
          <cell r="K6">
            <v>3.6</v>
          </cell>
        </row>
        <row r="7">
          <cell r="B7">
            <v>27.170833333333334</v>
          </cell>
          <cell r="C7">
            <v>36.299999999999997</v>
          </cell>
          <cell r="D7">
            <v>21.1</v>
          </cell>
          <cell r="E7">
            <v>70.25</v>
          </cell>
          <cell r="F7">
            <v>98</v>
          </cell>
          <cell r="G7">
            <v>28</v>
          </cell>
          <cell r="H7">
            <v>9</v>
          </cell>
          <cell r="I7" t="str">
            <v>O</v>
          </cell>
          <cell r="J7">
            <v>21.96</v>
          </cell>
          <cell r="K7">
            <v>0.4</v>
          </cell>
        </row>
        <row r="8">
          <cell r="B8">
            <v>29.766666666666666</v>
          </cell>
          <cell r="C8">
            <v>39.299999999999997</v>
          </cell>
          <cell r="D8">
            <v>21.5</v>
          </cell>
          <cell r="E8">
            <v>53.875</v>
          </cell>
          <cell r="F8">
            <v>94</v>
          </cell>
          <cell r="G8">
            <v>18</v>
          </cell>
          <cell r="H8">
            <v>10.8</v>
          </cell>
          <cell r="I8" t="str">
            <v>O</v>
          </cell>
          <cell r="J8">
            <v>34.56</v>
          </cell>
          <cell r="K8">
            <v>0</v>
          </cell>
        </row>
        <row r="9">
          <cell r="B9">
            <v>29.658333333333331</v>
          </cell>
          <cell r="C9">
            <v>40.1</v>
          </cell>
          <cell r="D9">
            <v>21</v>
          </cell>
          <cell r="E9">
            <v>52.208333333333336</v>
          </cell>
          <cell r="F9">
            <v>90</v>
          </cell>
          <cell r="G9">
            <v>16</v>
          </cell>
          <cell r="H9">
            <v>30.96</v>
          </cell>
          <cell r="I9" t="str">
            <v>N</v>
          </cell>
          <cell r="J9">
            <v>62.639999999999993</v>
          </cell>
          <cell r="K9">
            <v>0</v>
          </cell>
        </row>
        <row r="10">
          <cell r="B10">
            <v>23.174999999999997</v>
          </cell>
          <cell r="C10">
            <v>27.2</v>
          </cell>
          <cell r="D10">
            <v>20</v>
          </cell>
          <cell r="E10">
            <v>81.875</v>
          </cell>
          <cell r="F10">
            <v>97</v>
          </cell>
          <cell r="G10">
            <v>66</v>
          </cell>
          <cell r="H10">
            <v>14.4</v>
          </cell>
          <cell r="I10" t="str">
            <v>NO</v>
          </cell>
          <cell r="J10">
            <v>38.159999999999997</v>
          </cell>
          <cell r="K10">
            <v>19.8</v>
          </cell>
        </row>
        <row r="11">
          <cell r="B11">
            <v>23.487499999999994</v>
          </cell>
          <cell r="C11">
            <v>30.6</v>
          </cell>
          <cell r="D11">
            <v>20.2</v>
          </cell>
          <cell r="E11">
            <v>78.625</v>
          </cell>
          <cell r="F11">
            <v>93</v>
          </cell>
          <cell r="G11">
            <v>50</v>
          </cell>
          <cell r="H11">
            <v>12.6</v>
          </cell>
          <cell r="I11" t="str">
            <v>NO</v>
          </cell>
          <cell r="J11">
            <v>25.92</v>
          </cell>
          <cell r="K11">
            <v>0</v>
          </cell>
        </row>
        <row r="12">
          <cell r="B12">
            <v>24.395833333333332</v>
          </cell>
          <cell r="C12">
            <v>29.1</v>
          </cell>
          <cell r="D12">
            <v>20.5</v>
          </cell>
          <cell r="E12">
            <v>71.583333333333329</v>
          </cell>
          <cell r="F12">
            <v>88</v>
          </cell>
          <cell r="G12">
            <v>55</v>
          </cell>
          <cell r="H12">
            <v>7.5600000000000005</v>
          </cell>
          <cell r="I12" t="str">
            <v>O</v>
          </cell>
          <cell r="J12">
            <v>20.88</v>
          </cell>
          <cell r="K12">
            <v>0</v>
          </cell>
        </row>
        <row r="13">
          <cell r="B13">
            <v>26.599999999999998</v>
          </cell>
          <cell r="C13">
            <v>34.5</v>
          </cell>
          <cell r="D13">
            <v>20.399999999999999</v>
          </cell>
          <cell r="E13">
            <v>67.458333333333329</v>
          </cell>
          <cell r="F13">
            <v>99</v>
          </cell>
          <cell r="G13">
            <v>29</v>
          </cell>
          <cell r="H13">
            <v>9.3600000000000012</v>
          </cell>
          <cell r="I13" t="str">
            <v>S</v>
          </cell>
          <cell r="J13">
            <v>23.400000000000002</v>
          </cell>
          <cell r="K13">
            <v>0</v>
          </cell>
        </row>
        <row r="14">
          <cell r="B14">
            <v>27.487500000000001</v>
          </cell>
          <cell r="C14">
            <v>35.700000000000003</v>
          </cell>
          <cell r="D14">
            <v>20.100000000000001</v>
          </cell>
          <cell r="E14">
            <v>60.416666666666664</v>
          </cell>
          <cell r="F14">
            <v>91</v>
          </cell>
          <cell r="G14">
            <v>31</v>
          </cell>
          <cell r="H14">
            <v>15.120000000000001</v>
          </cell>
          <cell r="I14" t="str">
            <v>O</v>
          </cell>
          <cell r="J14">
            <v>33.840000000000003</v>
          </cell>
          <cell r="K14">
            <v>0</v>
          </cell>
        </row>
        <row r="15">
          <cell r="B15">
            <v>29.029166666666669</v>
          </cell>
          <cell r="C15">
            <v>38.200000000000003</v>
          </cell>
          <cell r="D15">
            <v>21</v>
          </cell>
          <cell r="E15">
            <v>59.958333333333336</v>
          </cell>
          <cell r="F15">
            <v>96</v>
          </cell>
          <cell r="G15">
            <v>25</v>
          </cell>
          <cell r="H15">
            <v>24.12</v>
          </cell>
          <cell r="I15" t="str">
            <v>SE</v>
          </cell>
          <cell r="J15">
            <v>60.480000000000004</v>
          </cell>
          <cell r="K15">
            <v>0.8</v>
          </cell>
        </row>
        <row r="16">
          <cell r="B16">
            <v>28.933333333333341</v>
          </cell>
          <cell r="C16">
            <v>38.9</v>
          </cell>
          <cell r="D16">
            <v>22.1</v>
          </cell>
          <cell r="E16">
            <v>61.5</v>
          </cell>
          <cell r="F16">
            <v>94</v>
          </cell>
          <cell r="G16">
            <v>20</v>
          </cell>
          <cell r="H16">
            <v>14.76</v>
          </cell>
          <cell r="I16" t="str">
            <v>SE</v>
          </cell>
          <cell r="J16">
            <v>64.08</v>
          </cell>
          <cell r="K16">
            <v>6.4</v>
          </cell>
        </row>
        <row r="17">
          <cell r="B17">
            <v>26.987499999999994</v>
          </cell>
          <cell r="C17">
            <v>33.700000000000003</v>
          </cell>
          <cell r="D17">
            <v>21.3</v>
          </cell>
          <cell r="E17">
            <v>68.333333333333329</v>
          </cell>
          <cell r="F17">
            <v>96</v>
          </cell>
          <cell r="G17">
            <v>34</v>
          </cell>
          <cell r="H17">
            <v>14.76</v>
          </cell>
          <cell r="I17" t="str">
            <v>SE</v>
          </cell>
          <cell r="J17">
            <v>36.36</v>
          </cell>
          <cell r="K17">
            <v>1.4</v>
          </cell>
        </row>
        <row r="18">
          <cell r="B18">
            <v>27.795833333333334</v>
          </cell>
          <cell r="C18">
            <v>35.799999999999997</v>
          </cell>
          <cell r="D18">
            <v>21.9</v>
          </cell>
          <cell r="E18">
            <v>63.041666666666664</v>
          </cell>
          <cell r="F18">
            <v>93</v>
          </cell>
          <cell r="G18">
            <v>26</v>
          </cell>
          <cell r="H18">
            <v>9</v>
          </cell>
          <cell r="I18" t="str">
            <v>NE</v>
          </cell>
          <cell r="J18">
            <v>23.759999999999998</v>
          </cell>
          <cell r="K18">
            <v>0.2</v>
          </cell>
        </row>
        <row r="19">
          <cell r="B19">
            <v>29.237500000000001</v>
          </cell>
          <cell r="C19">
            <v>37.799999999999997</v>
          </cell>
          <cell r="D19">
            <v>21.7</v>
          </cell>
          <cell r="E19">
            <v>56.875</v>
          </cell>
          <cell r="F19">
            <v>91</v>
          </cell>
          <cell r="G19">
            <v>25</v>
          </cell>
          <cell r="H19">
            <v>12.96</v>
          </cell>
          <cell r="I19" t="str">
            <v>O</v>
          </cell>
          <cell r="J19">
            <v>35.64</v>
          </cell>
          <cell r="K19">
            <v>0</v>
          </cell>
        </row>
        <row r="20">
          <cell r="B20">
            <v>29.595833333333331</v>
          </cell>
          <cell r="C20">
            <v>38.5</v>
          </cell>
          <cell r="D20">
            <v>23.1</v>
          </cell>
          <cell r="E20">
            <v>50.375</v>
          </cell>
          <cell r="F20">
            <v>73</v>
          </cell>
          <cell r="G20">
            <v>24</v>
          </cell>
          <cell r="H20">
            <v>11.16</v>
          </cell>
          <cell r="I20" t="str">
            <v>O</v>
          </cell>
          <cell r="J20">
            <v>27</v>
          </cell>
          <cell r="K20">
            <v>0</v>
          </cell>
        </row>
        <row r="21">
          <cell r="B21">
            <v>30.316666666666666</v>
          </cell>
          <cell r="C21">
            <v>40.4</v>
          </cell>
          <cell r="D21">
            <v>22.8</v>
          </cell>
          <cell r="E21">
            <v>48.916666666666664</v>
          </cell>
          <cell r="F21">
            <v>77</v>
          </cell>
          <cell r="G21">
            <v>20</v>
          </cell>
          <cell r="H21">
            <v>11.879999999999999</v>
          </cell>
          <cell r="I21" t="str">
            <v>O</v>
          </cell>
          <cell r="J21">
            <v>33.119999999999997</v>
          </cell>
          <cell r="K21">
            <v>3.8</v>
          </cell>
        </row>
        <row r="22">
          <cell r="B22">
            <v>29.8</v>
          </cell>
          <cell r="C22">
            <v>36.700000000000003</v>
          </cell>
          <cell r="D22">
            <v>24.1</v>
          </cell>
          <cell r="E22">
            <v>55.583333333333336</v>
          </cell>
          <cell r="F22">
            <v>84</v>
          </cell>
          <cell r="G22">
            <v>27</v>
          </cell>
          <cell r="H22">
            <v>11.520000000000001</v>
          </cell>
          <cell r="I22" t="str">
            <v>L</v>
          </cell>
          <cell r="J22">
            <v>30.240000000000002</v>
          </cell>
          <cell r="K22">
            <v>1.8</v>
          </cell>
        </row>
        <row r="23">
          <cell r="B23">
            <v>28.483333333333334</v>
          </cell>
          <cell r="C23">
            <v>37.200000000000003</v>
          </cell>
          <cell r="D23">
            <v>22.3</v>
          </cell>
          <cell r="E23">
            <v>61.416666666666664</v>
          </cell>
          <cell r="F23">
            <v>91</v>
          </cell>
          <cell r="G23">
            <v>31</v>
          </cell>
          <cell r="H23">
            <v>11.520000000000001</v>
          </cell>
          <cell r="I23" t="str">
            <v>NO</v>
          </cell>
          <cell r="J23">
            <v>61.560000000000009</v>
          </cell>
          <cell r="K23">
            <v>2.4</v>
          </cell>
        </row>
        <row r="24">
          <cell r="B24">
            <v>27.354166666666661</v>
          </cell>
          <cell r="C24">
            <v>37.4</v>
          </cell>
          <cell r="D24">
            <v>21.6</v>
          </cell>
          <cell r="E24">
            <v>69.875</v>
          </cell>
          <cell r="F24">
            <v>97</v>
          </cell>
          <cell r="G24">
            <v>31</v>
          </cell>
          <cell r="H24">
            <v>21.240000000000002</v>
          </cell>
          <cell r="I24" t="str">
            <v>SO</v>
          </cell>
          <cell r="J24">
            <v>45.36</v>
          </cell>
          <cell r="K24">
            <v>27.200000000000003</v>
          </cell>
        </row>
        <row r="25">
          <cell r="B25">
            <v>24.966666666666669</v>
          </cell>
          <cell r="C25">
            <v>32.1</v>
          </cell>
          <cell r="D25">
            <v>22.1</v>
          </cell>
          <cell r="E25">
            <v>79.916666666666671</v>
          </cell>
          <cell r="F25">
            <v>98</v>
          </cell>
          <cell r="G25">
            <v>52</v>
          </cell>
          <cell r="H25">
            <v>28.44</v>
          </cell>
          <cell r="I25" t="str">
            <v>L</v>
          </cell>
          <cell r="J25">
            <v>57.24</v>
          </cell>
          <cell r="K25">
            <v>8.7999999999999989</v>
          </cell>
        </row>
        <row r="26">
          <cell r="B26">
            <v>22.604166666666671</v>
          </cell>
          <cell r="C26">
            <v>26.2</v>
          </cell>
          <cell r="D26">
            <v>19.5</v>
          </cell>
          <cell r="E26">
            <v>80.541666666666671</v>
          </cell>
          <cell r="F26">
            <v>96</v>
          </cell>
          <cell r="G26">
            <v>62</v>
          </cell>
          <cell r="H26">
            <v>13.32</v>
          </cell>
          <cell r="I26" t="str">
            <v>NO</v>
          </cell>
          <cell r="J26">
            <v>24.48</v>
          </cell>
          <cell r="K26">
            <v>0.2</v>
          </cell>
        </row>
        <row r="27">
          <cell r="B27">
            <v>24.137499999999999</v>
          </cell>
          <cell r="C27">
            <v>33.799999999999997</v>
          </cell>
          <cell r="D27">
            <v>16.3</v>
          </cell>
          <cell r="E27">
            <v>70.458333333333329</v>
          </cell>
          <cell r="F27">
            <v>99</v>
          </cell>
          <cell r="G27">
            <v>31</v>
          </cell>
          <cell r="H27">
            <v>5.4</v>
          </cell>
          <cell r="I27" t="str">
            <v>NO</v>
          </cell>
          <cell r="J27">
            <v>20.88</v>
          </cell>
          <cell r="K27">
            <v>0</v>
          </cell>
        </row>
        <row r="28">
          <cell r="B28">
            <v>27.570833333333336</v>
          </cell>
          <cell r="C28">
            <v>36.700000000000003</v>
          </cell>
          <cell r="D28">
            <v>19</v>
          </cell>
          <cell r="E28">
            <v>57.666666666666664</v>
          </cell>
          <cell r="F28">
            <v>95</v>
          </cell>
          <cell r="G28">
            <v>21</v>
          </cell>
          <cell r="H28">
            <v>8.64</v>
          </cell>
          <cell r="I28" t="str">
            <v>O</v>
          </cell>
          <cell r="J28">
            <v>22.32</v>
          </cell>
          <cell r="K28">
            <v>0</v>
          </cell>
        </row>
        <row r="29">
          <cell r="B29">
            <v>29.308333333333337</v>
          </cell>
          <cell r="C29">
            <v>38.700000000000003</v>
          </cell>
          <cell r="D29">
            <v>20.2</v>
          </cell>
          <cell r="E29">
            <v>50.125</v>
          </cell>
          <cell r="F29">
            <v>89</v>
          </cell>
          <cell r="G29">
            <v>17</v>
          </cell>
          <cell r="H29">
            <v>6.48</v>
          </cell>
          <cell r="I29" t="str">
            <v>NO</v>
          </cell>
          <cell r="J29">
            <v>19.079999999999998</v>
          </cell>
          <cell r="K29">
            <v>0</v>
          </cell>
        </row>
        <row r="30">
          <cell r="B30">
            <v>30.729166666666671</v>
          </cell>
          <cell r="C30">
            <v>40.1</v>
          </cell>
          <cell r="D30">
            <v>22.5</v>
          </cell>
          <cell r="E30">
            <v>44.75</v>
          </cell>
          <cell r="F30">
            <v>76</v>
          </cell>
          <cell r="G30">
            <v>18</v>
          </cell>
          <cell r="H30">
            <v>7.9200000000000008</v>
          </cell>
          <cell r="I30" t="str">
            <v>O</v>
          </cell>
          <cell r="J30">
            <v>23.040000000000003</v>
          </cell>
          <cell r="K30">
            <v>0</v>
          </cell>
        </row>
        <row r="31">
          <cell r="B31">
            <v>29.212499999999991</v>
          </cell>
          <cell r="C31">
            <v>39.5</v>
          </cell>
          <cell r="D31">
            <v>22.9</v>
          </cell>
          <cell r="E31">
            <v>52.625</v>
          </cell>
          <cell r="F31">
            <v>83</v>
          </cell>
          <cell r="G31">
            <v>25</v>
          </cell>
          <cell r="H31">
            <v>29.16</v>
          </cell>
          <cell r="I31" t="str">
            <v>L</v>
          </cell>
          <cell r="J31">
            <v>69.84</v>
          </cell>
          <cell r="K31">
            <v>3.6</v>
          </cell>
        </row>
        <row r="32">
          <cell r="B32">
            <v>27.354166666666675</v>
          </cell>
          <cell r="C32">
            <v>35.6</v>
          </cell>
          <cell r="D32">
            <v>22.5</v>
          </cell>
          <cell r="E32">
            <v>68.333333333333329</v>
          </cell>
          <cell r="F32">
            <v>90</v>
          </cell>
          <cell r="G32">
            <v>31</v>
          </cell>
          <cell r="H32">
            <v>16.2</v>
          </cell>
          <cell r="I32" t="str">
            <v>SE</v>
          </cell>
          <cell r="J32">
            <v>45</v>
          </cell>
          <cell r="K32">
            <v>2.6</v>
          </cell>
        </row>
        <row r="33">
          <cell r="B33">
            <v>28.82083333333334</v>
          </cell>
          <cell r="C33">
            <v>37.299999999999997</v>
          </cell>
          <cell r="D33">
            <v>21.4</v>
          </cell>
          <cell r="E33">
            <v>61.375</v>
          </cell>
          <cell r="F33">
            <v>93</v>
          </cell>
          <cell r="G33">
            <v>26</v>
          </cell>
          <cell r="H33">
            <v>9.3600000000000012</v>
          </cell>
          <cell r="I33" t="str">
            <v>L</v>
          </cell>
          <cell r="J33">
            <v>23.759999999999998</v>
          </cell>
          <cell r="K33">
            <v>0.4</v>
          </cell>
        </row>
        <row r="34">
          <cell r="B34">
            <v>30.125</v>
          </cell>
          <cell r="C34">
            <v>39.299999999999997</v>
          </cell>
          <cell r="D34">
            <v>21.8</v>
          </cell>
          <cell r="E34">
            <v>58.958333333333336</v>
          </cell>
          <cell r="F34">
            <v>94</v>
          </cell>
          <cell r="G34">
            <v>23</v>
          </cell>
          <cell r="H34">
            <v>9.3600000000000012</v>
          </cell>
          <cell r="I34" t="str">
            <v>O</v>
          </cell>
          <cell r="J34">
            <v>28.8</v>
          </cell>
          <cell r="K34">
            <v>0</v>
          </cell>
        </row>
        <row r="35">
          <cell r="B35">
            <v>31.362500000000001</v>
          </cell>
          <cell r="C35">
            <v>40.200000000000003</v>
          </cell>
          <cell r="D35">
            <v>22.9</v>
          </cell>
          <cell r="E35">
            <v>49.833333333333336</v>
          </cell>
          <cell r="F35">
            <v>86</v>
          </cell>
          <cell r="G35">
            <v>21</v>
          </cell>
          <cell r="H35">
            <v>11.16</v>
          </cell>
          <cell r="I35" t="str">
            <v>O</v>
          </cell>
          <cell r="J35">
            <v>28.44</v>
          </cell>
          <cell r="K35">
            <v>0</v>
          </cell>
        </row>
        <row r="36">
          <cell r="I36" t="str">
            <v>O</v>
          </cell>
        </row>
      </sheetData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33.191666666666663</v>
          </cell>
          <cell r="C5">
            <v>38.299999999999997</v>
          </cell>
          <cell r="D5">
            <v>22.2</v>
          </cell>
          <cell r="E5">
            <v>33.5</v>
          </cell>
          <cell r="F5">
            <v>47</v>
          </cell>
          <cell r="G5">
            <v>28</v>
          </cell>
          <cell r="H5">
            <v>28.8</v>
          </cell>
          <cell r="I5" t="str">
            <v>N</v>
          </cell>
          <cell r="J5">
            <v>48.96</v>
          </cell>
          <cell r="K5">
            <v>0</v>
          </cell>
        </row>
        <row r="6">
          <cell r="B6">
            <v>32.175000000000004</v>
          </cell>
          <cell r="C6">
            <v>36.799999999999997</v>
          </cell>
          <cell r="D6">
            <v>25.1</v>
          </cell>
          <cell r="E6">
            <v>42.833333333333336</v>
          </cell>
          <cell r="F6">
            <v>66</v>
          </cell>
          <cell r="G6">
            <v>31</v>
          </cell>
          <cell r="H6">
            <v>35.28</v>
          </cell>
          <cell r="I6" t="str">
            <v>NO</v>
          </cell>
          <cell r="J6">
            <v>61.2</v>
          </cell>
          <cell r="K6">
            <v>0</v>
          </cell>
        </row>
        <row r="7">
          <cell r="B7">
            <v>29.145454545454548</v>
          </cell>
          <cell r="C7">
            <v>35.299999999999997</v>
          </cell>
          <cell r="D7">
            <v>21.7</v>
          </cell>
          <cell r="E7">
            <v>55.81818181818182</v>
          </cell>
          <cell r="F7">
            <v>84</v>
          </cell>
          <cell r="G7">
            <v>36</v>
          </cell>
          <cell r="H7">
            <v>20.88</v>
          </cell>
          <cell r="I7" t="str">
            <v>SE</v>
          </cell>
          <cell r="J7">
            <v>56.519999999999996</v>
          </cell>
          <cell r="K7">
            <v>0</v>
          </cell>
        </row>
        <row r="8">
          <cell r="B8">
            <v>28.774999999999995</v>
          </cell>
          <cell r="C8">
            <v>36.299999999999997</v>
          </cell>
          <cell r="D8">
            <v>21.7</v>
          </cell>
          <cell r="E8">
            <v>55.75</v>
          </cell>
          <cell r="F8">
            <v>88</v>
          </cell>
          <cell r="G8">
            <v>33</v>
          </cell>
          <cell r="H8">
            <v>21.240000000000002</v>
          </cell>
          <cell r="I8" t="str">
            <v>NE</v>
          </cell>
          <cell r="J8">
            <v>39.96</v>
          </cell>
          <cell r="K8">
            <v>6.4</v>
          </cell>
        </row>
        <row r="9">
          <cell r="B9">
            <v>23.827272727272728</v>
          </cell>
          <cell r="C9">
            <v>26.5</v>
          </cell>
          <cell r="D9">
            <v>20.7</v>
          </cell>
          <cell r="E9">
            <v>79.818181818181813</v>
          </cell>
          <cell r="F9">
            <v>93</v>
          </cell>
          <cell r="G9">
            <v>69</v>
          </cell>
          <cell r="H9">
            <v>18.720000000000002</v>
          </cell>
          <cell r="I9" t="str">
            <v>SO</v>
          </cell>
          <cell r="J9">
            <v>37.080000000000005</v>
          </cell>
          <cell r="K9">
            <v>0</v>
          </cell>
        </row>
        <row r="10">
          <cell r="B10">
            <v>18.860000000000003</v>
          </cell>
          <cell r="C10">
            <v>20</v>
          </cell>
          <cell r="D10">
            <v>18.100000000000001</v>
          </cell>
          <cell r="E10">
            <v>90.9</v>
          </cell>
          <cell r="F10">
            <v>95</v>
          </cell>
          <cell r="G10">
            <v>86</v>
          </cell>
          <cell r="H10">
            <v>14.76</v>
          </cell>
          <cell r="I10" t="str">
            <v>SO</v>
          </cell>
          <cell r="J10">
            <v>28.8</v>
          </cell>
          <cell r="K10">
            <v>1.4</v>
          </cell>
        </row>
        <row r="11">
          <cell r="B11">
            <v>23.618181818181814</v>
          </cell>
          <cell r="C11">
            <v>27.1</v>
          </cell>
          <cell r="D11">
            <v>17.600000000000001</v>
          </cell>
          <cell r="E11">
            <v>72.63636363636364</v>
          </cell>
          <cell r="F11">
            <v>95</v>
          </cell>
          <cell r="G11">
            <v>59</v>
          </cell>
          <cell r="H11">
            <v>19.079999999999998</v>
          </cell>
          <cell r="I11" t="str">
            <v>NE</v>
          </cell>
          <cell r="J11">
            <v>33.119999999999997</v>
          </cell>
          <cell r="K11">
            <v>0</v>
          </cell>
        </row>
        <row r="12">
          <cell r="B12">
            <v>26.308333333333337</v>
          </cell>
          <cell r="C12">
            <v>30.6</v>
          </cell>
          <cell r="D12">
            <v>17.3</v>
          </cell>
          <cell r="E12">
            <v>54.333333333333336</v>
          </cell>
          <cell r="F12">
            <v>96</v>
          </cell>
          <cell r="G12">
            <v>36</v>
          </cell>
          <cell r="H12">
            <v>14.04</v>
          </cell>
          <cell r="I12" t="str">
            <v>L</v>
          </cell>
          <cell r="J12">
            <v>29.880000000000003</v>
          </cell>
          <cell r="K12">
            <v>0</v>
          </cell>
        </row>
        <row r="13">
          <cell r="B13">
            <v>29.599999999999998</v>
          </cell>
          <cell r="C13">
            <v>34</v>
          </cell>
          <cell r="D13">
            <v>16.5</v>
          </cell>
          <cell r="E13">
            <v>46.666666666666664</v>
          </cell>
          <cell r="F13">
            <v>87</v>
          </cell>
          <cell r="G13">
            <v>25</v>
          </cell>
          <cell r="H13">
            <v>15.120000000000001</v>
          </cell>
          <cell r="I13" t="str">
            <v>L</v>
          </cell>
          <cell r="J13">
            <v>27.36</v>
          </cell>
          <cell r="K13">
            <v>0</v>
          </cell>
        </row>
        <row r="14">
          <cell r="B14">
            <v>30.683333333333334</v>
          </cell>
          <cell r="C14">
            <v>35.799999999999997</v>
          </cell>
          <cell r="D14">
            <v>19.899999999999999</v>
          </cell>
          <cell r="E14">
            <v>44.5</v>
          </cell>
          <cell r="F14">
            <v>75</v>
          </cell>
          <cell r="G14">
            <v>27</v>
          </cell>
          <cell r="H14">
            <v>24.840000000000003</v>
          </cell>
          <cell r="I14" t="str">
            <v>NE</v>
          </cell>
          <cell r="J14">
            <v>42.12</v>
          </cell>
          <cell r="K14">
            <v>0</v>
          </cell>
        </row>
        <row r="15">
          <cell r="B15">
            <v>33.258333333333333</v>
          </cell>
          <cell r="C15">
            <v>37.9</v>
          </cell>
          <cell r="D15">
            <v>22.1</v>
          </cell>
          <cell r="E15">
            <v>40</v>
          </cell>
          <cell r="F15">
            <v>74</v>
          </cell>
          <cell r="G15">
            <v>26</v>
          </cell>
          <cell r="H15">
            <v>25.92</v>
          </cell>
          <cell r="I15" t="str">
            <v>N</v>
          </cell>
          <cell r="J15">
            <v>45.36</v>
          </cell>
          <cell r="K15">
            <v>0</v>
          </cell>
        </row>
        <row r="16">
          <cell r="B16">
            <v>33.466666666666661</v>
          </cell>
          <cell r="C16">
            <v>38.1</v>
          </cell>
          <cell r="D16">
            <v>23.7</v>
          </cell>
          <cell r="E16">
            <v>37.333333333333336</v>
          </cell>
          <cell r="F16">
            <v>73</v>
          </cell>
          <cell r="G16">
            <v>22</v>
          </cell>
          <cell r="H16">
            <v>21.96</v>
          </cell>
          <cell r="I16" t="str">
            <v>N</v>
          </cell>
          <cell r="J16">
            <v>46.800000000000004</v>
          </cell>
          <cell r="K16">
            <v>0</v>
          </cell>
        </row>
        <row r="17">
          <cell r="B17">
            <v>33.69166666666667</v>
          </cell>
          <cell r="C17">
            <v>38.299999999999997</v>
          </cell>
          <cell r="D17">
            <v>23.9</v>
          </cell>
          <cell r="E17">
            <v>35.416666666666664</v>
          </cell>
          <cell r="F17">
            <v>63</v>
          </cell>
          <cell r="G17">
            <v>23</v>
          </cell>
          <cell r="H17">
            <v>20.16</v>
          </cell>
          <cell r="I17" t="str">
            <v>N</v>
          </cell>
          <cell r="J17">
            <v>42.84</v>
          </cell>
          <cell r="K17">
            <v>0</v>
          </cell>
        </row>
        <row r="18">
          <cell r="B18">
            <v>26.25</v>
          </cell>
          <cell r="C18">
            <v>32.299999999999997</v>
          </cell>
          <cell r="D18">
            <v>22.2</v>
          </cell>
          <cell r="E18">
            <v>66.916666666666671</v>
          </cell>
          <cell r="F18">
            <v>92</v>
          </cell>
          <cell r="G18">
            <v>42</v>
          </cell>
          <cell r="H18">
            <v>15.120000000000001</v>
          </cell>
          <cell r="I18" t="str">
            <v>N</v>
          </cell>
          <cell r="J18">
            <v>34.200000000000003</v>
          </cell>
          <cell r="K18">
            <v>11.4</v>
          </cell>
        </row>
        <row r="19">
          <cell r="B19">
            <v>25.463636363636365</v>
          </cell>
          <cell r="C19">
            <v>29.1</v>
          </cell>
          <cell r="D19">
            <v>21.9</v>
          </cell>
          <cell r="E19">
            <v>77.454545454545453</v>
          </cell>
          <cell r="F19">
            <v>91</v>
          </cell>
          <cell r="G19">
            <v>63</v>
          </cell>
          <cell r="H19">
            <v>12.6</v>
          </cell>
          <cell r="I19" t="str">
            <v>SO</v>
          </cell>
          <cell r="J19">
            <v>25.56</v>
          </cell>
          <cell r="K19">
            <v>0</v>
          </cell>
        </row>
        <row r="20">
          <cell r="B20">
            <v>28.383333333333336</v>
          </cell>
          <cell r="C20">
            <v>34.4</v>
          </cell>
          <cell r="D20">
            <v>19.5</v>
          </cell>
          <cell r="E20">
            <v>54.416666666666664</v>
          </cell>
          <cell r="F20">
            <v>98</v>
          </cell>
          <cell r="G20">
            <v>37</v>
          </cell>
          <cell r="H20">
            <v>16.2</v>
          </cell>
          <cell r="I20" t="str">
            <v>L</v>
          </cell>
          <cell r="J20">
            <v>30.240000000000002</v>
          </cell>
          <cell r="K20">
            <v>0</v>
          </cell>
        </row>
        <row r="21">
          <cell r="B21">
            <v>29.758333333333336</v>
          </cell>
          <cell r="C21">
            <v>33.799999999999997</v>
          </cell>
          <cell r="D21">
            <v>23.3</v>
          </cell>
          <cell r="E21">
            <v>50.583333333333336</v>
          </cell>
          <cell r="F21">
            <v>70</v>
          </cell>
          <cell r="G21">
            <v>40</v>
          </cell>
          <cell r="H21">
            <v>22.68</v>
          </cell>
          <cell r="I21" t="str">
            <v>NE</v>
          </cell>
          <cell r="J21">
            <v>42.12</v>
          </cell>
          <cell r="K21">
            <v>0</v>
          </cell>
        </row>
        <row r="22">
          <cell r="B22">
            <v>31.158333333333331</v>
          </cell>
          <cell r="C22">
            <v>37</v>
          </cell>
          <cell r="D22">
            <v>20.2</v>
          </cell>
          <cell r="E22">
            <v>45.916666666666664</v>
          </cell>
          <cell r="F22">
            <v>87</v>
          </cell>
          <cell r="G22">
            <v>29</v>
          </cell>
          <cell r="H22">
            <v>33.480000000000004</v>
          </cell>
          <cell r="I22" t="str">
            <v>NE</v>
          </cell>
          <cell r="J22">
            <v>57.6</v>
          </cell>
          <cell r="K22">
            <v>0</v>
          </cell>
        </row>
        <row r="23">
          <cell r="B23">
            <v>27.791666666666671</v>
          </cell>
          <cell r="C23">
            <v>33.4</v>
          </cell>
          <cell r="D23">
            <v>19.600000000000001</v>
          </cell>
          <cell r="E23">
            <v>63.333333333333336</v>
          </cell>
          <cell r="F23">
            <v>97</v>
          </cell>
          <cell r="G23">
            <v>45</v>
          </cell>
          <cell r="H23">
            <v>19.079999999999998</v>
          </cell>
          <cell r="I23" t="str">
            <v>SO</v>
          </cell>
          <cell r="J23">
            <v>30.96</v>
          </cell>
          <cell r="K23">
            <v>0</v>
          </cell>
        </row>
        <row r="24">
          <cell r="B24">
            <v>29.658333333333335</v>
          </cell>
          <cell r="C24">
            <v>35.200000000000003</v>
          </cell>
          <cell r="D24">
            <v>21</v>
          </cell>
          <cell r="E24">
            <v>56.25</v>
          </cell>
          <cell r="F24">
            <v>93</v>
          </cell>
          <cell r="G24">
            <v>38</v>
          </cell>
          <cell r="H24">
            <v>21.96</v>
          </cell>
          <cell r="I24" t="str">
            <v>NE</v>
          </cell>
          <cell r="J24">
            <v>41.4</v>
          </cell>
          <cell r="K24">
            <v>0</v>
          </cell>
        </row>
        <row r="25">
          <cell r="B25">
            <v>21.762499999999999</v>
          </cell>
          <cell r="C25">
            <v>24.6</v>
          </cell>
          <cell r="D25">
            <v>19.2</v>
          </cell>
          <cell r="E25">
            <v>86.5</v>
          </cell>
          <cell r="F25">
            <v>96</v>
          </cell>
          <cell r="G25">
            <v>80</v>
          </cell>
          <cell r="H25">
            <v>24.48</v>
          </cell>
          <cell r="I25" t="str">
            <v>SO</v>
          </cell>
          <cell r="J25">
            <v>38.519999999999996</v>
          </cell>
          <cell r="K25">
            <v>3.5999999999999996</v>
          </cell>
        </row>
        <row r="26">
          <cell r="B26">
            <v>22.363636363636367</v>
          </cell>
          <cell r="C26">
            <v>27.2</v>
          </cell>
          <cell r="D26">
            <v>14.2</v>
          </cell>
          <cell r="E26">
            <v>55.545454545454547</v>
          </cell>
          <cell r="F26">
            <v>93</v>
          </cell>
          <cell r="G26">
            <v>37</v>
          </cell>
          <cell r="H26">
            <v>16.2</v>
          </cell>
          <cell r="I26" t="str">
            <v>S</v>
          </cell>
          <cell r="J26">
            <v>33.840000000000003</v>
          </cell>
          <cell r="K26">
            <v>0.2</v>
          </cell>
        </row>
        <row r="27">
          <cell r="B27">
            <v>27.324999999999999</v>
          </cell>
          <cell r="C27">
            <v>33</v>
          </cell>
          <cell r="D27">
            <v>14.6</v>
          </cell>
          <cell r="E27">
            <v>40.333333333333336</v>
          </cell>
          <cell r="F27">
            <v>83</v>
          </cell>
          <cell r="G27">
            <v>21</v>
          </cell>
          <cell r="H27">
            <v>12.96</v>
          </cell>
          <cell r="I27" t="str">
            <v>S</v>
          </cell>
          <cell r="J27">
            <v>34.200000000000003</v>
          </cell>
          <cell r="K27">
            <v>0</v>
          </cell>
        </row>
        <row r="28">
          <cell r="B28">
            <v>31</v>
          </cell>
          <cell r="C28">
            <v>35.799999999999997</v>
          </cell>
          <cell r="D28">
            <v>17.399999999999999</v>
          </cell>
          <cell r="E28">
            <v>36</v>
          </cell>
          <cell r="F28">
            <v>75</v>
          </cell>
          <cell r="G28">
            <v>26</v>
          </cell>
          <cell r="H28">
            <v>15.840000000000002</v>
          </cell>
          <cell r="I28" t="str">
            <v>N</v>
          </cell>
          <cell r="J28">
            <v>33.840000000000003</v>
          </cell>
          <cell r="K28">
            <v>0</v>
          </cell>
        </row>
        <row r="29">
          <cell r="B29">
            <v>31.418181818181814</v>
          </cell>
          <cell r="C29">
            <v>37.299999999999997</v>
          </cell>
          <cell r="D29">
            <v>20</v>
          </cell>
          <cell r="E29">
            <v>40.090909090909093</v>
          </cell>
          <cell r="F29">
            <v>92</v>
          </cell>
          <cell r="G29">
            <v>24</v>
          </cell>
          <cell r="H29">
            <v>20.52</v>
          </cell>
          <cell r="I29" t="str">
            <v>NE</v>
          </cell>
          <cell r="J29">
            <v>46.440000000000005</v>
          </cell>
          <cell r="K29">
            <v>14.2</v>
          </cell>
        </row>
        <row r="30">
          <cell r="B30">
            <v>31.76</v>
          </cell>
          <cell r="C30">
            <v>37.799999999999997</v>
          </cell>
          <cell r="D30">
            <v>22.7</v>
          </cell>
          <cell r="E30">
            <v>43.3</v>
          </cell>
          <cell r="F30">
            <v>78</v>
          </cell>
          <cell r="G30">
            <v>27</v>
          </cell>
          <cell r="H30">
            <v>20.88</v>
          </cell>
          <cell r="I30" t="str">
            <v>NE</v>
          </cell>
          <cell r="J30">
            <v>46.080000000000005</v>
          </cell>
          <cell r="K30">
            <v>1</v>
          </cell>
        </row>
        <row r="31">
          <cell r="B31">
            <v>33.041666666666657</v>
          </cell>
          <cell r="C31">
            <v>37.200000000000003</v>
          </cell>
          <cell r="D31">
            <v>23.9</v>
          </cell>
          <cell r="E31">
            <v>44.083333333333336</v>
          </cell>
          <cell r="F31">
            <v>72</v>
          </cell>
          <cell r="G31">
            <v>32</v>
          </cell>
          <cell r="H31">
            <v>24.48</v>
          </cell>
          <cell r="I31" t="str">
            <v>N</v>
          </cell>
          <cell r="J31">
            <v>46.800000000000004</v>
          </cell>
          <cell r="K31">
            <v>0</v>
          </cell>
        </row>
        <row r="32">
          <cell r="B32">
            <v>30.914285714285715</v>
          </cell>
          <cell r="C32">
            <v>36</v>
          </cell>
          <cell r="D32">
            <v>22.4</v>
          </cell>
          <cell r="E32">
            <v>50.428571428571431</v>
          </cell>
          <cell r="F32">
            <v>75</v>
          </cell>
          <cell r="G32">
            <v>37</v>
          </cell>
          <cell r="H32">
            <v>29.880000000000003</v>
          </cell>
          <cell r="I32" t="str">
            <v>NE</v>
          </cell>
          <cell r="J32">
            <v>55.080000000000005</v>
          </cell>
          <cell r="K32">
            <v>0</v>
          </cell>
        </row>
        <row r="33">
          <cell r="B33">
            <v>28.908333333333321</v>
          </cell>
          <cell r="C33">
            <v>38.1</v>
          </cell>
          <cell r="D33">
            <v>21.6</v>
          </cell>
          <cell r="E33">
            <v>57.208333333333336</v>
          </cell>
          <cell r="F33">
            <v>84</v>
          </cell>
          <cell r="G33">
            <v>30</v>
          </cell>
          <cell r="H33">
            <v>25.92</v>
          </cell>
          <cell r="I33" t="str">
            <v>N</v>
          </cell>
          <cell r="J33">
            <v>48.24</v>
          </cell>
          <cell r="K33">
            <v>0</v>
          </cell>
        </row>
        <row r="34">
          <cell r="B34">
            <v>31.870833333333334</v>
          </cell>
          <cell r="C34">
            <v>39.4</v>
          </cell>
          <cell r="D34">
            <v>25.5</v>
          </cell>
          <cell r="E34">
            <v>46.5</v>
          </cell>
          <cell r="F34">
            <v>66</v>
          </cell>
          <cell r="G34">
            <v>25</v>
          </cell>
          <cell r="H34">
            <v>26.28</v>
          </cell>
          <cell r="I34" t="str">
            <v>NE</v>
          </cell>
          <cell r="J34">
            <v>43.56</v>
          </cell>
          <cell r="K34">
            <v>0</v>
          </cell>
        </row>
        <row r="35">
          <cell r="B35">
            <v>30.129166666666663</v>
          </cell>
          <cell r="C35">
            <v>38.799999999999997</v>
          </cell>
          <cell r="D35">
            <v>21.5</v>
          </cell>
          <cell r="E35">
            <v>52.083333333333336</v>
          </cell>
          <cell r="F35">
            <v>92</v>
          </cell>
          <cell r="G35">
            <v>30</v>
          </cell>
          <cell r="H35">
            <v>30.6</v>
          </cell>
          <cell r="I35" t="str">
            <v>NE</v>
          </cell>
          <cell r="J35">
            <v>64.08</v>
          </cell>
          <cell r="K35">
            <v>3.1999999999999997</v>
          </cell>
        </row>
        <row r="36">
          <cell r="I36" t="str">
            <v>NE</v>
          </cell>
        </row>
      </sheetData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30.416666666666668</v>
          </cell>
          <cell r="C5">
            <v>36.5</v>
          </cell>
          <cell r="D5">
            <v>25.2</v>
          </cell>
          <cell r="E5">
            <v>36.125</v>
          </cell>
          <cell r="F5">
            <v>50</v>
          </cell>
          <cell r="G5">
            <v>27</v>
          </cell>
          <cell r="H5">
            <v>20.16</v>
          </cell>
          <cell r="I5" t="str">
            <v>N</v>
          </cell>
          <cell r="J5">
            <v>51.84</v>
          </cell>
          <cell r="K5">
            <v>0</v>
          </cell>
        </row>
        <row r="6">
          <cell r="B6">
            <v>27.737500000000001</v>
          </cell>
          <cell r="C6">
            <v>34.299999999999997</v>
          </cell>
          <cell r="D6">
            <v>24</v>
          </cell>
          <cell r="E6">
            <v>50.791666666666664</v>
          </cell>
          <cell r="F6">
            <v>65</v>
          </cell>
          <cell r="G6">
            <v>32</v>
          </cell>
          <cell r="H6">
            <v>29.16</v>
          </cell>
          <cell r="I6" t="str">
            <v>N</v>
          </cell>
          <cell r="J6">
            <v>61.2</v>
          </cell>
          <cell r="K6">
            <v>0</v>
          </cell>
        </row>
        <row r="7">
          <cell r="B7">
            <v>27.383333333333336</v>
          </cell>
          <cell r="C7">
            <v>36.5</v>
          </cell>
          <cell r="D7">
            <v>18.7</v>
          </cell>
          <cell r="E7">
            <v>51.583333333333336</v>
          </cell>
          <cell r="F7">
            <v>83</v>
          </cell>
          <cell r="G7">
            <v>23</v>
          </cell>
          <cell r="H7">
            <v>13.32</v>
          </cell>
          <cell r="I7" t="str">
            <v>N</v>
          </cell>
          <cell r="J7">
            <v>29.880000000000003</v>
          </cell>
          <cell r="K7">
            <v>0</v>
          </cell>
        </row>
        <row r="8">
          <cell r="B8">
            <v>27.983333333333331</v>
          </cell>
          <cell r="C8">
            <v>36.700000000000003</v>
          </cell>
          <cell r="D8">
            <v>22</v>
          </cell>
          <cell r="E8">
            <v>49.75</v>
          </cell>
          <cell r="F8">
            <v>69</v>
          </cell>
          <cell r="G8">
            <v>26</v>
          </cell>
          <cell r="H8">
            <v>14.04</v>
          </cell>
          <cell r="I8" t="str">
            <v>L</v>
          </cell>
          <cell r="J8">
            <v>35.28</v>
          </cell>
          <cell r="K8">
            <v>0</v>
          </cell>
        </row>
        <row r="9">
          <cell r="B9">
            <v>25.816666666666666</v>
          </cell>
          <cell r="C9">
            <v>31.5</v>
          </cell>
          <cell r="D9">
            <v>22.2</v>
          </cell>
          <cell r="E9">
            <v>61.291666666666664</v>
          </cell>
          <cell r="F9">
            <v>79</v>
          </cell>
          <cell r="G9">
            <v>39</v>
          </cell>
          <cell r="H9">
            <v>22.32</v>
          </cell>
          <cell r="I9" t="str">
            <v>N</v>
          </cell>
          <cell r="J9">
            <v>53.28</v>
          </cell>
          <cell r="K9">
            <v>0.60000000000000009</v>
          </cell>
        </row>
        <row r="10">
          <cell r="B10">
            <v>19.45</v>
          </cell>
          <cell r="C10">
            <v>22.3</v>
          </cell>
          <cell r="D10">
            <v>17.7</v>
          </cell>
          <cell r="E10">
            <v>86.833333333333329</v>
          </cell>
          <cell r="F10">
            <v>94</v>
          </cell>
          <cell r="G10">
            <v>76</v>
          </cell>
          <cell r="H10">
            <v>18.720000000000002</v>
          </cell>
          <cell r="I10" t="str">
            <v>N</v>
          </cell>
          <cell r="J10">
            <v>32.4</v>
          </cell>
          <cell r="K10">
            <v>6.8000000000000007</v>
          </cell>
        </row>
        <row r="11">
          <cell r="B11">
            <v>20.241666666666667</v>
          </cell>
          <cell r="C11">
            <v>26.2</v>
          </cell>
          <cell r="D11">
            <v>17.399999999999999</v>
          </cell>
          <cell r="E11">
            <v>82.041666666666671</v>
          </cell>
          <cell r="F11">
            <v>94</v>
          </cell>
          <cell r="G11">
            <v>60</v>
          </cell>
          <cell r="H11">
            <v>16.2</v>
          </cell>
          <cell r="I11" t="str">
            <v>SE</v>
          </cell>
          <cell r="J11">
            <v>28.44</v>
          </cell>
          <cell r="K11">
            <v>0.2</v>
          </cell>
        </row>
        <row r="12">
          <cell r="B12">
            <v>23.079166666666666</v>
          </cell>
          <cell r="C12">
            <v>28.4</v>
          </cell>
          <cell r="D12">
            <v>19.7</v>
          </cell>
          <cell r="E12">
            <v>68.708333333333329</v>
          </cell>
          <cell r="F12">
            <v>86</v>
          </cell>
          <cell r="G12">
            <v>49</v>
          </cell>
          <cell r="H12">
            <v>16.559999999999999</v>
          </cell>
          <cell r="I12" t="str">
            <v>SE</v>
          </cell>
          <cell r="J12">
            <v>26.64</v>
          </cell>
          <cell r="K12">
            <v>0</v>
          </cell>
        </row>
        <row r="13">
          <cell r="B13">
            <v>25.924999999999997</v>
          </cell>
          <cell r="C13">
            <v>33.5</v>
          </cell>
          <cell r="D13">
            <v>20.100000000000001</v>
          </cell>
          <cell r="E13">
            <v>56</v>
          </cell>
          <cell r="F13">
            <v>83</v>
          </cell>
          <cell r="G13">
            <v>27</v>
          </cell>
          <cell r="H13">
            <v>19.440000000000001</v>
          </cell>
          <cell r="I13" t="str">
            <v>L</v>
          </cell>
          <cell r="J13">
            <v>33.840000000000003</v>
          </cell>
          <cell r="K13">
            <v>0</v>
          </cell>
        </row>
        <row r="14">
          <cell r="B14">
            <v>27.816666666666663</v>
          </cell>
          <cell r="C14">
            <v>35.299999999999997</v>
          </cell>
          <cell r="D14">
            <v>21.5</v>
          </cell>
          <cell r="E14">
            <v>49.75</v>
          </cell>
          <cell r="F14">
            <v>73</v>
          </cell>
          <cell r="G14">
            <v>29</v>
          </cell>
          <cell r="H14">
            <v>23.040000000000003</v>
          </cell>
          <cell r="I14" t="str">
            <v>L</v>
          </cell>
          <cell r="J14">
            <v>41.4</v>
          </cell>
          <cell r="K14">
            <v>0</v>
          </cell>
        </row>
        <row r="15">
          <cell r="B15">
            <v>28.724999999999998</v>
          </cell>
          <cell r="C15">
            <v>35.9</v>
          </cell>
          <cell r="D15">
            <v>22.6</v>
          </cell>
          <cell r="E15">
            <v>49</v>
          </cell>
          <cell r="F15">
            <v>73</v>
          </cell>
          <cell r="G15">
            <v>27</v>
          </cell>
          <cell r="H15">
            <v>20.52</v>
          </cell>
          <cell r="I15" t="str">
            <v>N</v>
          </cell>
          <cell r="J15">
            <v>49.680000000000007</v>
          </cell>
          <cell r="K15">
            <v>0</v>
          </cell>
        </row>
        <row r="16">
          <cell r="B16">
            <v>28.704166666666662</v>
          </cell>
          <cell r="C16">
            <v>36.6</v>
          </cell>
          <cell r="D16">
            <v>21.5</v>
          </cell>
          <cell r="E16">
            <v>43.375</v>
          </cell>
          <cell r="F16">
            <v>66</v>
          </cell>
          <cell r="G16">
            <v>21</v>
          </cell>
          <cell r="H16">
            <v>16.559999999999999</v>
          </cell>
          <cell r="I16" t="str">
            <v>N</v>
          </cell>
          <cell r="J16">
            <v>47.16</v>
          </cell>
          <cell r="K16">
            <v>0</v>
          </cell>
        </row>
        <row r="17">
          <cell r="B17">
            <v>27.075000000000003</v>
          </cell>
          <cell r="C17">
            <v>37.200000000000003</v>
          </cell>
          <cell r="D17">
            <v>21.6</v>
          </cell>
          <cell r="E17">
            <v>51.291666666666664</v>
          </cell>
          <cell r="F17">
            <v>86</v>
          </cell>
          <cell r="G17">
            <v>23</v>
          </cell>
          <cell r="H17">
            <v>16.559999999999999</v>
          </cell>
          <cell r="I17" t="str">
            <v>N</v>
          </cell>
          <cell r="J17">
            <v>52.2</v>
          </cell>
          <cell r="K17">
            <v>2</v>
          </cell>
        </row>
        <row r="18">
          <cell r="B18">
            <v>27.212500000000002</v>
          </cell>
          <cell r="C18">
            <v>35.1</v>
          </cell>
          <cell r="D18">
            <v>21.7</v>
          </cell>
          <cell r="E18">
            <v>51.791666666666664</v>
          </cell>
          <cell r="F18">
            <v>82</v>
          </cell>
          <cell r="G18">
            <v>27</v>
          </cell>
          <cell r="H18">
            <v>20.88</v>
          </cell>
          <cell r="I18" t="str">
            <v>N</v>
          </cell>
          <cell r="J18">
            <v>46.800000000000004</v>
          </cell>
          <cell r="K18">
            <v>0</v>
          </cell>
        </row>
        <row r="19">
          <cell r="B19">
            <v>26.454166666666669</v>
          </cell>
          <cell r="C19">
            <v>34.9</v>
          </cell>
          <cell r="D19">
            <v>22.1</v>
          </cell>
          <cell r="E19">
            <v>61.416666666666664</v>
          </cell>
          <cell r="F19">
            <v>81</v>
          </cell>
          <cell r="G19">
            <v>32</v>
          </cell>
          <cell r="H19">
            <v>19.8</v>
          </cell>
          <cell r="I19" t="str">
            <v>SE</v>
          </cell>
          <cell r="J19">
            <v>37.440000000000005</v>
          </cell>
          <cell r="K19">
            <v>0.4</v>
          </cell>
        </row>
        <row r="20">
          <cell r="B20">
            <v>25.900000000000002</v>
          </cell>
          <cell r="C20">
            <v>34.700000000000003</v>
          </cell>
          <cell r="D20">
            <v>21.2</v>
          </cell>
          <cell r="E20">
            <v>62.291666666666664</v>
          </cell>
          <cell r="F20">
            <v>83</v>
          </cell>
          <cell r="G20">
            <v>32</v>
          </cell>
          <cell r="H20">
            <v>25.92</v>
          </cell>
          <cell r="I20" t="str">
            <v>SE</v>
          </cell>
          <cell r="J20">
            <v>46.440000000000005</v>
          </cell>
          <cell r="K20">
            <v>0.4</v>
          </cell>
        </row>
        <row r="21">
          <cell r="B21">
            <v>27.229166666666668</v>
          </cell>
          <cell r="C21">
            <v>33.200000000000003</v>
          </cell>
          <cell r="D21">
            <v>22.7</v>
          </cell>
          <cell r="E21">
            <v>53.041666666666664</v>
          </cell>
          <cell r="F21">
            <v>72</v>
          </cell>
          <cell r="G21">
            <v>34</v>
          </cell>
          <cell r="H21">
            <v>14.76</v>
          </cell>
          <cell r="I21" t="str">
            <v>SE</v>
          </cell>
          <cell r="J21">
            <v>28.08</v>
          </cell>
          <cell r="K21">
            <v>0.4</v>
          </cell>
        </row>
        <row r="22">
          <cell r="B22">
            <v>26.762499999999999</v>
          </cell>
          <cell r="C22">
            <v>31.3</v>
          </cell>
          <cell r="D22">
            <v>23.3</v>
          </cell>
          <cell r="E22">
            <v>52.541666666666664</v>
          </cell>
          <cell r="F22">
            <v>66</v>
          </cell>
          <cell r="G22">
            <v>37</v>
          </cell>
          <cell r="H22">
            <v>15.120000000000001</v>
          </cell>
          <cell r="I22" t="str">
            <v>N</v>
          </cell>
          <cell r="J22">
            <v>28.8</v>
          </cell>
          <cell r="K22">
            <v>0</v>
          </cell>
        </row>
        <row r="23">
          <cell r="B23">
            <v>25.266666666666666</v>
          </cell>
          <cell r="C23">
            <v>34.1</v>
          </cell>
          <cell r="D23">
            <v>19.5</v>
          </cell>
          <cell r="E23">
            <v>67</v>
          </cell>
          <cell r="F23">
            <v>90</v>
          </cell>
          <cell r="G23">
            <v>38</v>
          </cell>
          <cell r="H23">
            <v>16.920000000000002</v>
          </cell>
          <cell r="I23" t="str">
            <v>SE</v>
          </cell>
          <cell r="J23">
            <v>61.560000000000009</v>
          </cell>
          <cell r="K23">
            <v>6.8</v>
          </cell>
        </row>
        <row r="24">
          <cell r="B24">
            <v>26.129166666666663</v>
          </cell>
          <cell r="C24">
            <v>34.700000000000003</v>
          </cell>
          <cell r="D24">
            <v>19</v>
          </cell>
          <cell r="E24">
            <v>63.916666666666664</v>
          </cell>
          <cell r="F24">
            <v>89</v>
          </cell>
          <cell r="G24">
            <v>33</v>
          </cell>
          <cell r="H24">
            <v>15.840000000000002</v>
          </cell>
          <cell r="I24" t="str">
            <v>N</v>
          </cell>
          <cell r="J24">
            <v>42.12</v>
          </cell>
          <cell r="K24">
            <v>0</v>
          </cell>
        </row>
        <row r="25">
          <cell r="B25">
            <v>22.487499999999997</v>
          </cell>
          <cell r="C25">
            <v>29.4</v>
          </cell>
          <cell r="D25">
            <v>18.399999999999999</v>
          </cell>
          <cell r="E25">
            <v>79.333333333333329</v>
          </cell>
          <cell r="F25">
            <v>94</v>
          </cell>
          <cell r="G25">
            <v>47</v>
          </cell>
          <cell r="H25">
            <v>16.920000000000002</v>
          </cell>
          <cell r="I25" t="str">
            <v>N</v>
          </cell>
          <cell r="J25">
            <v>43.56</v>
          </cell>
          <cell r="K25">
            <v>12.8</v>
          </cell>
        </row>
        <row r="26">
          <cell r="B26">
            <v>20.170833333333331</v>
          </cell>
          <cell r="C26">
            <v>27.7</v>
          </cell>
          <cell r="D26">
            <v>15.4</v>
          </cell>
          <cell r="E26">
            <v>73.5</v>
          </cell>
          <cell r="F26">
            <v>95</v>
          </cell>
          <cell r="G26">
            <v>33</v>
          </cell>
          <cell r="H26">
            <v>16.559999999999999</v>
          </cell>
          <cell r="I26" t="str">
            <v>N</v>
          </cell>
          <cell r="J26">
            <v>31.680000000000003</v>
          </cell>
          <cell r="K26">
            <v>0.4</v>
          </cell>
        </row>
        <row r="27">
          <cell r="B27">
            <v>24.3125</v>
          </cell>
          <cell r="C27">
            <v>33.200000000000003</v>
          </cell>
          <cell r="D27">
            <v>16.7</v>
          </cell>
          <cell r="E27">
            <v>52.208333333333336</v>
          </cell>
          <cell r="F27">
            <v>86</v>
          </cell>
          <cell r="G27">
            <v>19</v>
          </cell>
          <cell r="H27">
            <v>13.32</v>
          </cell>
          <cell r="I27" t="str">
            <v>N</v>
          </cell>
          <cell r="J27">
            <v>31.680000000000003</v>
          </cell>
          <cell r="K27">
            <v>0</v>
          </cell>
        </row>
        <row r="28">
          <cell r="B28">
            <v>27.820833333333336</v>
          </cell>
          <cell r="C28">
            <v>36.200000000000003</v>
          </cell>
          <cell r="D28">
            <v>21.2</v>
          </cell>
          <cell r="E28">
            <v>42.75</v>
          </cell>
          <cell r="F28">
            <v>67</v>
          </cell>
          <cell r="G28">
            <v>20</v>
          </cell>
          <cell r="H28">
            <v>19.079999999999998</v>
          </cell>
          <cell r="I28" t="str">
            <v>L</v>
          </cell>
          <cell r="J28">
            <v>37.440000000000005</v>
          </cell>
          <cell r="K28">
            <v>0</v>
          </cell>
        </row>
        <row r="29">
          <cell r="B29">
            <v>30.254166666666666</v>
          </cell>
          <cell r="C29">
            <v>38.1</v>
          </cell>
          <cell r="D29">
            <v>23.8</v>
          </cell>
          <cell r="E29">
            <v>35.333333333333336</v>
          </cell>
          <cell r="F29">
            <v>53</v>
          </cell>
          <cell r="G29">
            <v>17</v>
          </cell>
          <cell r="H29">
            <v>18.720000000000002</v>
          </cell>
          <cell r="I29" t="str">
            <v>L</v>
          </cell>
          <cell r="J29">
            <v>34.92</v>
          </cell>
          <cell r="K29">
            <v>0</v>
          </cell>
        </row>
        <row r="30">
          <cell r="B30">
            <v>28.937499999999989</v>
          </cell>
          <cell r="C30">
            <v>36.9</v>
          </cell>
          <cell r="D30">
            <v>24.4</v>
          </cell>
          <cell r="E30">
            <v>44.541666666666664</v>
          </cell>
          <cell r="F30">
            <v>60</v>
          </cell>
          <cell r="G30">
            <v>25</v>
          </cell>
          <cell r="H30">
            <v>20.88</v>
          </cell>
          <cell r="I30" t="str">
            <v>NE</v>
          </cell>
          <cell r="J30">
            <v>83.88000000000001</v>
          </cell>
          <cell r="K30">
            <v>0</v>
          </cell>
        </row>
        <row r="31">
          <cell r="B31">
            <v>29.033333333333335</v>
          </cell>
          <cell r="C31">
            <v>36.1</v>
          </cell>
          <cell r="D31">
            <v>23.6</v>
          </cell>
          <cell r="E31">
            <v>49.333333333333336</v>
          </cell>
          <cell r="F31">
            <v>67</v>
          </cell>
          <cell r="G31">
            <v>29</v>
          </cell>
          <cell r="H31">
            <v>20.16</v>
          </cell>
          <cell r="I31" t="str">
            <v>N</v>
          </cell>
          <cell r="J31">
            <v>38.159999999999997</v>
          </cell>
          <cell r="K31">
            <v>0</v>
          </cell>
        </row>
        <row r="32">
          <cell r="B32">
            <v>29.966666666666654</v>
          </cell>
          <cell r="C32">
            <v>36.9</v>
          </cell>
          <cell r="D32">
            <v>23.7</v>
          </cell>
          <cell r="E32">
            <v>46.916666666666664</v>
          </cell>
          <cell r="F32">
            <v>67</v>
          </cell>
          <cell r="G32">
            <v>27</v>
          </cell>
          <cell r="H32">
            <v>22.32</v>
          </cell>
          <cell r="I32" t="str">
            <v>N</v>
          </cell>
          <cell r="J32">
            <v>50.04</v>
          </cell>
          <cell r="K32">
            <v>0</v>
          </cell>
        </row>
        <row r="33">
          <cell r="B33">
            <v>28.841666666666669</v>
          </cell>
          <cell r="C33">
            <v>36.299999999999997</v>
          </cell>
          <cell r="D33">
            <v>22.3</v>
          </cell>
          <cell r="E33">
            <v>46.916666666666664</v>
          </cell>
          <cell r="F33">
            <v>68</v>
          </cell>
          <cell r="G33">
            <v>28</v>
          </cell>
          <cell r="H33">
            <v>25.56</v>
          </cell>
          <cell r="I33" t="str">
            <v>N</v>
          </cell>
          <cell r="J33">
            <v>45</v>
          </cell>
          <cell r="K33">
            <v>0</v>
          </cell>
        </row>
        <row r="34">
          <cell r="B34">
            <v>30.666666666666671</v>
          </cell>
          <cell r="C34">
            <v>38.299999999999997</v>
          </cell>
          <cell r="D34">
            <v>25.1</v>
          </cell>
          <cell r="E34">
            <v>44.166666666666664</v>
          </cell>
          <cell r="F34">
            <v>64</v>
          </cell>
          <cell r="G34">
            <v>25</v>
          </cell>
          <cell r="H34">
            <v>14.4</v>
          </cell>
          <cell r="I34" t="str">
            <v>N</v>
          </cell>
          <cell r="J34">
            <v>30.6</v>
          </cell>
          <cell r="K34">
            <v>0</v>
          </cell>
        </row>
        <row r="35">
          <cell r="B35">
            <v>31.279166666666672</v>
          </cell>
          <cell r="C35">
            <v>39.6</v>
          </cell>
          <cell r="D35">
            <v>26.2</v>
          </cell>
          <cell r="E35">
            <v>40.041666666666664</v>
          </cell>
          <cell r="F35">
            <v>57</v>
          </cell>
          <cell r="G35">
            <v>18</v>
          </cell>
          <cell r="H35">
            <v>16.559999999999999</v>
          </cell>
          <cell r="I35" t="str">
            <v>L</v>
          </cell>
          <cell r="J35">
            <v>46.800000000000004</v>
          </cell>
          <cell r="K35">
            <v>0</v>
          </cell>
        </row>
        <row r="36">
          <cell r="I36" t="str">
            <v>N</v>
          </cell>
        </row>
      </sheetData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27.858333333333338</v>
          </cell>
          <cell r="C5">
            <v>35.6</v>
          </cell>
          <cell r="D5">
            <v>22</v>
          </cell>
          <cell r="E5">
            <v>41.166666666666664</v>
          </cell>
          <cell r="F5">
            <v>57</v>
          </cell>
          <cell r="G5">
            <v>19</v>
          </cell>
          <cell r="H5">
            <v>16.920000000000002</v>
          </cell>
          <cell r="I5" t="str">
            <v>SO</v>
          </cell>
          <cell r="J5">
            <v>56.16</v>
          </cell>
          <cell r="K5">
            <v>0.4</v>
          </cell>
        </row>
        <row r="6">
          <cell r="B6">
            <v>24.487499999999997</v>
          </cell>
          <cell r="C6">
            <v>33.5</v>
          </cell>
          <cell r="D6">
            <v>19.3</v>
          </cell>
          <cell r="E6">
            <v>61.166666666666664</v>
          </cell>
          <cell r="F6">
            <v>88</v>
          </cell>
          <cell r="G6">
            <v>34</v>
          </cell>
          <cell r="H6">
            <v>36.36</v>
          </cell>
          <cell r="I6" t="str">
            <v>O</v>
          </cell>
          <cell r="J6">
            <v>74.88000000000001</v>
          </cell>
          <cell r="K6">
            <v>8.1999999999999993</v>
          </cell>
        </row>
        <row r="7">
          <cell r="B7">
            <v>24.554166666666664</v>
          </cell>
          <cell r="C7">
            <v>32.4</v>
          </cell>
          <cell r="D7">
            <v>17.600000000000001</v>
          </cell>
          <cell r="E7">
            <v>62.5</v>
          </cell>
          <cell r="F7">
            <v>89</v>
          </cell>
          <cell r="G7">
            <v>32</v>
          </cell>
          <cell r="H7">
            <v>14.04</v>
          </cell>
          <cell r="I7" t="str">
            <v>N</v>
          </cell>
          <cell r="J7">
            <v>38.159999999999997</v>
          </cell>
          <cell r="K7">
            <v>0</v>
          </cell>
        </row>
        <row r="8">
          <cell r="B8">
            <v>26.933333333333326</v>
          </cell>
          <cell r="C8">
            <v>35.1</v>
          </cell>
          <cell r="D8">
            <v>19.600000000000001</v>
          </cell>
          <cell r="E8">
            <v>49.625</v>
          </cell>
          <cell r="F8">
            <v>76</v>
          </cell>
          <cell r="G8">
            <v>21</v>
          </cell>
          <cell r="H8">
            <v>12.96</v>
          </cell>
          <cell r="I8" t="str">
            <v>NO</v>
          </cell>
          <cell r="J8">
            <v>27.36</v>
          </cell>
          <cell r="K8">
            <v>0</v>
          </cell>
        </row>
        <row r="9">
          <cell r="B9">
            <v>26.508333333333329</v>
          </cell>
          <cell r="C9">
            <v>35.9</v>
          </cell>
          <cell r="D9">
            <v>18.899999999999999</v>
          </cell>
          <cell r="E9">
            <v>52.208333333333336</v>
          </cell>
          <cell r="F9">
            <v>84</v>
          </cell>
          <cell r="G9">
            <v>16</v>
          </cell>
          <cell r="H9">
            <v>23.400000000000002</v>
          </cell>
          <cell r="I9" t="str">
            <v>L</v>
          </cell>
          <cell r="J9">
            <v>40.32</v>
          </cell>
          <cell r="K9">
            <v>0</v>
          </cell>
        </row>
        <row r="10">
          <cell r="B10">
            <v>21.945833333333336</v>
          </cell>
          <cell r="C10">
            <v>27.9</v>
          </cell>
          <cell r="D10">
            <v>17.2</v>
          </cell>
          <cell r="E10">
            <v>79.208333333333329</v>
          </cell>
          <cell r="F10">
            <v>93</v>
          </cell>
          <cell r="G10">
            <v>48</v>
          </cell>
          <cell r="H10">
            <v>24.48</v>
          </cell>
          <cell r="I10" t="str">
            <v>L</v>
          </cell>
          <cell r="J10">
            <v>47.16</v>
          </cell>
          <cell r="K10">
            <v>45.8</v>
          </cell>
        </row>
        <row r="11">
          <cell r="B11">
            <v>21.054166666666667</v>
          </cell>
          <cell r="C11">
            <v>27.1</v>
          </cell>
          <cell r="D11">
            <v>17.7</v>
          </cell>
          <cell r="E11">
            <v>83.541666666666671</v>
          </cell>
          <cell r="F11">
            <v>95</v>
          </cell>
          <cell r="G11">
            <v>58</v>
          </cell>
          <cell r="H11">
            <v>12.6</v>
          </cell>
          <cell r="I11" t="str">
            <v>N</v>
          </cell>
          <cell r="J11">
            <v>26.64</v>
          </cell>
          <cell r="K11">
            <v>0.4</v>
          </cell>
        </row>
        <row r="12">
          <cell r="B12">
            <v>20.824999999999999</v>
          </cell>
          <cell r="C12">
            <v>26.8</v>
          </cell>
          <cell r="D12">
            <v>17.5</v>
          </cell>
          <cell r="E12">
            <v>84.458333333333329</v>
          </cell>
          <cell r="F12">
            <v>95</v>
          </cell>
          <cell r="G12">
            <v>61</v>
          </cell>
          <cell r="H12">
            <v>25.92</v>
          </cell>
          <cell r="I12" t="str">
            <v>N</v>
          </cell>
          <cell r="J12">
            <v>52.56</v>
          </cell>
          <cell r="K12">
            <v>28.599999999999998</v>
          </cell>
        </row>
        <row r="13">
          <cell r="B13">
            <v>20.970833333333335</v>
          </cell>
          <cell r="C13">
            <v>24.9</v>
          </cell>
          <cell r="D13">
            <v>18.3</v>
          </cell>
          <cell r="E13">
            <v>84.166666666666671</v>
          </cell>
          <cell r="F13">
            <v>94</v>
          </cell>
          <cell r="G13">
            <v>65</v>
          </cell>
          <cell r="H13">
            <v>16.2</v>
          </cell>
          <cell r="I13" t="str">
            <v>NO</v>
          </cell>
          <cell r="J13">
            <v>33.840000000000003</v>
          </cell>
          <cell r="K13">
            <v>0.6</v>
          </cell>
        </row>
        <row r="14">
          <cell r="B14">
            <v>22.754166666666663</v>
          </cell>
          <cell r="C14">
            <v>26.4</v>
          </cell>
          <cell r="D14">
            <v>20.7</v>
          </cell>
          <cell r="E14">
            <v>77.666666666666671</v>
          </cell>
          <cell r="F14">
            <v>87</v>
          </cell>
          <cell r="G14">
            <v>58</v>
          </cell>
          <cell r="H14">
            <v>16.2</v>
          </cell>
          <cell r="I14" t="str">
            <v>NO</v>
          </cell>
          <cell r="J14">
            <v>33.119999999999997</v>
          </cell>
          <cell r="K14">
            <v>0.60000000000000009</v>
          </cell>
        </row>
        <row r="15">
          <cell r="B15">
            <v>23.920833333333334</v>
          </cell>
          <cell r="C15">
            <v>31.1</v>
          </cell>
          <cell r="D15">
            <v>19.3</v>
          </cell>
          <cell r="E15">
            <v>67.583333333333329</v>
          </cell>
          <cell r="F15">
            <v>91</v>
          </cell>
          <cell r="G15">
            <v>35</v>
          </cell>
          <cell r="H15">
            <v>20.88</v>
          </cell>
          <cell r="I15" t="str">
            <v>SO</v>
          </cell>
          <cell r="J15">
            <v>36</v>
          </cell>
          <cell r="K15">
            <v>0</v>
          </cell>
        </row>
        <row r="16">
          <cell r="B16">
            <v>25.195833333333336</v>
          </cell>
          <cell r="C16">
            <v>32.5</v>
          </cell>
          <cell r="D16">
            <v>20</v>
          </cell>
          <cell r="E16">
            <v>58.791666666666664</v>
          </cell>
          <cell r="F16">
            <v>84</v>
          </cell>
          <cell r="G16">
            <v>27</v>
          </cell>
          <cell r="H16">
            <v>20.52</v>
          </cell>
          <cell r="I16" t="str">
            <v>SO</v>
          </cell>
          <cell r="J16">
            <v>59.04</v>
          </cell>
          <cell r="K16">
            <v>1.8</v>
          </cell>
        </row>
        <row r="17">
          <cell r="B17">
            <v>23.729166666666668</v>
          </cell>
          <cell r="C17">
            <v>31.9</v>
          </cell>
          <cell r="D17">
            <v>20.7</v>
          </cell>
          <cell r="E17">
            <v>61.5</v>
          </cell>
          <cell r="F17">
            <v>78</v>
          </cell>
          <cell r="G17">
            <v>31</v>
          </cell>
          <cell r="H17">
            <v>21.240000000000002</v>
          </cell>
          <cell r="I17" t="str">
            <v>S</v>
          </cell>
          <cell r="J17">
            <v>46.440000000000005</v>
          </cell>
          <cell r="K17">
            <v>6.8</v>
          </cell>
        </row>
        <row r="18">
          <cell r="B18">
            <v>23.645833333333329</v>
          </cell>
          <cell r="C18">
            <v>32.299999999999997</v>
          </cell>
          <cell r="D18">
            <v>18.899999999999999</v>
          </cell>
          <cell r="E18">
            <v>63.625</v>
          </cell>
          <cell r="F18">
            <v>85</v>
          </cell>
          <cell r="G18">
            <v>30</v>
          </cell>
          <cell r="H18">
            <v>23.040000000000003</v>
          </cell>
          <cell r="I18" t="str">
            <v>O</v>
          </cell>
          <cell r="J18">
            <v>50.76</v>
          </cell>
          <cell r="K18">
            <v>0.60000000000000009</v>
          </cell>
        </row>
        <row r="19">
          <cell r="B19">
            <v>26.262499999999999</v>
          </cell>
          <cell r="C19">
            <v>33.6</v>
          </cell>
          <cell r="D19">
            <v>19.8</v>
          </cell>
          <cell r="E19">
            <v>53</v>
          </cell>
          <cell r="F19">
            <v>81</v>
          </cell>
          <cell r="G19">
            <v>25</v>
          </cell>
          <cell r="H19">
            <v>16.2</v>
          </cell>
          <cell r="I19" t="str">
            <v>NO</v>
          </cell>
          <cell r="J19">
            <v>34.200000000000003</v>
          </cell>
          <cell r="K19">
            <v>0</v>
          </cell>
        </row>
        <row r="20">
          <cell r="B20">
            <v>25.354166666666668</v>
          </cell>
          <cell r="C20">
            <v>34</v>
          </cell>
          <cell r="D20">
            <v>19.399999999999999</v>
          </cell>
          <cell r="E20">
            <v>61.333333333333336</v>
          </cell>
          <cell r="F20">
            <v>88</v>
          </cell>
          <cell r="G20">
            <v>27</v>
          </cell>
          <cell r="H20">
            <v>15.840000000000002</v>
          </cell>
          <cell r="I20" t="str">
            <v>N</v>
          </cell>
          <cell r="J20">
            <v>30.240000000000002</v>
          </cell>
          <cell r="K20">
            <v>0</v>
          </cell>
        </row>
        <row r="21">
          <cell r="B21">
            <v>28.412500000000005</v>
          </cell>
          <cell r="C21">
            <v>35.299999999999997</v>
          </cell>
          <cell r="D21">
            <v>22.9</v>
          </cell>
          <cell r="E21">
            <v>42.916666666666664</v>
          </cell>
          <cell r="F21">
            <v>68</v>
          </cell>
          <cell r="G21">
            <v>21</v>
          </cell>
          <cell r="H21">
            <v>15.840000000000002</v>
          </cell>
          <cell r="I21" t="str">
            <v>NO</v>
          </cell>
          <cell r="J21">
            <v>37.440000000000005</v>
          </cell>
          <cell r="K21">
            <v>0.4</v>
          </cell>
        </row>
        <row r="22">
          <cell r="B22">
            <v>25.595833333333335</v>
          </cell>
          <cell r="C22">
            <v>33.799999999999997</v>
          </cell>
          <cell r="D22">
            <v>21</v>
          </cell>
          <cell r="E22">
            <v>59.5</v>
          </cell>
          <cell r="F22">
            <v>82</v>
          </cell>
          <cell r="G22">
            <v>30</v>
          </cell>
          <cell r="H22">
            <v>18.720000000000002</v>
          </cell>
          <cell r="I22" t="str">
            <v>SE</v>
          </cell>
          <cell r="J22">
            <v>43.92</v>
          </cell>
          <cell r="K22">
            <v>4.2</v>
          </cell>
        </row>
        <row r="23">
          <cell r="B23">
            <v>24.258333333333336</v>
          </cell>
          <cell r="C23">
            <v>32.5</v>
          </cell>
          <cell r="D23">
            <v>18.600000000000001</v>
          </cell>
          <cell r="E23">
            <v>67.041666666666671</v>
          </cell>
          <cell r="F23">
            <v>89</v>
          </cell>
          <cell r="G23">
            <v>36</v>
          </cell>
          <cell r="H23">
            <v>21.6</v>
          </cell>
          <cell r="I23" t="str">
            <v>NO</v>
          </cell>
          <cell r="J23">
            <v>38.519999999999996</v>
          </cell>
          <cell r="K23">
            <v>10.4</v>
          </cell>
        </row>
        <row r="24">
          <cell r="B24">
            <v>22.862500000000001</v>
          </cell>
          <cell r="C24">
            <v>32.700000000000003</v>
          </cell>
          <cell r="D24">
            <v>16.600000000000001</v>
          </cell>
          <cell r="E24">
            <v>78.458333333333329</v>
          </cell>
          <cell r="F24">
            <v>94</v>
          </cell>
          <cell r="G24">
            <v>39</v>
          </cell>
          <cell r="H24">
            <v>19.079999999999998</v>
          </cell>
          <cell r="I24" t="str">
            <v>NE</v>
          </cell>
          <cell r="J24">
            <v>84.600000000000009</v>
          </cell>
          <cell r="K24">
            <v>33.200000000000003</v>
          </cell>
        </row>
        <row r="25">
          <cell r="B25">
            <v>22.30416666666666</v>
          </cell>
          <cell r="C25">
            <v>31.4</v>
          </cell>
          <cell r="D25">
            <v>19.7</v>
          </cell>
          <cell r="E25">
            <v>81.708333333333329</v>
          </cell>
          <cell r="F25">
            <v>94</v>
          </cell>
          <cell r="G25">
            <v>43</v>
          </cell>
          <cell r="H25">
            <v>30.96</v>
          </cell>
          <cell r="I25" t="str">
            <v>SO</v>
          </cell>
          <cell r="J25">
            <v>71.28</v>
          </cell>
          <cell r="K25">
            <v>11.799999999999999</v>
          </cell>
        </row>
        <row r="26">
          <cell r="B26">
            <v>20.783333333333335</v>
          </cell>
          <cell r="C26">
            <v>23.8</v>
          </cell>
          <cell r="D26">
            <v>18.3</v>
          </cell>
          <cell r="E26">
            <v>84.875</v>
          </cell>
          <cell r="F26">
            <v>94</v>
          </cell>
          <cell r="G26">
            <v>69</v>
          </cell>
          <cell r="H26">
            <v>16.559999999999999</v>
          </cell>
          <cell r="I26" t="str">
            <v>L</v>
          </cell>
          <cell r="J26">
            <v>28.8</v>
          </cell>
          <cell r="K26">
            <v>0.2</v>
          </cell>
        </row>
        <row r="27">
          <cell r="B27">
            <v>22.708333333333329</v>
          </cell>
          <cell r="C27">
            <v>29</v>
          </cell>
          <cell r="D27">
            <v>17.5</v>
          </cell>
          <cell r="E27">
            <v>73.5</v>
          </cell>
          <cell r="F27">
            <v>94</v>
          </cell>
          <cell r="G27">
            <v>47</v>
          </cell>
          <cell r="H27">
            <v>10.08</v>
          </cell>
          <cell r="I27" t="str">
            <v>O</v>
          </cell>
          <cell r="J27">
            <v>33.119999999999997</v>
          </cell>
          <cell r="K27">
            <v>0.2</v>
          </cell>
        </row>
        <row r="28">
          <cell r="B28">
            <v>26.054166666666664</v>
          </cell>
          <cell r="C28">
            <v>33.299999999999997</v>
          </cell>
          <cell r="D28">
            <v>20.6</v>
          </cell>
          <cell r="E28">
            <v>56.166666666666664</v>
          </cell>
          <cell r="F28">
            <v>81</v>
          </cell>
          <cell r="G28">
            <v>27</v>
          </cell>
          <cell r="H28">
            <v>13.32</v>
          </cell>
          <cell r="I28" t="str">
            <v>NO</v>
          </cell>
          <cell r="J28">
            <v>33.119999999999997</v>
          </cell>
          <cell r="K28">
            <v>0</v>
          </cell>
        </row>
        <row r="29">
          <cell r="B29">
            <v>27.320833333333329</v>
          </cell>
          <cell r="C29">
            <v>34</v>
          </cell>
          <cell r="D29">
            <v>21.8</v>
          </cell>
          <cell r="E29">
            <v>46</v>
          </cell>
          <cell r="F29">
            <v>66</v>
          </cell>
          <cell r="G29">
            <v>24</v>
          </cell>
          <cell r="H29">
            <v>14.76</v>
          </cell>
          <cell r="I29" t="str">
            <v>NO</v>
          </cell>
          <cell r="J29">
            <v>36</v>
          </cell>
          <cell r="K29">
            <v>0</v>
          </cell>
        </row>
        <row r="30">
          <cell r="B30">
            <v>27.233333333333334</v>
          </cell>
          <cell r="C30">
            <v>34.799999999999997</v>
          </cell>
          <cell r="D30">
            <v>20.100000000000001</v>
          </cell>
          <cell r="E30">
            <v>51.375</v>
          </cell>
          <cell r="F30">
            <v>80</v>
          </cell>
          <cell r="G30">
            <v>23</v>
          </cell>
          <cell r="H30">
            <v>15.840000000000002</v>
          </cell>
          <cell r="I30" t="str">
            <v>SO</v>
          </cell>
          <cell r="J30">
            <v>36.36</v>
          </cell>
          <cell r="K30">
            <v>0</v>
          </cell>
        </row>
        <row r="31">
          <cell r="B31">
            <v>26.545833333333334</v>
          </cell>
          <cell r="C31">
            <v>34.200000000000003</v>
          </cell>
          <cell r="D31">
            <v>20</v>
          </cell>
          <cell r="E31">
            <v>51.375</v>
          </cell>
          <cell r="F31">
            <v>72</v>
          </cell>
          <cell r="G31">
            <v>24</v>
          </cell>
          <cell r="H31">
            <v>18.36</v>
          </cell>
          <cell r="I31" t="str">
            <v>SO</v>
          </cell>
          <cell r="J31">
            <v>40.680000000000007</v>
          </cell>
          <cell r="K31">
            <v>0.2</v>
          </cell>
        </row>
        <row r="32">
          <cell r="B32">
            <v>24.158333333333342</v>
          </cell>
          <cell r="C32">
            <v>32.700000000000003</v>
          </cell>
          <cell r="D32">
            <v>19.100000000000001</v>
          </cell>
          <cell r="E32">
            <v>63.625</v>
          </cell>
          <cell r="F32">
            <v>88</v>
          </cell>
          <cell r="G32">
            <v>31</v>
          </cell>
          <cell r="H32">
            <v>25.2</v>
          </cell>
          <cell r="I32" t="str">
            <v>S</v>
          </cell>
          <cell r="J32">
            <v>52.92</v>
          </cell>
          <cell r="K32">
            <v>5.4</v>
          </cell>
        </row>
        <row r="33">
          <cell r="B33">
            <v>24.224999999999998</v>
          </cell>
          <cell r="C33">
            <v>32.4</v>
          </cell>
          <cell r="D33">
            <v>18.2</v>
          </cell>
          <cell r="E33">
            <v>64.375</v>
          </cell>
          <cell r="F33">
            <v>87</v>
          </cell>
          <cell r="G33">
            <v>35</v>
          </cell>
          <cell r="H33">
            <v>18</v>
          </cell>
          <cell r="I33" t="str">
            <v>SO</v>
          </cell>
          <cell r="J33">
            <v>38.880000000000003</v>
          </cell>
          <cell r="K33">
            <v>0.6</v>
          </cell>
        </row>
        <row r="34">
          <cell r="B34">
            <v>26.516666666666676</v>
          </cell>
          <cell r="C34">
            <v>35</v>
          </cell>
          <cell r="D34">
            <v>20.9</v>
          </cell>
          <cell r="E34">
            <v>58.541666666666664</v>
          </cell>
          <cell r="F34">
            <v>83</v>
          </cell>
          <cell r="G34">
            <v>26</v>
          </cell>
          <cell r="H34">
            <v>17.64</v>
          </cell>
          <cell r="I34" t="str">
            <v>S</v>
          </cell>
          <cell r="J34">
            <v>37.080000000000005</v>
          </cell>
          <cell r="K34">
            <v>0</v>
          </cell>
        </row>
        <row r="35">
          <cell r="B35">
            <v>26.429166666666664</v>
          </cell>
          <cell r="C35">
            <v>34.5</v>
          </cell>
          <cell r="D35">
            <v>20.6</v>
          </cell>
          <cell r="E35">
            <v>56.708333333333336</v>
          </cell>
          <cell r="F35">
            <v>80</v>
          </cell>
          <cell r="G35">
            <v>25</v>
          </cell>
          <cell r="H35">
            <v>15.840000000000002</v>
          </cell>
          <cell r="I35" t="str">
            <v>S</v>
          </cell>
          <cell r="J35">
            <v>36</v>
          </cell>
          <cell r="K35">
            <v>0</v>
          </cell>
        </row>
        <row r="36">
          <cell r="I36" t="str">
            <v>NO</v>
          </cell>
        </row>
      </sheetData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31.658333333333335</v>
          </cell>
          <cell r="C5">
            <v>37.700000000000003</v>
          </cell>
          <cell r="D5">
            <v>27.3</v>
          </cell>
          <cell r="E5">
            <v>55.041666666666664</v>
          </cell>
          <cell r="F5">
            <v>73</v>
          </cell>
          <cell r="G5">
            <v>31</v>
          </cell>
          <cell r="H5">
            <v>16.920000000000002</v>
          </cell>
          <cell r="I5" t="str">
            <v>L</v>
          </cell>
          <cell r="J5">
            <v>39.24</v>
          </cell>
          <cell r="K5">
            <v>0</v>
          </cell>
        </row>
        <row r="6">
          <cell r="B6">
            <v>28.665217391304346</v>
          </cell>
          <cell r="C6">
            <v>31.9</v>
          </cell>
          <cell r="D6">
            <v>25.8</v>
          </cell>
          <cell r="E6">
            <v>61.739130434782609</v>
          </cell>
          <cell r="F6">
            <v>74</v>
          </cell>
          <cell r="G6">
            <v>48</v>
          </cell>
          <cell r="H6">
            <v>4.32</v>
          </cell>
          <cell r="I6" t="str">
            <v>L</v>
          </cell>
          <cell r="J6">
            <v>37.440000000000005</v>
          </cell>
          <cell r="K6">
            <v>0</v>
          </cell>
        </row>
        <row r="7">
          <cell r="B7">
            <v>26.283333333333331</v>
          </cell>
          <cell r="C7">
            <v>33</v>
          </cell>
          <cell r="D7">
            <v>19.7</v>
          </cell>
          <cell r="E7">
            <v>56</v>
          </cell>
          <cell r="F7">
            <v>74</v>
          </cell>
          <cell r="G7">
            <v>37</v>
          </cell>
          <cell r="H7">
            <v>15.120000000000001</v>
          </cell>
          <cell r="I7" t="str">
            <v>SO</v>
          </cell>
          <cell r="J7">
            <v>40.680000000000007</v>
          </cell>
          <cell r="K7">
            <v>0</v>
          </cell>
        </row>
        <row r="8">
          <cell r="B8">
            <v>28.641666666666669</v>
          </cell>
          <cell r="C8">
            <v>35.6</v>
          </cell>
          <cell r="D8">
            <v>24.5</v>
          </cell>
          <cell r="E8">
            <v>57.458333333333336</v>
          </cell>
          <cell r="F8">
            <v>83</v>
          </cell>
          <cell r="G8">
            <v>34</v>
          </cell>
          <cell r="H8">
            <v>5.7600000000000007</v>
          </cell>
          <cell r="I8" t="str">
            <v>L</v>
          </cell>
          <cell r="J8">
            <v>46.440000000000005</v>
          </cell>
          <cell r="K8">
            <v>0</v>
          </cell>
        </row>
        <row r="9">
          <cell r="B9">
            <v>25.712499999999995</v>
          </cell>
          <cell r="C9">
            <v>29.4</v>
          </cell>
          <cell r="D9">
            <v>21.6</v>
          </cell>
          <cell r="E9">
            <v>66.875</v>
          </cell>
          <cell r="F9">
            <v>82</v>
          </cell>
          <cell r="G9">
            <v>51</v>
          </cell>
          <cell r="H9">
            <v>20.16</v>
          </cell>
          <cell r="I9" t="str">
            <v>SO</v>
          </cell>
          <cell r="J9">
            <v>43.56</v>
          </cell>
          <cell r="K9">
            <v>0</v>
          </cell>
        </row>
        <row r="10">
          <cell r="B10">
            <v>19.166666666666668</v>
          </cell>
          <cell r="C10">
            <v>21.6</v>
          </cell>
          <cell r="D10">
            <v>17.5</v>
          </cell>
          <cell r="E10">
            <v>83.125</v>
          </cell>
          <cell r="F10">
            <v>90</v>
          </cell>
          <cell r="G10">
            <v>71</v>
          </cell>
          <cell r="H10">
            <v>12.6</v>
          </cell>
          <cell r="I10" t="str">
            <v>SO</v>
          </cell>
          <cell r="J10">
            <v>41.04</v>
          </cell>
          <cell r="K10">
            <v>2.2000000000000002</v>
          </cell>
        </row>
        <row r="11">
          <cell r="B11">
            <v>21.591666666666669</v>
          </cell>
          <cell r="C11">
            <v>27.6</v>
          </cell>
          <cell r="D11">
            <v>18.5</v>
          </cell>
          <cell r="E11">
            <v>77.416666666666671</v>
          </cell>
          <cell r="F11">
            <v>88</v>
          </cell>
          <cell r="G11">
            <v>56</v>
          </cell>
          <cell r="H11">
            <v>4.32</v>
          </cell>
          <cell r="I11" t="str">
            <v>SO</v>
          </cell>
          <cell r="J11">
            <v>30.6</v>
          </cell>
          <cell r="K11">
            <v>4.8000000000000016</v>
          </cell>
        </row>
        <row r="12">
          <cell r="B12">
            <v>25.782608695652179</v>
          </cell>
          <cell r="C12">
            <v>31.7</v>
          </cell>
          <cell r="D12">
            <v>21.1</v>
          </cell>
          <cell r="E12">
            <v>64.304347826086953</v>
          </cell>
          <cell r="F12">
            <v>86</v>
          </cell>
          <cell r="G12">
            <v>42</v>
          </cell>
          <cell r="H12">
            <v>0</v>
          </cell>
          <cell r="I12" t="str">
            <v>N</v>
          </cell>
          <cell r="J12">
            <v>12.24</v>
          </cell>
          <cell r="K12">
            <v>0.2</v>
          </cell>
        </row>
        <row r="13">
          <cell r="B13">
            <v>28.000000000000011</v>
          </cell>
          <cell r="C13">
            <v>34.9</v>
          </cell>
          <cell r="D13">
            <v>21.8</v>
          </cell>
          <cell r="E13">
            <v>60</v>
          </cell>
          <cell r="F13">
            <v>89</v>
          </cell>
          <cell r="G13">
            <v>30</v>
          </cell>
          <cell r="H13">
            <v>0</v>
          </cell>
          <cell r="I13" t="str">
            <v>L</v>
          </cell>
          <cell r="J13">
            <v>17.28</v>
          </cell>
          <cell r="K13">
            <v>0</v>
          </cell>
        </row>
        <row r="14">
          <cell r="B14">
            <v>30.179166666666671</v>
          </cell>
          <cell r="C14">
            <v>36.799999999999997</v>
          </cell>
          <cell r="D14">
            <v>23.4</v>
          </cell>
          <cell r="E14">
            <v>50.166666666666664</v>
          </cell>
          <cell r="F14">
            <v>81</v>
          </cell>
          <cell r="G14">
            <v>28</v>
          </cell>
          <cell r="H14">
            <v>0.36000000000000004</v>
          </cell>
          <cell r="I14" t="str">
            <v>L</v>
          </cell>
          <cell r="J14">
            <v>23.759999999999998</v>
          </cell>
          <cell r="K14">
            <v>0</v>
          </cell>
        </row>
        <row r="15">
          <cell r="B15">
            <v>30.524999999999995</v>
          </cell>
          <cell r="C15">
            <v>36.700000000000003</v>
          </cell>
          <cell r="D15">
            <v>26.7</v>
          </cell>
          <cell r="E15">
            <v>55.083333333333336</v>
          </cell>
          <cell r="F15">
            <v>68</v>
          </cell>
          <cell r="G15">
            <v>37</v>
          </cell>
          <cell r="H15">
            <v>25.2</v>
          </cell>
          <cell r="I15" t="str">
            <v>L</v>
          </cell>
          <cell r="J15">
            <v>50.04</v>
          </cell>
          <cell r="K15">
            <v>0</v>
          </cell>
        </row>
        <row r="16">
          <cell r="B16">
            <v>29.566666666666663</v>
          </cell>
          <cell r="C16">
            <v>36.9</v>
          </cell>
          <cell r="D16">
            <v>24.7</v>
          </cell>
          <cell r="E16">
            <v>59.125</v>
          </cell>
          <cell r="F16">
            <v>80</v>
          </cell>
          <cell r="G16">
            <v>32</v>
          </cell>
          <cell r="H16">
            <v>15.120000000000001</v>
          </cell>
          <cell r="I16" t="str">
            <v>NE</v>
          </cell>
          <cell r="J16">
            <v>33.840000000000003</v>
          </cell>
          <cell r="K16">
            <v>0</v>
          </cell>
        </row>
        <row r="17">
          <cell r="B17">
            <v>30.543478260869559</v>
          </cell>
          <cell r="C17">
            <v>38.799999999999997</v>
          </cell>
          <cell r="D17">
            <v>25.5</v>
          </cell>
          <cell r="E17">
            <v>53.391304347826086</v>
          </cell>
          <cell r="F17">
            <v>75</v>
          </cell>
          <cell r="G17">
            <v>26</v>
          </cell>
          <cell r="H17">
            <v>7.5600000000000005</v>
          </cell>
          <cell r="I17" t="str">
            <v>L</v>
          </cell>
          <cell r="J17">
            <v>28.44</v>
          </cell>
          <cell r="K17">
            <v>0</v>
          </cell>
        </row>
        <row r="18">
          <cell r="B18">
            <v>30.317391304347829</v>
          </cell>
          <cell r="C18">
            <v>38.1</v>
          </cell>
          <cell r="D18">
            <v>25.5</v>
          </cell>
          <cell r="E18">
            <v>52.173913043478258</v>
          </cell>
          <cell r="F18">
            <v>71</v>
          </cell>
          <cell r="G18">
            <v>31</v>
          </cell>
          <cell r="H18">
            <v>17.28</v>
          </cell>
          <cell r="I18" t="str">
            <v>L</v>
          </cell>
          <cell r="J18">
            <v>43.56</v>
          </cell>
          <cell r="K18">
            <v>2.6</v>
          </cell>
        </row>
        <row r="19">
          <cell r="B19">
            <v>24.220833333333335</v>
          </cell>
          <cell r="C19">
            <v>31.5</v>
          </cell>
          <cell r="D19">
            <v>21.5</v>
          </cell>
          <cell r="E19">
            <v>72.75</v>
          </cell>
          <cell r="F19">
            <v>89</v>
          </cell>
          <cell r="G19">
            <v>42</v>
          </cell>
          <cell r="H19">
            <v>16.559999999999999</v>
          </cell>
          <cell r="I19" t="str">
            <v>SO</v>
          </cell>
          <cell r="J19">
            <v>47.88</v>
          </cell>
          <cell r="K19">
            <v>1.5999999999999999</v>
          </cell>
        </row>
        <row r="20">
          <cell r="B20">
            <v>24.812499999999996</v>
          </cell>
          <cell r="C20">
            <v>33</v>
          </cell>
          <cell r="D20">
            <v>19.600000000000001</v>
          </cell>
          <cell r="E20">
            <v>58.291666666666664</v>
          </cell>
          <cell r="F20">
            <v>73</v>
          </cell>
          <cell r="G20">
            <v>37</v>
          </cell>
          <cell r="H20">
            <v>21.96</v>
          </cell>
          <cell r="I20" t="str">
            <v>SO</v>
          </cell>
          <cell r="J20">
            <v>47.16</v>
          </cell>
          <cell r="K20">
            <v>0</v>
          </cell>
        </row>
        <row r="21">
          <cell r="B21">
            <v>29.545833333333331</v>
          </cell>
          <cell r="C21">
            <v>38.1</v>
          </cell>
          <cell r="D21">
            <v>22.5</v>
          </cell>
          <cell r="E21">
            <v>55.541666666666664</v>
          </cell>
          <cell r="F21">
            <v>88</v>
          </cell>
          <cell r="G21">
            <v>27</v>
          </cell>
          <cell r="H21">
            <v>1.08</v>
          </cell>
          <cell r="I21" t="str">
            <v>NE</v>
          </cell>
          <cell r="J21">
            <v>15.840000000000002</v>
          </cell>
          <cell r="K21">
            <v>0</v>
          </cell>
        </row>
        <row r="22">
          <cell r="B22">
            <v>31.150000000000002</v>
          </cell>
          <cell r="C22">
            <v>37.799999999999997</v>
          </cell>
          <cell r="D22">
            <v>25.4</v>
          </cell>
          <cell r="E22">
            <v>53</v>
          </cell>
          <cell r="F22">
            <v>75</v>
          </cell>
          <cell r="G22">
            <v>28</v>
          </cell>
          <cell r="H22">
            <v>12.96</v>
          </cell>
          <cell r="I22" t="str">
            <v>L</v>
          </cell>
          <cell r="J22">
            <v>29.880000000000003</v>
          </cell>
          <cell r="K22">
            <v>0</v>
          </cell>
        </row>
        <row r="23">
          <cell r="B23">
            <v>26.708333333333339</v>
          </cell>
          <cell r="C23">
            <v>31.4</v>
          </cell>
          <cell r="D23">
            <v>23.6</v>
          </cell>
          <cell r="E23">
            <v>66.875</v>
          </cell>
          <cell r="F23">
            <v>79</v>
          </cell>
          <cell r="G23">
            <v>48</v>
          </cell>
          <cell r="H23">
            <v>24.840000000000003</v>
          </cell>
          <cell r="I23" t="str">
            <v>SO</v>
          </cell>
          <cell r="J23">
            <v>50.04</v>
          </cell>
          <cell r="K23">
            <v>0</v>
          </cell>
        </row>
        <row r="24">
          <cell r="B24">
            <v>25.912499999999998</v>
          </cell>
          <cell r="C24">
            <v>33.299999999999997</v>
          </cell>
          <cell r="D24">
            <v>21.8</v>
          </cell>
          <cell r="E24">
            <v>68.625</v>
          </cell>
          <cell r="F24">
            <v>82</v>
          </cell>
          <cell r="G24">
            <v>44</v>
          </cell>
          <cell r="H24">
            <v>14.76</v>
          </cell>
          <cell r="I24" t="str">
            <v>SO</v>
          </cell>
          <cell r="J24">
            <v>39.6</v>
          </cell>
          <cell r="K24">
            <v>0</v>
          </cell>
        </row>
        <row r="25">
          <cell r="B25">
            <v>27.025000000000002</v>
          </cell>
          <cell r="C25">
            <v>29.2</v>
          </cell>
          <cell r="D25">
            <v>23.8</v>
          </cell>
          <cell r="E25">
            <v>67.083333333333329</v>
          </cell>
          <cell r="F25">
            <v>77</v>
          </cell>
          <cell r="G25">
            <v>55</v>
          </cell>
          <cell r="H25">
            <v>18</v>
          </cell>
          <cell r="I25" t="str">
            <v>SO</v>
          </cell>
          <cell r="J25">
            <v>40.32</v>
          </cell>
          <cell r="K25">
            <v>0</v>
          </cell>
        </row>
        <row r="26">
          <cell r="B26">
            <v>26.034782608695654</v>
          </cell>
          <cell r="C26">
            <v>33.4</v>
          </cell>
          <cell r="D26">
            <v>20.9</v>
          </cell>
          <cell r="E26">
            <v>51</v>
          </cell>
          <cell r="F26">
            <v>87</v>
          </cell>
          <cell r="G26">
            <v>18</v>
          </cell>
          <cell r="H26">
            <v>4.32</v>
          </cell>
          <cell r="I26" t="str">
            <v>L</v>
          </cell>
          <cell r="J26">
            <v>31.680000000000003</v>
          </cell>
          <cell r="K26">
            <v>0</v>
          </cell>
        </row>
        <row r="27">
          <cell r="B27">
            <v>27.262499999999999</v>
          </cell>
          <cell r="C27">
            <v>35.700000000000003</v>
          </cell>
          <cell r="D27">
            <v>18.899999999999999</v>
          </cell>
          <cell r="E27">
            <v>44.541666666666664</v>
          </cell>
          <cell r="F27">
            <v>82</v>
          </cell>
          <cell r="G27">
            <v>22</v>
          </cell>
          <cell r="H27">
            <v>1.4400000000000002</v>
          </cell>
          <cell r="I27" t="str">
            <v>L</v>
          </cell>
          <cell r="J27">
            <v>15.120000000000001</v>
          </cell>
          <cell r="K27">
            <v>0</v>
          </cell>
        </row>
        <row r="28">
          <cell r="B28">
            <v>30.520833333333329</v>
          </cell>
          <cell r="C28">
            <v>38.1</v>
          </cell>
          <cell r="D28">
            <v>23.2</v>
          </cell>
          <cell r="E28">
            <v>40.125</v>
          </cell>
          <cell r="F28">
            <v>76</v>
          </cell>
          <cell r="G28">
            <v>19</v>
          </cell>
          <cell r="H28">
            <v>5.4</v>
          </cell>
          <cell r="I28" t="str">
            <v>L</v>
          </cell>
          <cell r="J28">
            <v>19.440000000000001</v>
          </cell>
          <cell r="K28">
            <v>0</v>
          </cell>
        </row>
        <row r="29">
          <cell r="B29">
            <v>32.045833333333334</v>
          </cell>
          <cell r="C29">
            <v>39.5</v>
          </cell>
          <cell r="D29">
            <v>24</v>
          </cell>
          <cell r="E29">
            <v>41.75</v>
          </cell>
          <cell r="F29">
            <v>75</v>
          </cell>
          <cell r="G29">
            <v>23</v>
          </cell>
          <cell r="H29">
            <v>7.5600000000000005</v>
          </cell>
          <cell r="I29" t="str">
            <v>L</v>
          </cell>
          <cell r="J29">
            <v>23.759999999999998</v>
          </cell>
          <cell r="K29">
            <v>0</v>
          </cell>
        </row>
        <row r="30">
          <cell r="B30">
            <v>32.279166666666661</v>
          </cell>
          <cell r="C30">
            <v>38.700000000000003</v>
          </cell>
          <cell r="D30">
            <v>27</v>
          </cell>
          <cell r="E30">
            <v>48.583333333333336</v>
          </cell>
          <cell r="F30">
            <v>72</v>
          </cell>
          <cell r="G30">
            <v>29</v>
          </cell>
          <cell r="H30">
            <v>16.920000000000002</v>
          </cell>
          <cell r="I30" t="str">
            <v>L</v>
          </cell>
          <cell r="J30">
            <v>38.880000000000003</v>
          </cell>
          <cell r="K30">
            <v>0</v>
          </cell>
        </row>
        <row r="31">
          <cell r="B31">
            <v>31.920833333333331</v>
          </cell>
          <cell r="C31">
            <v>38.700000000000003</v>
          </cell>
          <cell r="D31">
            <v>27.2</v>
          </cell>
          <cell r="E31">
            <v>49.25</v>
          </cell>
          <cell r="F31">
            <v>62</v>
          </cell>
          <cell r="G31">
            <v>30</v>
          </cell>
          <cell r="H31">
            <v>20.52</v>
          </cell>
          <cell r="I31" t="str">
            <v>NE</v>
          </cell>
          <cell r="J31">
            <v>39.96</v>
          </cell>
          <cell r="K31">
            <v>0</v>
          </cell>
        </row>
        <row r="32">
          <cell r="B32">
            <v>32.152173913043477</v>
          </cell>
          <cell r="C32">
            <v>39.1</v>
          </cell>
          <cell r="D32">
            <v>27.4</v>
          </cell>
          <cell r="E32">
            <v>49.913043478260867</v>
          </cell>
          <cell r="F32">
            <v>65</v>
          </cell>
          <cell r="G32">
            <v>26</v>
          </cell>
          <cell r="H32">
            <v>16.920000000000002</v>
          </cell>
          <cell r="I32" t="str">
            <v>NE</v>
          </cell>
          <cell r="J32">
            <v>47.88</v>
          </cell>
          <cell r="K32">
            <v>0</v>
          </cell>
        </row>
        <row r="33">
          <cell r="B33">
            <v>31.804166666666664</v>
          </cell>
          <cell r="C33">
            <v>38</v>
          </cell>
          <cell r="D33">
            <v>26.5</v>
          </cell>
          <cell r="E33">
            <v>53.5</v>
          </cell>
          <cell r="F33">
            <v>70</v>
          </cell>
          <cell r="G33">
            <v>35</v>
          </cell>
          <cell r="H33">
            <v>16.2</v>
          </cell>
          <cell r="I33" t="str">
            <v>L</v>
          </cell>
          <cell r="J33">
            <v>42.480000000000004</v>
          </cell>
          <cell r="K33">
            <v>0</v>
          </cell>
        </row>
        <row r="34">
          <cell r="B34">
            <v>32.969565217391306</v>
          </cell>
          <cell r="C34">
            <v>40.6</v>
          </cell>
          <cell r="D34">
            <v>28.2</v>
          </cell>
          <cell r="E34">
            <v>48.869565217391305</v>
          </cell>
          <cell r="F34">
            <v>66</v>
          </cell>
          <cell r="G34">
            <v>25</v>
          </cell>
          <cell r="H34">
            <v>10.08</v>
          </cell>
          <cell r="I34" t="str">
            <v>L</v>
          </cell>
          <cell r="J34">
            <v>34.200000000000003</v>
          </cell>
          <cell r="K34">
            <v>0</v>
          </cell>
        </row>
        <row r="35">
          <cell r="B35">
            <v>33.279166666666697</v>
          </cell>
          <cell r="C35">
            <v>40.200000000000003</v>
          </cell>
          <cell r="D35">
            <v>27.7</v>
          </cell>
          <cell r="E35">
            <v>46.625</v>
          </cell>
          <cell r="F35">
            <v>76</v>
          </cell>
          <cell r="G35">
            <v>28</v>
          </cell>
          <cell r="H35">
            <v>24.840000000000003</v>
          </cell>
          <cell r="I35" t="str">
            <v>L</v>
          </cell>
          <cell r="J35">
            <v>59.760000000000005</v>
          </cell>
          <cell r="K35">
            <v>0</v>
          </cell>
        </row>
        <row r="36">
          <cell r="I36" t="str">
            <v>L</v>
          </cell>
        </row>
      </sheetData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28.775000000000006</v>
          </cell>
          <cell r="C5">
            <v>36.799999999999997</v>
          </cell>
          <cell r="D5">
            <v>22.4</v>
          </cell>
          <cell r="E5">
            <v>46.041666666666664</v>
          </cell>
          <cell r="F5">
            <v>83</v>
          </cell>
          <cell r="G5">
            <v>22</v>
          </cell>
          <cell r="H5">
            <v>19.079999999999998</v>
          </cell>
          <cell r="I5" t="str">
            <v>NE</v>
          </cell>
          <cell r="J5">
            <v>38.519999999999996</v>
          </cell>
          <cell r="K5">
            <v>0</v>
          </cell>
        </row>
        <row r="6">
          <cell r="B6">
            <v>25.137499999999999</v>
          </cell>
          <cell r="C6">
            <v>32.799999999999997</v>
          </cell>
          <cell r="D6">
            <v>20.7</v>
          </cell>
          <cell r="E6">
            <v>59.916666666666664</v>
          </cell>
          <cell r="F6">
            <v>89</v>
          </cell>
          <cell r="G6">
            <v>38</v>
          </cell>
          <cell r="H6">
            <v>25.56</v>
          </cell>
          <cell r="I6" t="str">
            <v>NE</v>
          </cell>
          <cell r="J6">
            <v>47.88</v>
          </cell>
          <cell r="K6">
            <v>4</v>
          </cell>
        </row>
        <row r="7">
          <cell r="B7">
            <v>24.487499999999997</v>
          </cell>
          <cell r="C7">
            <v>34.4</v>
          </cell>
          <cell r="D7">
            <v>17.899999999999999</v>
          </cell>
          <cell r="E7">
            <v>66.333333333333329</v>
          </cell>
          <cell r="F7">
            <v>93</v>
          </cell>
          <cell r="G7">
            <v>29</v>
          </cell>
          <cell r="H7">
            <v>24.12</v>
          </cell>
          <cell r="I7" t="str">
            <v>NE</v>
          </cell>
          <cell r="J7">
            <v>45.36</v>
          </cell>
          <cell r="K7">
            <v>0</v>
          </cell>
        </row>
        <row r="8">
          <cell r="B8">
            <v>25.533333333333335</v>
          </cell>
          <cell r="C8">
            <v>36.6</v>
          </cell>
          <cell r="D8">
            <v>18.8</v>
          </cell>
          <cell r="E8">
            <v>60.458333333333336</v>
          </cell>
          <cell r="F8">
            <v>90</v>
          </cell>
          <cell r="G8">
            <v>20</v>
          </cell>
          <cell r="H8">
            <v>33.840000000000003</v>
          </cell>
          <cell r="I8" t="str">
            <v>NE</v>
          </cell>
          <cell r="J8">
            <v>47.16</v>
          </cell>
          <cell r="K8">
            <v>0.2</v>
          </cell>
        </row>
        <row r="9">
          <cell r="B9">
            <v>26.141666666666666</v>
          </cell>
          <cell r="C9">
            <v>36.5</v>
          </cell>
          <cell r="D9">
            <v>19.600000000000001</v>
          </cell>
          <cell r="E9">
            <v>56.458333333333336</v>
          </cell>
          <cell r="F9">
            <v>86</v>
          </cell>
          <cell r="G9">
            <v>20</v>
          </cell>
          <cell r="H9">
            <v>20.52</v>
          </cell>
          <cell r="I9" t="str">
            <v>N</v>
          </cell>
          <cell r="J9">
            <v>51.480000000000004</v>
          </cell>
          <cell r="K9">
            <v>0</v>
          </cell>
        </row>
        <row r="10">
          <cell r="B10">
            <v>23.158333333333331</v>
          </cell>
          <cell r="C10">
            <v>29.3</v>
          </cell>
          <cell r="D10">
            <v>18.3</v>
          </cell>
          <cell r="E10">
            <v>75.625</v>
          </cell>
          <cell r="F10">
            <v>97</v>
          </cell>
          <cell r="G10">
            <v>50</v>
          </cell>
          <cell r="H10">
            <v>22.32</v>
          </cell>
          <cell r="I10" t="str">
            <v>SO</v>
          </cell>
          <cell r="J10">
            <v>38.519999999999996</v>
          </cell>
          <cell r="K10">
            <v>12.399999999999999</v>
          </cell>
        </row>
        <row r="11">
          <cell r="B11">
            <v>22.612500000000001</v>
          </cell>
          <cell r="C11">
            <v>30.2</v>
          </cell>
          <cell r="D11">
            <v>18.8</v>
          </cell>
          <cell r="E11">
            <v>76.916666666666671</v>
          </cell>
          <cell r="F11">
            <v>94</v>
          </cell>
          <cell r="G11">
            <v>44</v>
          </cell>
          <cell r="H11">
            <v>25.56</v>
          </cell>
          <cell r="I11" t="str">
            <v>S</v>
          </cell>
          <cell r="J11">
            <v>42.12</v>
          </cell>
          <cell r="K11">
            <v>0</v>
          </cell>
        </row>
        <row r="12">
          <cell r="B12">
            <v>21.8</v>
          </cell>
          <cell r="C12">
            <v>28.1</v>
          </cell>
          <cell r="D12">
            <v>18.7</v>
          </cell>
          <cell r="E12">
            <v>81.583333333333329</v>
          </cell>
          <cell r="F12">
            <v>96</v>
          </cell>
          <cell r="G12">
            <v>52</v>
          </cell>
          <cell r="H12">
            <v>24.840000000000003</v>
          </cell>
          <cell r="I12" t="str">
            <v>L</v>
          </cell>
          <cell r="J12">
            <v>45.72</v>
          </cell>
          <cell r="K12">
            <v>6.8000000000000007</v>
          </cell>
        </row>
        <row r="13">
          <cell r="B13">
            <v>22.333333333333332</v>
          </cell>
          <cell r="C13">
            <v>28.7</v>
          </cell>
          <cell r="D13">
            <v>18.399999999999999</v>
          </cell>
          <cell r="E13">
            <v>79.416666666666671</v>
          </cell>
          <cell r="F13">
            <v>97</v>
          </cell>
          <cell r="G13">
            <v>52</v>
          </cell>
          <cell r="H13">
            <v>19.079999999999998</v>
          </cell>
          <cell r="I13" t="str">
            <v>L</v>
          </cell>
          <cell r="J13">
            <v>32.4</v>
          </cell>
          <cell r="K13">
            <v>1.7999999999999998</v>
          </cell>
        </row>
        <row r="14">
          <cell r="B14">
            <v>24.525000000000002</v>
          </cell>
          <cell r="C14">
            <v>29.8</v>
          </cell>
          <cell r="D14">
            <v>20.8</v>
          </cell>
          <cell r="E14">
            <v>69.708333333333329</v>
          </cell>
          <cell r="F14">
            <v>89</v>
          </cell>
          <cell r="G14">
            <v>43</v>
          </cell>
          <cell r="H14">
            <v>23.400000000000002</v>
          </cell>
          <cell r="I14" t="str">
            <v>L</v>
          </cell>
          <cell r="J14">
            <v>36.72</v>
          </cell>
          <cell r="K14">
            <v>0</v>
          </cell>
        </row>
        <row r="15">
          <cell r="B15">
            <v>25.070833333333336</v>
          </cell>
          <cell r="C15">
            <v>33.200000000000003</v>
          </cell>
          <cell r="D15">
            <v>20.399999999999999</v>
          </cell>
          <cell r="E15">
            <v>63.5</v>
          </cell>
          <cell r="F15">
            <v>86</v>
          </cell>
          <cell r="G15">
            <v>32</v>
          </cell>
          <cell r="H15">
            <v>22.68</v>
          </cell>
          <cell r="I15" t="str">
            <v>NE</v>
          </cell>
          <cell r="J15">
            <v>36.36</v>
          </cell>
          <cell r="K15">
            <v>0</v>
          </cell>
        </row>
        <row r="16">
          <cell r="B16">
            <v>23.837499999999991</v>
          </cell>
          <cell r="C16">
            <v>33</v>
          </cell>
          <cell r="D16">
            <v>20.3</v>
          </cell>
          <cell r="E16">
            <v>71.166666666666671</v>
          </cell>
          <cell r="F16">
            <v>88</v>
          </cell>
          <cell r="G16">
            <v>31</v>
          </cell>
          <cell r="H16">
            <v>15.840000000000002</v>
          </cell>
          <cell r="I16" t="str">
            <v>NE</v>
          </cell>
          <cell r="J16">
            <v>68.760000000000005</v>
          </cell>
          <cell r="K16">
            <v>6.2</v>
          </cell>
        </row>
        <row r="17">
          <cell r="B17">
            <v>23.045833333333334</v>
          </cell>
          <cell r="C17">
            <v>33.6</v>
          </cell>
          <cell r="D17">
            <v>18.8</v>
          </cell>
          <cell r="E17">
            <v>71.625</v>
          </cell>
          <cell r="F17">
            <v>90</v>
          </cell>
          <cell r="G17">
            <v>31</v>
          </cell>
          <cell r="H17">
            <v>32.04</v>
          </cell>
          <cell r="I17" t="str">
            <v>NE</v>
          </cell>
          <cell r="J17">
            <v>53.64</v>
          </cell>
          <cell r="K17">
            <v>9.7999999999999972</v>
          </cell>
        </row>
        <row r="18">
          <cell r="B18">
            <v>23.404166666666665</v>
          </cell>
          <cell r="C18">
            <v>34.700000000000003</v>
          </cell>
          <cell r="D18">
            <v>18.899999999999999</v>
          </cell>
          <cell r="E18">
            <v>70.958333333333329</v>
          </cell>
          <cell r="F18">
            <v>92</v>
          </cell>
          <cell r="G18">
            <v>23</v>
          </cell>
          <cell r="H18">
            <v>16.559999999999999</v>
          </cell>
          <cell r="I18" t="str">
            <v>NE</v>
          </cell>
          <cell r="J18">
            <v>48.24</v>
          </cell>
          <cell r="K18">
            <v>1.6</v>
          </cell>
        </row>
        <row r="19">
          <cell r="B19">
            <v>24.908333333333335</v>
          </cell>
          <cell r="C19">
            <v>35</v>
          </cell>
          <cell r="D19">
            <v>20.5</v>
          </cell>
          <cell r="E19">
            <v>64.625</v>
          </cell>
          <cell r="F19">
            <v>86</v>
          </cell>
          <cell r="G19">
            <v>24</v>
          </cell>
          <cell r="H19">
            <v>18</v>
          </cell>
          <cell r="I19" t="str">
            <v>L</v>
          </cell>
          <cell r="J19">
            <v>41.4</v>
          </cell>
          <cell r="K19">
            <v>2.2000000000000002</v>
          </cell>
        </row>
        <row r="20">
          <cell r="B20">
            <v>26.526086956521734</v>
          </cell>
          <cell r="C20">
            <v>36.200000000000003</v>
          </cell>
          <cell r="D20">
            <v>19.899999999999999</v>
          </cell>
          <cell r="E20">
            <v>58.869565217391305</v>
          </cell>
          <cell r="F20">
            <v>89</v>
          </cell>
          <cell r="G20">
            <v>20</v>
          </cell>
          <cell r="H20">
            <v>17.64</v>
          </cell>
          <cell r="I20" t="str">
            <v>SE</v>
          </cell>
          <cell r="J20">
            <v>32.4</v>
          </cell>
          <cell r="K20">
            <v>0</v>
          </cell>
        </row>
        <row r="21">
          <cell r="B21">
            <v>27.8</v>
          </cell>
          <cell r="C21">
            <v>35.799999999999997</v>
          </cell>
          <cell r="D21">
            <v>22.2</v>
          </cell>
          <cell r="E21">
            <v>48.739130434782609</v>
          </cell>
          <cell r="F21">
            <v>72</v>
          </cell>
          <cell r="G21">
            <v>23</v>
          </cell>
          <cell r="H21">
            <v>26.64</v>
          </cell>
          <cell r="I21" t="str">
            <v>L</v>
          </cell>
          <cell r="J21">
            <v>39.96</v>
          </cell>
          <cell r="K21">
            <v>0</v>
          </cell>
        </row>
        <row r="22">
          <cell r="B22">
            <v>29.709999999999997</v>
          </cell>
          <cell r="C22">
            <v>33.6</v>
          </cell>
          <cell r="D22">
            <v>22.6</v>
          </cell>
          <cell r="E22">
            <v>45.5</v>
          </cell>
          <cell r="F22">
            <v>79</v>
          </cell>
          <cell r="G22">
            <v>30</v>
          </cell>
          <cell r="H22">
            <v>22.68</v>
          </cell>
          <cell r="I22" t="str">
            <v>O</v>
          </cell>
          <cell r="J22">
            <v>32.76</v>
          </cell>
          <cell r="K22">
            <v>0</v>
          </cell>
        </row>
        <row r="23">
          <cell r="B23">
            <v>25.414285714285718</v>
          </cell>
          <cell r="C23">
            <v>35.799999999999997</v>
          </cell>
          <cell r="D23">
            <v>18.899999999999999</v>
          </cell>
          <cell r="E23">
            <v>66.238095238095241</v>
          </cell>
          <cell r="F23">
            <v>91</v>
          </cell>
          <cell r="G23">
            <v>27</v>
          </cell>
          <cell r="H23">
            <v>21.6</v>
          </cell>
          <cell r="I23" t="str">
            <v>L</v>
          </cell>
          <cell r="J23">
            <v>40.680000000000007</v>
          </cell>
          <cell r="K23">
            <v>0.6</v>
          </cell>
        </row>
        <row r="24">
          <cell r="B24">
            <v>24.853333333333332</v>
          </cell>
          <cell r="C24">
            <v>34.299999999999997</v>
          </cell>
          <cell r="D24">
            <v>20.8</v>
          </cell>
          <cell r="E24">
            <v>71.066666666666663</v>
          </cell>
          <cell r="F24">
            <v>88</v>
          </cell>
          <cell r="G24">
            <v>35</v>
          </cell>
          <cell r="H24">
            <v>18.36</v>
          </cell>
          <cell r="I24" t="str">
            <v>SE</v>
          </cell>
          <cell r="J24">
            <v>28.44</v>
          </cell>
          <cell r="K24">
            <v>0</v>
          </cell>
        </row>
        <row r="25">
          <cell r="B25">
            <v>26.18888888888889</v>
          </cell>
          <cell r="C25">
            <v>32.6</v>
          </cell>
          <cell r="D25">
            <v>19.8</v>
          </cell>
          <cell r="E25">
            <v>65.444444444444443</v>
          </cell>
          <cell r="F25">
            <v>95</v>
          </cell>
          <cell r="G25">
            <v>37</v>
          </cell>
          <cell r="H25">
            <v>34.200000000000003</v>
          </cell>
          <cell r="I25" t="str">
            <v>O</v>
          </cell>
          <cell r="J25">
            <v>69.48</v>
          </cell>
          <cell r="K25">
            <v>10.600000000000001</v>
          </cell>
        </row>
        <row r="26">
          <cell r="B26">
            <v>23.142857142857142</v>
          </cell>
          <cell r="C26">
            <v>25.9</v>
          </cell>
          <cell r="D26">
            <v>20.100000000000001</v>
          </cell>
          <cell r="E26">
            <v>75.142857142857139</v>
          </cell>
          <cell r="F26">
            <v>93</v>
          </cell>
          <cell r="G26">
            <v>64</v>
          </cell>
          <cell r="H26">
            <v>12.24</v>
          </cell>
          <cell r="I26" t="str">
            <v>SO</v>
          </cell>
          <cell r="J26">
            <v>23.400000000000002</v>
          </cell>
          <cell r="K26">
            <v>0</v>
          </cell>
        </row>
        <row r="27">
          <cell r="B27">
            <v>27.823076923076922</v>
          </cell>
          <cell r="C27">
            <v>31.9</v>
          </cell>
          <cell r="D27">
            <v>21.7</v>
          </cell>
          <cell r="E27">
            <v>48.615384615384613</v>
          </cell>
          <cell r="F27">
            <v>85</v>
          </cell>
          <cell r="G27">
            <v>32</v>
          </cell>
          <cell r="H27">
            <v>13.32</v>
          </cell>
          <cell r="I27" t="str">
            <v>O</v>
          </cell>
          <cell r="J27">
            <v>30.96</v>
          </cell>
          <cell r="K27">
            <v>0</v>
          </cell>
        </row>
        <row r="28">
          <cell r="B28">
            <v>27.045454545454547</v>
          </cell>
          <cell r="C28">
            <v>34.4</v>
          </cell>
          <cell r="D28">
            <v>19.899999999999999</v>
          </cell>
          <cell r="E28">
            <v>53.363636363636367</v>
          </cell>
          <cell r="F28">
            <v>86</v>
          </cell>
          <cell r="G28">
            <v>22</v>
          </cell>
          <cell r="H28">
            <v>20.16</v>
          </cell>
          <cell r="I28" t="str">
            <v>NE</v>
          </cell>
          <cell r="J28">
            <v>42.12</v>
          </cell>
          <cell r="K28">
            <v>0</v>
          </cell>
        </row>
        <row r="29">
          <cell r="B29">
            <v>25.979166666666668</v>
          </cell>
          <cell r="C29">
            <v>35.4</v>
          </cell>
          <cell r="D29">
            <v>19.2</v>
          </cell>
          <cell r="E29">
            <v>57.875</v>
          </cell>
          <cell r="F29">
            <v>82</v>
          </cell>
          <cell r="G29">
            <v>27</v>
          </cell>
          <cell r="H29">
            <v>41.4</v>
          </cell>
          <cell r="I29" t="str">
            <v>NE</v>
          </cell>
          <cell r="J29">
            <v>71.28</v>
          </cell>
          <cell r="K29">
            <v>8.4</v>
          </cell>
        </row>
        <row r="30">
          <cell r="B30">
            <v>26.162499999999998</v>
          </cell>
          <cell r="C30">
            <v>34.700000000000003</v>
          </cell>
          <cell r="D30">
            <v>20</v>
          </cell>
          <cell r="E30">
            <v>61.291666666666664</v>
          </cell>
          <cell r="F30">
            <v>89</v>
          </cell>
          <cell r="G30">
            <v>25</v>
          </cell>
          <cell r="H30">
            <v>20.52</v>
          </cell>
          <cell r="I30" t="str">
            <v>NE</v>
          </cell>
          <cell r="J30">
            <v>42.12</v>
          </cell>
          <cell r="K30">
            <v>0</v>
          </cell>
        </row>
        <row r="31">
          <cell r="B31">
            <v>26.858333333333331</v>
          </cell>
          <cell r="C31">
            <v>34.299999999999997</v>
          </cell>
          <cell r="D31">
            <v>21.3</v>
          </cell>
          <cell r="E31">
            <v>55.625</v>
          </cell>
          <cell r="F31">
            <v>80</v>
          </cell>
          <cell r="G31">
            <v>31</v>
          </cell>
          <cell r="H31">
            <v>23.759999999999998</v>
          </cell>
          <cell r="I31" t="str">
            <v>N</v>
          </cell>
          <cell r="J31">
            <v>51.12</v>
          </cell>
          <cell r="K31">
            <v>0</v>
          </cell>
        </row>
        <row r="32">
          <cell r="B32">
            <v>24.439999999999998</v>
          </cell>
          <cell r="C32">
            <v>27.6</v>
          </cell>
          <cell r="D32">
            <v>21.4</v>
          </cell>
          <cell r="E32">
            <v>63</v>
          </cell>
          <cell r="F32">
            <v>77</v>
          </cell>
          <cell r="G32">
            <v>50</v>
          </cell>
          <cell r="H32">
            <v>21.96</v>
          </cell>
          <cell r="I32" t="str">
            <v>N</v>
          </cell>
          <cell r="J32">
            <v>30.96</v>
          </cell>
          <cell r="K32">
            <v>0</v>
          </cell>
        </row>
        <row r="33">
          <cell r="B33">
            <v>30.849999999999998</v>
          </cell>
          <cell r="C33">
            <v>32.1</v>
          </cell>
          <cell r="D33">
            <v>29.7</v>
          </cell>
          <cell r="E33">
            <v>44.5</v>
          </cell>
          <cell r="F33">
            <v>48</v>
          </cell>
          <cell r="G33">
            <v>41</v>
          </cell>
          <cell r="H33">
            <v>14.4</v>
          </cell>
          <cell r="I33" t="str">
            <v>O</v>
          </cell>
          <cell r="J33">
            <v>27.36</v>
          </cell>
          <cell r="K33">
            <v>0</v>
          </cell>
        </row>
        <row r="34">
          <cell r="B34">
            <v>29.35</v>
          </cell>
          <cell r="C34">
            <v>30.7</v>
          </cell>
          <cell r="D34">
            <v>27.9</v>
          </cell>
          <cell r="E34">
            <v>53.5</v>
          </cell>
          <cell r="F34">
            <v>58</v>
          </cell>
          <cell r="G34">
            <v>48</v>
          </cell>
          <cell r="H34">
            <v>21.240000000000002</v>
          </cell>
          <cell r="I34" t="str">
            <v>N</v>
          </cell>
          <cell r="J34">
            <v>28.44</v>
          </cell>
          <cell r="K34">
            <v>0</v>
          </cell>
        </row>
        <row r="35">
          <cell r="B35">
            <v>31.371428571428567</v>
          </cell>
          <cell r="C35">
            <v>34.700000000000003</v>
          </cell>
          <cell r="D35">
            <v>25.1</v>
          </cell>
          <cell r="E35">
            <v>42.571428571428569</v>
          </cell>
          <cell r="F35">
            <v>65</v>
          </cell>
          <cell r="G35">
            <v>30</v>
          </cell>
          <cell r="H35">
            <v>17.64</v>
          </cell>
          <cell r="I35" t="str">
            <v>O</v>
          </cell>
          <cell r="J35">
            <v>28.44</v>
          </cell>
          <cell r="K35">
            <v>0</v>
          </cell>
        </row>
        <row r="36">
          <cell r="I36" t="str">
            <v>NE</v>
          </cell>
        </row>
      </sheetData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34.816666666666663</v>
          </cell>
          <cell r="C5">
            <v>38.9</v>
          </cell>
          <cell r="D5">
            <v>26.8</v>
          </cell>
          <cell r="E5">
            <v>41.166666666666664</v>
          </cell>
          <cell r="F5">
            <v>77</v>
          </cell>
          <cell r="G5">
            <v>25</v>
          </cell>
          <cell r="H5">
            <v>18</v>
          </cell>
          <cell r="I5" t="str">
            <v>NO</v>
          </cell>
          <cell r="J5">
            <v>36</v>
          </cell>
          <cell r="K5" t="str">
            <v>*</v>
          </cell>
        </row>
        <row r="6">
          <cell r="B6">
            <v>30.716666666666669</v>
          </cell>
          <cell r="C6">
            <v>33.5</v>
          </cell>
          <cell r="D6">
            <v>26.9</v>
          </cell>
          <cell r="E6">
            <v>48.5</v>
          </cell>
          <cell r="F6">
            <v>67</v>
          </cell>
          <cell r="G6">
            <v>34</v>
          </cell>
          <cell r="H6">
            <v>24.12</v>
          </cell>
          <cell r="I6" t="str">
            <v>O</v>
          </cell>
          <cell r="J6">
            <v>46.800000000000004</v>
          </cell>
          <cell r="K6" t="str">
            <v>*</v>
          </cell>
        </row>
        <row r="7">
          <cell r="B7">
            <v>33.94166666666667</v>
          </cell>
          <cell r="C7">
            <v>39.1</v>
          </cell>
          <cell r="D7">
            <v>23.9</v>
          </cell>
          <cell r="E7">
            <v>40.166666666666664</v>
          </cell>
          <cell r="F7">
            <v>79</v>
          </cell>
          <cell r="G7">
            <v>23</v>
          </cell>
          <cell r="H7">
            <v>10.8</v>
          </cell>
          <cell r="I7" t="str">
            <v>S</v>
          </cell>
          <cell r="J7">
            <v>23.400000000000002</v>
          </cell>
          <cell r="K7" t="str">
            <v>*</v>
          </cell>
        </row>
        <row r="8">
          <cell r="B8">
            <v>33.566666666666663</v>
          </cell>
          <cell r="C8">
            <v>39.700000000000003</v>
          </cell>
          <cell r="D8">
            <v>28.9</v>
          </cell>
          <cell r="E8">
            <v>40.444444444444443</v>
          </cell>
          <cell r="F8">
            <v>53</v>
          </cell>
          <cell r="G8">
            <v>26</v>
          </cell>
          <cell r="H8">
            <v>12.24</v>
          </cell>
          <cell r="I8" t="str">
            <v>SE</v>
          </cell>
          <cell r="J8">
            <v>41.76</v>
          </cell>
          <cell r="K8" t="str">
            <v>*</v>
          </cell>
        </row>
        <row r="9">
          <cell r="B9">
            <v>31.679999999999996</v>
          </cell>
          <cell r="C9">
            <v>35.799999999999997</v>
          </cell>
          <cell r="D9">
            <v>26.3</v>
          </cell>
          <cell r="E9">
            <v>49.9</v>
          </cell>
          <cell r="F9">
            <v>71</v>
          </cell>
          <cell r="G9">
            <v>36</v>
          </cell>
          <cell r="H9">
            <v>21.6</v>
          </cell>
          <cell r="I9" t="str">
            <v>O</v>
          </cell>
          <cell r="J9">
            <v>53.28</v>
          </cell>
          <cell r="K9" t="str">
            <v>*</v>
          </cell>
        </row>
        <row r="10">
          <cell r="B10">
            <v>25.7</v>
          </cell>
          <cell r="C10">
            <v>26.6</v>
          </cell>
          <cell r="D10">
            <v>24.2</v>
          </cell>
          <cell r="E10">
            <v>77.666666666666671</v>
          </cell>
          <cell r="F10">
            <v>83</v>
          </cell>
          <cell r="G10">
            <v>71</v>
          </cell>
          <cell r="H10">
            <v>9.3600000000000012</v>
          </cell>
          <cell r="I10" t="str">
            <v>NO</v>
          </cell>
          <cell r="J10">
            <v>21.240000000000002</v>
          </cell>
          <cell r="K10" t="str">
            <v>*</v>
          </cell>
        </row>
        <row r="11">
          <cell r="B11">
            <v>28.490000000000002</v>
          </cell>
          <cell r="C11">
            <v>31.1</v>
          </cell>
          <cell r="D11">
            <v>22.7</v>
          </cell>
          <cell r="E11">
            <v>59</v>
          </cell>
          <cell r="F11">
            <v>83</v>
          </cell>
          <cell r="G11">
            <v>48</v>
          </cell>
          <cell r="H11">
            <v>15.48</v>
          </cell>
          <cell r="I11" t="str">
            <v>SE</v>
          </cell>
          <cell r="J11">
            <v>30.6</v>
          </cell>
          <cell r="K11" t="str">
            <v>*</v>
          </cell>
        </row>
        <row r="12">
          <cell r="B12">
            <v>28.833333333333329</v>
          </cell>
          <cell r="C12">
            <v>30.8</v>
          </cell>
          <cell r="D12">
            <v>24</v>
          </cell>
          <cell r="E12">
            <v>61</v>
          </cell>
          <cell r="F12">
            <v>79</v>
          </cell>
          <cell r="G12">
            <v>52</v>
          </cell>
          <cell r="H12">
            <v>8.64</v>
          </cell>
          <cell r="I12" t="str">
            <v>SE</v>
          </cell>
          <cell r="J12">
            <v>20.52</v>
          </cell>
          <cell r="K12" t="str">
            <v>*</v>
          </cell>
        </row>
        <row r="13">
          <cell r="B13">
            <v>31.919999999999998</v>
          </cell>
          <cell r="C13">
            <v>35</v>
          </cell>
          <cell r="D13">
            <v>23.3</v>
          </cell>
          <cell r="E13">
            <v>47.9</v>
          </cell>
          <cell r="F13">
            <v>85</v>
          </cell>
          <cell r="G13">
            <v>32</v>
          </cell>
          <cell r="H13">
            <v>12.6</v>
          </cell>
          <cell r="I13" t="str">
            <v>SE</v>
          </cell>
          <cell r="J13">
            <v>28.08</v>
          </cell>
          <cell r="K13" t="str">
            <v>*</v>
          </cell>
        </row>
        <row r="14">
          <cell r="B14">
            <v>32</v>
          </cell>
          <cell r="C14">
            <v>36</v>
          </cell>
          <cell r="D14">
            <v>25.8</v>
          </cell>
          <cell r="E14">
            <v>49.75</v>
          </cell>
          <cell r="F14">
            <v>73</v>
          </cell>
          <cell r="G14">
            <v>35</v>
          </cell>
          <cell r="H14">
            <v>11.879999999999999</v>
          </cell>
          <cell r="I14" t="str">
            <v>L</v>
          </cell>
          <cell r="J14">
            <v>29.880000000000003</v>
          </cell>
          <cell r="K14" t="str">
            <v>*</v>
          </cell>
        </row>
        <row r="15">
          <cell r="B15">
            <v>32.75714285714286</v>
          </cell>
          <cell r="C15">
            <v>34.4</v>
          </cell>
          <cell r="D15">
            <v>27.6</v>
          </cell>
          <cell r="E15">
            <v>45.857142857142854</v>
          </cell>
          <cell r="F15">
            <v>70</v>
          </cell>
          <cell r="G15">
            <v>36</v>
          </cell>
          <cell r="H15">
            <v>13.32</v>
          </cell>
          <cell r="I15" t="str">
            <v>NO</v>
          </cell>
          <cell r="J15">
            <v>36.72</v>
          </cell>
          <cell r="K15" t="str">
            <v>*</v>
          </cell>
        </row>
        <row r="16">
          <cell r="B16">
            <v>33.690000000000005</v>
          </cell>
          <cell r="C16">
            <v>38.6</v>
          </cell>
          <cell r="D16">
            <v>24.2</v>
          </cell>
          <cell r="E16">
            <v>38.799999999999997</v>
          </cell>
          <cell r="F16">
            <v>77</v>
          </cell>
          <cell r="G16">
            <v>24</v>
          </cell>
          <cell r="H16">
            <v>20.52</v>
          </cell>
          <cell r="I16" t="str">
            <v>NO</v>
          </cell>
          <cell r="J16">
            <v>48.6</v>
          </cell>
          <cell r="K16" t="str">
            <v>*</v>
          </cell>
        </row>
        <row r="17">
          <cell r="B17">
            <v>34.855555555555554</v>
          </cell>
          <cell r="C17">
            <v>39.299999999999997</v>
          </cell>
          <cell r="D17">
            <v>25</v>
          </cell>
          <cell r="E17">
            <v>40.555555555555557</v>
          </cell>
          <cell r="F17">
            <v>80</v>
          </cell>
          <cell r="G17">
            <v>25</v>
          </cell>
          <cell r="H17">
            <v>13.68</v>
          </cell>
          <cell r="I17" t="str">
            <v>NO</v>
          </cell>
          <cell r="J17">
            <v>38.159999999999997</v>
          </cell>
          <cell r="K17" t="str">
            <v>*</v>
          </cell>
        </row>
        <row r="18">
          <cell r="B18">
            <v>34.655555555555559</v>
          </cell>
          <cell r="C18">
            <v>37.6</v>
          </cell>
          <cell r="D18">
            <v>29.5</v>
          </cell>
          <cell r="E18">
            <v>38.555555555555557</v>
          </cell>
          <cell r="F18">
            <v>65</v>
          </cell>
          <cell r="G18">
            <v>28</v>
          </cell>
          <cell r="H18">
            <v>12.24</v>
          </cell>
          <cell r="I18" t="str">
            <v>NO</v>
          </cell>
          <cell r="J18">
            <v>28.08</v>
          </cell>
          <cell r="K18" t="str">
            <v>*</v>
          </cell>
        </row>
        <row r="19">
          <cell r="B19">
            <v>32.64</v>
          </cell>
          <cell r="C19">
            <v>38</v>
          </cell>
          <cell r="D19">
            <v>26.8</v>
          </cell>
          <cell r="E19">
            <v>47.4</v>
          </cell>
          <cell r="F19">
            <v>69</v>
          </cell>
          <cell r="G19">
            <v>31</v>
          </cell>
          <cell r="H19">
            <v>16.2</v>
          </cell>
          <cell r="I19" t="str">
            <v>SO</v>
          </cell>
          <cell r="J19">
            <v>29.52</v>
          </cell>
          <cell r="K19" t="str">
            <v>*</v>
          </cell>
        </row>
        <row r="20">
          <cell r="B20">
            <v>34.036363636363632</v>
          </cell>
          <cell r="C20">
            <v>39.5</v>
          </cell>
          <cell r="D20">
            <v>27.6</v>
          </cell>
          <cell r="E20">
            <v>43.636363636363633</v>
          </cell>
          <cell r="F20">
            <v>70</v>
          </cell>
          <cell r="G20">
            <v>26</v>
          </cell>
          <cell r="H20">
            <v>18</v>
          </cell>
          <cell r="I20" t="str">
            <v>SE</v>
          </cell>
          <cell r="J20">
            <v>33.119999999999997</v>
          </cell>
          <cell r="K20" t="str">
            <v>*</v>
          </cell>
        </row>
        <row r="21">
          <cell r="B21">
            <v>36.279999999999994</v>
          </cell>
          <cell r="C21">
            <v>40.299999999999997</v>
          </cell>
          <cell r="D21">
            <v>26</v>
          </cell>
          <cell r="E21">
            <v>37.200000000000003</v>
          </cell>
          <cell r="F21">
            <v>77</v>
          </cell>
          <cell r="G21">
            <v>23</v>
          </cell>
          <cell r="H21">
            <v>12.6</v>
          </cell>
          <cell r="I21" t="str">
            <v>SO</v>
          </cell>
          <cell r="J21">
            <v>28.44</v>
          </cell>
          <cell r="K21" t="str">
            <v>*</v>
          </cell>
        </row>
        <row r="22">
          <cell r="B22">
            <v>29.099999999999998</v>
          </cell>
          <cell r="C22">
            <v>30.1</v>
          </cell>
          <cell r="D22">
            <v>26.3</v>
          </cell>
          <cell r="E22">
            <v>69.666666666666671</v>
          </cell>
          <cell r="F22">
            <v>80</v>
          </cell>
          <cell r="G22">
            <v>64</v>
          </cell>
          <cell r="H22">
            <v>7.9200000000000008</v>
          </cell>
          <cell r="I22" t="str">
            <v>NO</v>
          </cell>
          <cell r="J22">
            <v>19.8</v>
          </cell>
          <cell r="K22" t="str">
            <v>*</v>
          </cell>
        </row>
        <row r="23">
          <cell r="B23">
            <v>32.288888888888884</v>
          </cell>
          <cell r="C23">
            <v>36.799999999999997</v>
          </cell>
          <cell r="D23">
            <v>27.8</v>
          </cell>
          <cell r="E23">
            <v>53.111111111111114</v>
          </cell>
          <cell r="F23">
            <v>80</v>
          </cell>
          <cell r="G23">
            <v>34</v>
          </cell>
          <cell r="H23">
            <v>17.64</v>
          </cell>
          <cell r="I23" t="str">
            <v>O</v>
          </cell>
          <cell r="J23">
            <v>47.16</v>
          </cell>
          <cell r="K23" t="str">
            <v>*</v>
          </cell>
        </row>
        <row r="24">
          <cell r="B24">
            <v>31.609090909090913</v>
          </cell>
          <cell r="C24">
            <v>35.299999999999997</v>
          </cell>
          <cell r="D24">
            <v>24.7</v>
          </cell>
          <cell r="E24">
            <v>56.909090909090907</v>
          </cell>
          <cell r="F24">
            <v>80</v>
          </cell>
          <cell r="G24">
            <v>43</v>
          </cell>
          <cell r="H24">
            <v>13.68</v>
          </cell>
          <cell r="I24" t="str">
            <v>O</v>
          </cell>
          <cell r="J24">
            <v>30.240000000000002</v>
          </cell>
          <cell r="K24" t="str">
            <v>*</v>
          </cell>
        </row>
        <row r="25">
          <cell r="B25">
            <v>27.488888888888891</v>
          </cell>
          <cell r="C25">
            <v>34.9</v>
          </cell>
          <cell r="D25">
            <v>22</v>
          </cell>
          <cell r="E25">
            <v>67</v>
          </cell>
          <cell r="F25">
            <v>84</v>
          </cell>
          <cell r="G25">
            <v>44</v>
          </cell>
          <cell r="H25">
            <v>21.96</v>
          </cell>
          <cell r="I25" t="str">
            <v>SO</v>
          </cell>
          <cell r="J25">
            <v>56.519999999999996</v>
          </cell>
          <cell r="K25">
            <v>0.2</v>
          </cell>
        </row>
        <row r="26">
          <cell r="B26">
            <v>28.0625</v>
          </cell>
          <cell r="C26">
            <v>30.4</v>
          </cell>
          <cell r="D26">
            <v>23.7</v>
          </cell>
          <cell r="E26">
            <v>71.25</v>
          </cell>
          <cell r="F26">
            <v>84</v>
          </cell>
          <cell r="G26">
            <v>58</v>
          </cell>
          <cell r="H26">
            <v>10.8</v>
          </cell>
          <cell r="I26" t="str">
            <v>O</v>
          </cell>
          <cell r="J26">
            <v>21.240000000000002</v>
          </cell>
          <cell r="K26">
            <v>0</v>
          </cell>
        </row>
        <row r="27">
          <cell r="B27">
            <v>31.45</v>
          </cell>
          <cell r="C27">
            <v>35.4</v>
          </cell>
          <cell r="D27">
            <v>24.4</v>
          </cell>
          <cell r="E27">
            <v>51.9</v>
          </cell>
          <cell r="F27">
            <v>82</v>
          </cell>
          <cell r="G27">
            <v>31</v>
          </cell>
          <cell r="H27">
            <v>7.5600000000000005</v>
          </cell>
          <cell r="I27" t="str">
            <v>SE</v>
          </cell>
          <cell r="J27">
            <v>23.040000000000003</v>
          </cell>
          <cell r="K27">
            <v>0</v>
          </cell>
        </row>
        <row r="28">
          <cell r="B28">
            <v>33.663636363636357</v>
          </cell>
          <cell r="C28">
            <v>37.5</v>
          </cell>
          <cell r="D28">
            <v>25</v>
          </cell>
          <cell r="E28">
            <v>42.909090909090907</v>
          </cell>
          <cell r="F28">
            <v>75</v>
          </cell>
          <cell r="G28">
            <v>26</v>
          </cell>
          <cell r="H28">
            <v>10.08</v>
          </cell>
          <cell r="I28" t="str">
            <v>NE</v>
          </cell>
          <cell r="J28">
            <v>26.64</v>
          </cell>
          <cell r="K28">
            <v>0</v>
          </cell>
        </row>
        <row r="29">
          <cell r="B29">
            <v>34.68333333333333</v>
          </cell>
          <cell r="C29">
            <v>39.200000000000003</v>
          </cell>
          <cell r="D29">
            <v>27.1</v>
          </cell>
          <cell r="E29">
            <v>40.416666666666664</v>
          </cell>
          <cell r="F29">
            <v>69</v>
          </cell>
          <cell r="G29">
            <v>23</v>
          </cell>
          <cell r="H29">
            <v>13.32</v>
          </cell>
          <cell r="I29" t="str">
            <v>N</v>
          </cell>
          <cell r="J29">
            <v>32.76</v>
          </cell>
          <cell r="K29">
            <v>0</v>
          </cell>
        </row>
        <row r="30">
          <cell r="B30">
            <v>34.483333333333327</v>
          </cell>
          <cell r="C30">
            <v>38.700000000000003</v>
          </cell>
          <cell r="D30">
            <v>25.1</v>
          </cell>
          <cell r="E30">
            <v>44.083333333333336</v>
          </cell>
          <cell r="F30">
            <v>79</v>
          </cell>
          <cell r="G30">
            <v>30</v>
          </cell>
          <cell r="H30">
            <v>14.04</v>
          </cell>
          <cell r="I30" t="str">
            <v>N</v>
          </cell>
          <cell r="J30">
            <v>25.56</v>
          </cell>
          <cell r="K30">
            <v>0</v>
          </cell>
        </row>
        <row r="31">
          <cell r="B31">
            <v>33.92499999999999</v>
          </cell>
          <cell r="C31">
            <v>37.700000000000003</v>
          </cell>
          <cell r="D31">
            <v>27.5</v>
          </cell>
          <cell r="E31">
            <v>44</v>
          </cell>
          <cell r="F31">
            <v>69</v>
          </cell>
          <cell r="G31">
            <v>31</v>
          </cell>
          <cell r="H31">
            <v>12.6</v>
          </cell>
          <cell r="I31" t="str">
            <v>O</v>
          </cell>
          <cell r="J31">
            <v>41.76</v>
          </cell>
          <cell r="K31">
            <v>0</v>
          </cell>
        </row>
        <row r="32">
          <cell r="B32">
            <v>34.6</v>
          </cell>
          <cell r="C32">
            <v>37.799999999999997</v>
          </cell>
          <cell r="D32">
            <v>28.8</v>
          </cell>
          <cell r="E32">
            <v>42</v>
          </cell>
          <cell r="F32">
            <v>69</v>
          </cell>
          <cell r="G32">
            <v>32</v>
          </cell>
          <cell r="H32">
            <v>16.920000000000002</v>
          </cell>
          <cell r="I32" t="str">
            <v>NO</v>
          </cell>
          <cell r="J32">
            <v>35.64</v>
          </cell>
          <cell r="K32">
            <v>0</v>
          </cell>
        </row>
        <row r="33">
          <cell r="B33">
            <v>32.658333333333339</v>
          </cell>
          <cell r="C33">
            <v>37.6</v>
          </cell>
          <cell r="D33">
            <v>25.5</v>
          </cell>
          <cell r="E33">
            <v>46.916666666666664</v>
          </cell>
          <cell r="F33">
            <v>73</v>
          </cell>
          <cell r="G33">
            <v>34</v>
          </cell>
          <cell r="H33">
            <v>15.120000000000001</v>
          </cell>
          <cell r="I33" t="str">
            <v>NO</v>
          </cell>
          <cell r="J33">
            <v>35.64</v>
          </cell>
          <cell r="K33">
            <v>0</v>
          </cell>
        </row>
        <row r="34">
          <cell r="B34">
            <v>35.381818181818183</v>
          </cell>
          <cell r="C34">
            <v>38.6</v>
          </cell>
          <cell r="D34">
            <v>26.1</v>
          </cell>
          <cell r="E34">
            <v>40.909090909090907</v>
          </cell>
          <cell r="F34">
            <v>80</v>
          </cell>
          <cell r="G34">
            <v>28</v>
          </cell>
          <cell r="H34">
            <v>17.28</v>
          </cell>
          <cell r="I34" t="str">
            <v>O</v>
          </cell>
          <cell r="J34">
            <v>36.36</v>
          </cell>
          <cell r="K34">
            <v>0</v>
          </cell>
        </row>
        <row r="35">
          <cell r="B35">
            <v>35.391666666666666</v>
          </cell>
          <cell r="C35">
            <v>39</v>
          </cell>
          <cell r="D35">
            <v>28.1</v>
          </cell>
          <cell r="E35">
            <v>40.25</v>
          </cell>
          <cell r="F35">
            <v>71</v>
          </cell>
          <cell r="G35">
            <v>25</v>
          </cell>
          <cell r="H35">
            <v>12.96</v>
          </cell>
          <cell r="I35" t="str">
            <v>NE</v>
          </cell>
          <cell r="J35">
            <v>27.720000000000002</v>
          </cell>
          <cell r="K35">
            <v>0</v>
          </cell>
        </row>
        <row r="36">
          <cell r="I36" t="str">
            <v>NO</v>
          </cell>
        </row>
      </sheetData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33.738461538461536</v>
          </cell>
          <cell r="C5">
            <v>38.9</v>
          </cell>
          <cell r="D5">
            <v>28.2</v>
          </cell>
          <cell r="E5">
            <v>31.307692307692307</v>
          </cell>
          <cell r="F5">
            <v>42</v>
          </cell>
          <cell r="G5">
            <v>23</v>
          </cell>
          <cell r="H5">
            <v>22.68</v>
          </cell>
          <cell r="I5" t="str">
            <v>SE</v>
          </cell>
          <cell r="J5">
            <v>55.080000000000005</v>
          </cell>
          <cell r="K5">
            <v>0</v>
          </cell>
        </row>
        <row r="6">
          <cell r="B6">
            <v>31.841666666666665</v>
          </cell>
          <cell r="C6">
            <v>36.299999999999997</v>
          </cell>
          <cell r="D6">
            <v>26.7</v>
          </cell>
          <cell r="E6">
            <v>39.416666666666664</v>
          </cell>
          <cell r="F6">
            <v>61</v>
          </cell>
          <cell r="G6">
            <v>29</v>
          </cell>
          <cell r="H6">
            <v>32.04</v>
          </cell>
          <cell r="I6" t="str">
            <v>SE</v>
          </cell>
          <cell r="J6">
            <v>61.560000000000009</v>
          </cell>
          <cell r="K6">
            <v>0</v>
          </cell>
        </row>
        <row r="7">
          <cell r="B7">
            <v>29.807692307692307</v>
          </cell>
          <cell r="C7">
            <v>35.799999999999997</v>
          </cell>
          <cell r="D7">
            <v>24</v>
          </cell>
          <cell r="E7">
            <v>49.846153846153847</v>
          </cell>
          <cell r="F7">
            <v>79</v>
          </cell>
          <cell r="G7">
            <v>28</v>
          </cell>
          <cell r="H7">
            <v>15.840000000000002</v>
          </cell>
          <cell r="I7" t="str">
            <v>NO</v>
          </cell>
          <cell r="J7">
            <v>46.440000000000005</v>
          </cell>
          <cell r="K7">
            <v>0.8</v>
          </cell>
        </row>
        <row r="8">
          <cell r="B8">
            <v>29.372727272727271</v>
          </cell>
          <cell r="C8">
            <v>36.5</v>
          </cell>
          <cell r="D8">
            <v>21.3</v>
          </cell>
          <cell r="E8">
            <v>53</v>
          </cell>
          <cell r="F8">
            <v>95</v>
          </cell>
          <cell r="G8">
            <v>28</v>
          </cell>
          <cell r="H8">
            <v>15.48</v>
          </cell>
          <cell r="I8" t="str">
            <v>SO</v>
          </cell>
          <cell r="J8">
            <v>65.88000000000001</v>
          </cell>
          <cell r="K8">
            <v>12.8</v>
          </cell>
        </row>
        <row r="9">
          <cell r="B9">
            <v>24.490909090909089</v>
          </cell>
          <cell r="C9">
            <v>29.1</v>
          </cell>
          <cell r="D9">
            <v>19.100000000000001</v>
          </cell>
          <cell r="E9">
            <v>73.909090909090907</v>
          </cell>
          <cell r="F9">
            <v>90</v>
          </cell>
          <cell r="G9">
            <v>55</v>
          </cell>
          <cell r="H9">
            <v>18.720000000000002</v>
          </cell>
          <cell r="I9" t="str">
            <v>N</v>
          </cell>
          <cell r="J9">
            <v>38.159999999999997</v>
          </cell>
          <cell r="K9">
            <v>2.4</v>
          </cell>
        </row>
        <row r="10">
          <cell r="B10">
            <v>18.849999999999998</v>
          </cell>
          <cell r="C10">
            <v>19.100000000000001</v>
          </cell>
          <cell r="D10">
            <v>18.3</v>
          </cell>
          <cell r="E10">
            <v>89.666666666666671</v>
          </cell>
          <cell r="F10">
            <v>94</v>
          </cell>
          <cell r="G10">
            <v>87</v>
          </cell>
          <cell r="H10">
            <v>12.24</v>
          </cell>
          <cell r="I10" t="str">
            <v>N</v>
          </cell>
          <cell r="J10">
            <v>27.720000000000002</v>
          </cell>
          <cell r="K10">
            <v>0.8</v>
          </cell>
        </row>
        <row r="11">
          <cell r="B11">
            <v>23.229999999999997</v>
          </cell>
          <cell r="C11">
            <v>25.9</v>
          </cell>
          <cell r="D11">
            <v>19.3</v>
          </cell>
          <cell r="E11">
            <v>71.900000000000006</v>
          </cell>
          <cell r="F11">
            <v>89</v>
          </cell>
          <cell r="G11">
            <v>61</v>
          </cell>
          <cell r="H11">
            <v>15.840000000000002</v>
          </cell>
          <cell r="I11" t="str">
            <v>SO</v>
          </cell>
          <cell r="J11">
            <v>28.8</v>
          </cell>
          <cell r="K11">
            <v>0</v>
          </cell>
        </row>
        <row r="12">
          <cell r="B12">
            <v>23.236363636363635</v>
          </cell>
          <cell r="C12">
            <v>29.1</v>
          </cell>
          <cell r="D12">
            <v>17.7</v>
          </cell>
          <cell r="E12">
            <v>65.045454545454547</v>
          </cell>
          <cell r="F12">
            <v>93</v>
          </cell>
          <cell r="G12">
            <v>38</v>
          </cell>
          <cell r="H12">
            <v>13.32</v>
          </cell>
          <cell r="I12" t="str">
            <v>O</v>
          </cell>
          <cell r="J12">
            <v>25.92</v>
          </cell>
          <cell r="K12">
            <v>0</v>
          </cell>
        </row>
        <row r="13">
          <cell r="B13">
            <v>25.783333333333328</v>
          </cell>
          <cell r="C13">
            <v>33.200000000000003</v>
          </cell>
          <cell r="D13">
            <v>17.8</v>
          </cell>
          <cell r="E13">
            <v>51.291666666666664</v>
          </cell>
          <cell r="F13">
            <v>79</v>
          </cell>
          <cell r="G13">
            <v>27</v>
          </cell>
          <cell r="H13">
            <v>11.16</v>
          </cell>
          <cell r="I13" t="str">
            <v>O</v>
          </cell>
          <cell r="J13">
            <v>27.36</v>
          </cell>
          <cell r="K13">
            <v>0</v>
          </cell>
        </row>
        <row r="14">
          <cell r="B14">
            <v>27.537499999999998</v>
          </cell>
          <cell r="C14">
            <v>34.799999999999997</v>
          </cell>
          <cell r="D14">
            <v>20.8</v>
          </cell>
          <cell r="E14">
            <v>48.583333333333336</v>
          </cell>
          <cell r="F14">
            <v>69</v>
          </cell>
          <cell r="G14">
            <v>28</v>
          </cell>
          <cell r="H14">
            <v>18</v>
          </cell>
          <cell r="I14" t="str">
            <v>SO</v>
          </cell>
          <cell r="J14">
            <v>40.680000000000007</v>
          </cell>
          <cell r="K14">
            <v>0</v>
          </cell>
        </row>
        <row r="15">
          <cell r="B15">
            <v>29.387499999999999</v>
          </cell>
          <cell r="C15">
            <v>37.9</v>
          </cell>
          <cell r="D15">
            <v>22.1</v>
          </cell>
          <cell r="E15">
            <v>47.666666666666664</v>
          </cell>
          <cell r="F15">
            <v>76</v>
          </cell>
          <cell r="G15">
            <v>23</v>
          </cell>
          <cell r="H15">
            <v>21.240000000000002</v>
          </cell>
          <cell r="I15" t="str">
            <v>S</v>
          </cell>
          <cell r="J15">
            <v>44.28</v>
          </cell>
          <cell r="K15">
            <v>0.2</v>
          </cell>
        </row>
        <row r="16">
          <cell r="B16">
            <v>29.070833333333336</v>
          </cell>
          <cell r="C16">
            <v>38</v>
          </cell>
          <cell r="D16">
            <v>21.9</v>
          </cell>
          <cell r="E16">
            <v>51.958333333333336</v>
          </cell>
          <cell r="F16">
            <v>84</v>
          </cell>
          <cell r="G16">
            <v>21</v>
          </cell>
          <cell r="H16">
            <v>19.8</v>
          </cell>
          <cell r="I16" t="str">
            <v>S</v>
          </cell>
          <cell r="J16">
            <v>45.72</v>
          </cell>
          <cell r="K16">
            <v>0.6</v>
          </cell>
        </row>
        <row r="17">
          <cell r="B17">
            <v>29.662500000000005</v>
          </cell>
          <cell r="C17">
            <v>38.6</v>
          </cell>
          <cell r="D17">
            <v>22.2</v>
          </cell>
          <cell r="E17">
            <v>43.916666666666664</v>
          </cell>
          <cell r="F17">
            <v>70</v>
          </cell>
          <cell r="G17">
            <v>21</v>
          </cell>
          <cell r="H17">
            <v>18.36</v>
          </cell>
          <cell r="I17" t="str">
            <v>S</v>
          </cell>
          <cell r="J17">
            <v>42.480000000000004</v>
          </cell>
          <cell r="K17">
            <v>0</v>
          </cell>
        </row>
        <row r="18">
          <cell r="B18">
            <v>24.683333333333334</v>
          </cell>
          <cell r="C18">
            <v>32</v>
          </cell>
          <cell r="D18">
            <v>21.5</v>
          </cell>
          <cell r="E18">
            <v>68.75</v>
          </cell>
          <cell r="F18">
            <v>90</v>
          </cell>
          <cell r="G18">
            <v>37</v>
          </cell>
          <cell r="H18">
            <v>21.240000000000002</v>
          </cell>
          <cell r="I18" t="str">
            <v>S</v>
          </cell>
          <cell r="J18">
            <v>38.519999999999996</v>
          </cell>
          <cell r="K18">
            <v>3</v>
          </cell>
        </row>
        <row r="19">
          <cell r="B19">
            <v>24.664999999999999</v>
          </cell>
          <cell r="C19">
            <v>29.5</v>
          </cell>
          <cell r="D19">
            <v>20.6</v>
          </cell>
          <cell r="E19">
            <v>75.55</v>
          </cell>
          <cell r="F19">
            <v>94</v>
          </cell>
          <cell r="G19">
            <v>53</v>
          </cell>
          <cell r="H19">
            <v>13.68</v>
          </cell>
          <cell r="I19" t="str">
            <v>N</v>
          </cell>
          <cell r="J19">
            <v>23.759999999999998</v>
          </cell>
          <cell r="K19">
            <v>0</v>
          </cell>
        </row>
        <row r="20">
          <cell r="B20">
            <v>26.05</v>
          </cell>
          <cell r="C20">
            <v>33.700000000000003</v>
          </cell>
          <cell r="D20">
            <v>20.399999999999999</v>
          </cell>
          <cell r="E20">
            <v>64.090909090909093</v>
          </cell>
          <cell r="F20">
            <v>92</v>
          </cell>
          <cell r="G20">
            <v>34</v>
          </cell>
          <cell r="H20">
            <v>14.76</v>
          </cell>
          <cell r="I20" t="str">
            <v>O</v>
          </cell>
          <cell r="J20">
            <v>28.44</v>
          </cell>
          <cell r="K20">
            <v>0</v>
          </cell>
        </row>
        <row r="21">
          <cell r="B21">
            <v>27.491666666666671</v>
          </cell>
          <cell r="C21">
            <v>32.5</v>
          </cell>
          <cell r="D21">
            <v>23.4</v>
          </cell>
          <cell r="E21">
            <v>54.166666666666664</v>
          </cell>
          <cell r="F21">
            <v>66</v>
          </cell>
          <cell r="G21">
            <v>37</v>
          </cell>
          <cell r="H21">
            <v>16.920000000000002</v>
          </cell>
          <cell r="I21" t="str">
            <v>SO</v>
          </cell>
          <cell r="J21">
            <v>33.840000000000003</v>
          </cell>
          <cell r="K21">
            <v>0</v>
          </cell>
        </row>
        <row r="22">
          <cell r="B22">
            <v>27.204166666666669</v>
          </cell>
          <cell r="C22">
            <v>36.5</v>
          </cell>
          <cell r="D22">
            <v>21</v>
          </cell>
          <cell r="E22">
            <v>56.666666666666664</v>
          </cell>
          <cell r="F22">
            <v>82</v>
          </cell>
          <cell r="G22">
            <v>27</v>
          </cell>
          <cell r="H22">
            <v>28.08</v>
          </cell>
          <cell r="I22" t="str">
            <v>L</v>
          </cell>
          <cell r="J22">
            <v>53.64</v>
          </cell>
          <cell r="K22">
            <v>0</v>
          </cell>
        </row>
        <row r="23">
          <cell r="B23">
            <v>25.233333333333334</v>
          </cell>
          <cell r="C23">
            <v>31.3</v>
          </cell>
          <cell r="D23">
            <v>20.9</v>
          </cell>
          <cell r="E23">
            <v>72.916666666666671</v>
          </cell>
          <cell r="F23">
            <v>92</v>
          </cell>
          <cell r="G23">
            <v>47</v>
          </cell>
          <cell r="H23">
            <v>19.440000000000001</v>
          </cell>
          <cell r="I23" t="str">
            <v>NO</v>
          </cell>
          <cell r="J23">
            <v>35.28</v>
          </cell>
          <cell r="K23">
            <v>0</v>
          </cell>
        </row>
        <row r="24">
          <cell r="B24">
            <v>25.754166666666663</v>
          </cell>
          <cell r="C24">
            <v>34.700000000000003</v>
          </cell>
          <cell r="D24">
            <v>20</v>
          </cell>
          <cell r="E24">
            <v>69.458333333333329</v>
          </cell>
          <cell r="F24">
            <v>93</v>
          </cell>
          <cell r="G24">
            <v>35</v>
          </cell>
          <cell r="H24">
            <v>19.440000000000001</v>
          </cell>
          <cell r="I24" t="str">
            <v>S</v>
          </cell>
          <cell r="J24">
            <v>42.480000000000004</v>
          </cell>
          <cell r="K24">
            <v>0</v>
          </cell>
        </row>
        <row r="25">
          <cell r="B25">
            <v>21.645833333333332</v>
          </cell>
          <cell r="C25">
            <v>27</v>
          </cell>
          <cell r="D25">
            <v>18.2</v>
          </cell>
          <cell r="E25">
            <v>88.5</v>
          </cell>
          <cell r="F25">
            <v>96</v>
          </cell>
          <cell r="G25">
            <v>65</v>
          </cell>
          <cell r="H25">
            <v>16.920000000000002</v>
          </cell>
          <cell r="I25" t="str">
            <v>S</v>
          </cell>
          <cell r="J25">
            <v>34.92</v>
          </cell>
          <cell r="K25">
            <v>6</v>
          </cell>
        </row>
        <row r="26">
          <cell r="B26">
            <v>20.255555555555556</v>
          </cell>
          <cell r="C26">
            <v>27.3</v>
          </cell>
          <cell r="D26">
            <v>13.5</v>
          </cell>
          <cell r="E26">
            <v>62.944444444444443</v>
          </cell>
          <cell r="F26">
            <v>96</v>
          </cell>
          <cell r="G26">
            <v>32</v>
          </cell>
          <cell r="H26">
            <v>17.64</v>
          </cell>
          <cell r="I26" t="str">
            <v>N</v>
          </cell>
          <cell r="J26">
            <v>38.159999999999997</v>
          </cell>
          <cell r="K26">
            <v>0</v>
          </cell>
        </row>
        <row r="27">
          <cell r="B27">
            <v>23.383333333333329</v>
          </cell>
          <cell r="C27">
            <v>32.799999999999997</v>
          </cell>
          <cell r="D27">
            <v>14</v>
          </cell>
          <cell r="E27">
            <v>49.291666666666664</v>
          </cell>
          <cell r="F27">
            <v>86</v>
          </cell>
          <cell r="G27">
            <v>16</v>
          </cell>
          <cell r="H27">
            <v>11.16</v>
          </cell>
          <cell r="I27" t="str">
            <v>NO</v>
          </cell>
          <cell r="J27">
            <v>29.16</v>
          </cell>
          <cell r="K27">
            <v>0</v>
          </cell>
        </row>
        <row r="28">
          <cell r="B28">
            <v>26.945833333333336</v>
          </cell>
          <cell r="C28">
            <v>35.6</v>
          </cell>
          <cell r="D28">
            <v>18</v>
          </cell>
          <cell r="E28">
            <v>43.333333333333336</v>
          </cell>
          <cell r="F28">
            <v>72</v>
          </cell>
          <cell r="G28">
            <v>21</v>
          </cell>
          <cell r="H28">
            <v>11.879999999999999</v>
          </cell>
          <cell r="I28" t="str">
            <v>NE</v>
          </cell>
          <cell r="J28">
            <v>30.6</v>
          </cell>
          <cell r="K28">
            <v>0</v>
          </cell>
        </row>
        <row r="29">
          <cell r="B29">
            <v>28.441666666666663</v>
          </cell>
          <cell r="C29">
            <v>36.799999999999997</v>
          </cell>
          <cell r="D29">
            <v>19.3</v>
          </cell>
          <cell r="E29">
            <v>43.375</v>
          </cell>
          <cell r="F29">
            <v>76</v>
          </cell>
          <cell r="G29">
            <v>23</v>
          </cell>
          <cell r="H29">
            <v>16.920000000000002</v>
          </cell>
          <cell r="I29" t="str">
            <v>O</v>
          </cell>
          <cell r="J29">
            <v>39.96</v>
          </cell>
          <cell r="K29">
            <v>0</v>
          </cell>
        </row>
        <row r="30">
          <cell r="B30">
            <v>28.758333333333336</v>
          </cell>
          <cell r="C30">
            <v>38.5</v>
          </cell>
          <cell r="D30">
            <v>22.7</v>
          </cell>
          <cell r="E30">
            <v>47.583333333333336</v>
          </cell>
          <cell r="F30">
            <v>68</v>
          </cell>
          <cell r="G30">
            <v>24</v>
          </cell>
          <cell r="H30">
            <v>19.440000000000001</v>
          </cell>
          <cell r="I30" t="str">
            <v>NO</v>
          </cell>
          <cell r="J30">
            <v>53.64</v>
          </cell>
          <cell r="K30">
            <v>5.8000000000000007</v>
          </cell>
        </row>
        <row r="31">
          <cell r="B31">
            <v>31.41764705882353</v>
          </cell>
          <cell r="C31">
            <v>38</v>
          </cell>
          <cell r="D31">
            <v>22.9</v>
          </cell>
          <cell r="E31">
            <v>45.705882352941174</v>
          </cell>
          <cell r="F31">
            <v>76</v>
          </cell>
          <cell r="G31">
            <v>27</v>
          </cell>
          <cell r="H31">
            <v>21.6</v>
          </cell>
          <cell r="I31" t="str">
            <v>SE</v>
          </cell>
          <cell r="J31">
            <v>57.6</v>
          </cell>
          <cell r="K31">
            <v>0</v>
          </cell>
        </row>
        <row r="32">
          <cell r="B32">
            <v>31.288888888888891</v>
          </cell>
          <cell r="C32">
            <v>38.6</v>
          </cell>
          <cell r="D32">
            <v>23.7</v>
          </cell>
          <cell r="E32">
            <v>45.222222222222221</v>
          </cell>
          <cell r="F32">
            <v>71</v>
          </cell>
          <cell r="G32">
            <v>25</v>
          </cell>
          <cell r="H32">
            <v>20.88</v>
          </cell>
          <cell r="I32" t="str">
            <v>SE</v>
          </cell>
          <cell r="J32">
            <v>50.04</v>
          </cell>
          <cell r="K32">
            <v>0</v>
          </cell>
        </row>
        <row r="33">
          <cell r="B33">
            <v>31.083333333333339</v>
          </cell>
          <cell r="C33">
            <v>39</v>
          </cell>
          <cell r="D33">
            <v>22.2</v>
          </cell>
          <cell r="E33">
            <v>47</v>
          </cell>
          <cell r="F33">
            <v>80</v>
          </cell>
          <cell r="G33">
            <v>25</v>
          </cell>
          <cell r="H33">
            <v>18.720000000000002</v>
          </cell>
          <cell r="I33" t="str">
            <v>SE</v>
          </cell>
          <cell r="J33">
            <v>43.92</v>
          </cell>
          <cell r="K33">
            <v>0</v>
          </cell>
        </row>
        <row r="34">
          <cell r="B34">
            <v>34.933333333333344</v>
          </cell>
          <cell r="C34">
            <v>39.5</v>
          </cell>
          <cell r="D34">
            <v>28.1</v>
          </cell>
          <cell r="E34">
            <v>33.93333333333333</v>
          </cell>
          <cell r="F34">
            <v>56</v>
          </cell>
          <cell r="G34">
            <v>21</v>
          </cell>
          <cell r="H34">
            <v>17.28</v>
          </cell>
          <cell r="I34" t="str">
            <v>S</v>
          </cell>
          <cell r="J34">
            <v>41.76</v>
          </cell>
          <cell r="K34">
            <v>0</v>
          </cell>
        </row>
        <row r="35">
          <cell r="B35">
            <v>33.950000000000003</v>
          </cell>
          <cell r="C35">
            <v>39.6</v>
          </cell>
          <cell r="D35">
            <v>27.7</v>
          </cell>
          <cell r="E35">
            <v>34.5</v>
          </cell>
          <cell r="F35">
            <v>51</v>
          </cell>
          <cell r="G35">
            <v>21</v>
          </cell>
          <cell r="H35">
            <v>15.120000000000001</v>
          </cell>
          <cell r="I35" t="str">
            <v>SO</v>
          </cell>
          <cell r="J35">
            <v>54</v>
          </cell>
          <cell r="K35">
            <v>0</v>
          </cell>
        </row>
        <row r="36">
          <cell r="I36" t="str">
            <v>S</v>
          </cell>
        </row>
      </sheetData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28.233333333333334</v>
          </cell>
          <cell r="C5">
            <v>38.700000000000003</v>
          </cell>
          <cell r="D5">
            <v>18.7</v>
          </cell>
          <cell r="E5">
            <v>33.416666666666664</v>
          </cell>
          <cell r="F5">
            <v>52</v>
          </cell>
          <cell r="G5">
            <v>19</v>
          </cell>
          <cell r="H5">
            <v>21.240000000000002</v>
          </cell>
          <cell r="I5" t="str">
            <v>SO</v>
          </cell>
          <cell r="J5">
            <v>43.56</v>
          </cell>
          <cell r="K5">
            <v>0</v>
          </cell>
        </row>
        <row r="6">
          <cell r="B6">
            <v>28.8</v>
          </cell>
          <cell r="C6">
            <v>37.4</v>
          </cell>
          <cell r="D6">
            <v>21.7</v>
          </cell>
          <cell r="E6">
            <v>43.833333333333336</v>
          </cell>
          <cell r="F6">
            <v>73</v>
          </cell>
          <cell r="G6">
            <v>22</v>
          </cell>
          <cell r="H6">
            <v>22.32</v>
          </cell>
          <cell r="I6" t="str">
            <v>SO</v>
          </cell>
          <cell r="J6">
            <v>53.28</v>
          </cell>
          <cell r="K6">
            <v>0</v>
          </cell>
        </row>
        <row r="7">
          <cell r="B7">
            <v>26.266666666666669</v>
          </cell>
          <cell r="C7">
            <v>33.700000000000003</v>
          </cell>
          <cell r="D7">
            <v>21.5</v>
          </cell>
          <cell r="E7">
            <v>61.208333333333336</v>
          </cell>
          <cell r="F7">
            <v>82</v>
          </cell>
          <cell r="G7">
            <v>27</v>
          </cell>
          <cell r="H7">
            <v>9.7200000000000006</v>
          </cell>
          <cell r="I7" t="str">
            <v>SO</v>
          </cell>
          <cell r="J7">
            <v>19.8</v>
          </cell>
          <cell r="K7">
            <v>0</v>
          </cell>
        </row>
        <row r="8">
          <cell r="B8">
            <v>25.229166666666668</v>
          </cell>
          <cell r="C8">
            <v>37.200000000000003</v>
          </cell>
          <cell r="D8">
            <v>18.7</v>
          </cell>
          <cell r="E8">
            <v>66.916666666666671</v>
          </cell>
          <cell r="F8">
            <v>91</v>
          </cell>
          <cell r="G8">
            <v>23</v>
          </cell>
          <cell r="H8">
            <v>12.24</v>
          </cell>
          <cell r="I8" t="str">
            <v>SO</v>
          </cell>
          <cell r="J8">
            <v>76.680000000000007</v>
          </cell>
          <cell r="K8">
            <v>14.8</v>
          </cell>
        </row>
        <row r="9">
          <cell r="B9">
            <v>21.408333333333331</v>
          </cell>
          <cell r="C9">
            <v>25.9</v>
          </cell>
          <cell r="D9">
            <v>18</v>
          </cell>
          <cell r="E9">
            <v>85.916666666666671</v>
          </cell>
          <cell r="F9">
            <v>96</v>
          </cell>
          <cell r="G9">
            <v>62</v>
          </cell>
          <cell r="H9">
            <v>13.32</v>
          </cell>
          <cell r="I9" t="str">
            <v>SO</v>
          </cell>
          <cell r="J9">
            <v>32.04</v>
          </cell>
          <cell r="K9">
            <v>4.6000000000000005</v>
          </cell>
        </row>
        <row r="10">
          <cell r="B10">
            <v>18.820833333333333</v>
          </cell>
          <cell r="C10">
            <v>21.8</v>
          </cell>
          <cell r="D10">
            <v>17.5</v>
          </cell>
          <cell r="E10">
            <v>86.625</v>
          </cell>
          <cell r="F10">
            <v>98</v>
          </cell>
          <cell r="G10">
            <v>71</v>
          </cell>
          <cell r="H10">
            <v>9</v>
          </cell>
          <cell r="I10" t="str">
            <v>SO</v>
          </cell>
          <cell r="J10">
            <v>26.64</v>
          </cell>
          <cell r="K10">
            <v>8</v>
          </cell>
        </row>
        <row r="11">
          <cell r="B11">
            <v>20.574999999999996</v>
          </cell>
          <cell r="C11">
            <v>28.8</v>
          </cell>
          <cell r="D11">
            <v>16.3</v>
          </cell>
          <cell r="E11">
            <v>78</v>
          </cell>
          <cell r="F11">
            <v>99</v>
          </cell>
          <cell r="G11">
            <v>36</v>
          </cell>
          <cell r="H11">
            <v>7.2</v>
          </cell>
          <cell r="I11" t="str">
            <v>SO</v>
          </cell>
          <cell r="J11">
            <v>19.8</v>
          </cell>
          <cell r="K11">
            <v>0.60000000000000009</v>
          </cell>
        </row>
        <row r="12">
          <cell r="B12">
            <v>23.162499999999994</v>
          </cell>
          <cell r="C12">
            <v>30.3</v>
          </cell>
          <cell r="D12">
            <v>16.7</v>
          </cell>
          <cell r="E12">
            <v>64.875</v>
          </cell>
          <cell r="F12">
            <v>99</v>
          </cell>
          <cell r="G12">
            <v>29</v>
          </cell>
          <cell r="H12">
            <v>14.76</v>
          </cell>
          <cell r="I12" t="str">
            <v>SO</v>
          </cell>
          <cell r="J12">
            <v>27.720000000000002</v>
          </cell>
          <cell r="K12">
            <v>0</v>
          </cell>
        </row>
        <row r="13">
          <cell r="B13">
            <v>24.087500000000002</v>
          </cell>
          <cell r="C13">
            <v>34.299999999999997</v>
          </cell>
          <cell r="D13">
            <v>14.5</v>
          </cell>
          <cell r="E13">
            <v>55.208333333333336</v>
          </cell>
          <cell r="F13">
            <v>89</v>
          </cell>
          <cell r="G13">
            <v>21</v>
          </cell>
          <cell r="H13">
            <v>12.24</v>
          </cell>
          <cell r="I13" t="str">
            <v>SO</v>
          </cell>
          <cell r="J13">
            <v>28.44</v>
          </cell>
          <cell r="K13">
            <v>0</v>
          </cell>
        </row>
        <row r="14">
          <cell r="B14">
            <v>25.516666666666666</v>
          </cell>
          <cell r="C14">
            <v>35.6</v>
          </cell>
          <cell r="D14">
            <v>15</v>
          </cell>
          <cell r="E14">
            <v>47.083333333333336</v>
          </cell>
          <cell r="F14">
            <v>86</v>
          </cell>
          <cell r="G14">
            <v>17</v>
          </cell>
          <cell r="H14">
            <v>19.8</v>
          </cell>
          <cell r="I14" t="str">
            <v>SO</v>
          </cell>
          <cell r="J14">
            <v>37.800000000000004</v>
          </cell>
          <cell r="K14">
            <v>0</v>
          </cell>
        </row>
        <row r="15">
          <cell r="B15">
            <v>27.683333333333337</v>
          </cell>
          <cell r="C15">
            <v>38.4</v>
          </cell>
          <cell r="D15">
            <v>19.8</v>
          </cell>
          <cell r="E15">
            <v>46.208333333333336</v>
          </cell>
          <cell r="F15">
            <v>71</v>
          </cell>
          <cell r="G15">
            <v>18</v>
          </cell>
          <cell r="H15">
            <v>15.840000000000002</v>
          </cell>
          <cell r="I15" t="str">
            <v>SO</v>
          </cell>
          <cell r="J15">
            <v>40.32</v>
          </cell>
          <cell r="K15">
            <v>0</v>
          </cell>
        </row>
        <row r="16">
          <cell r="B16">
            <v>29.308333333333334</v>
          </cell>
          <cell r="C16">
            <v>38.4</v>
          </cell>
          <cell r="D16">
            <v>21</v>
          </cell>
          <cell r="E16">
            <v>43.416666666666664</v>
          </cell>
          <cell r="F16">
            <v>79</v>
          </cell>
          <cell r="G16">
            <v>14</v>
          </cell>
          <cell r="H16">
            <v>18.36</v>
          </cell>
          <cell r="I16" t="str">
            <v>SO</v>
          </cell>
          <cell r="J16">
            <v>51.12</v>
          </cell>
          <cell r="K16">
            <v>0</v>
          </cell>
        </row>
        <row r="17">
          <cell r="B17">
            <v>29.625</v>
          </cell>
          <cell r="C17">
            <v>38.700000000000003</v>
          </cell>
          <cell r="D17">
            <v>21.4</v>
          </cell>
          <cell r="E17">
            <v>36.583333333333336</v>
          </cell>
          <cell r="F17">
            <v>62</v>
          </cell>
          <cell r="G17">
            <v>14</v>
          </cell>
          <cell r="H17">
            <v>19.8</v>
          </cell>
          <cell r="I17" t="str">
            <v>SO</v>
          </cell>
          <cell r="J17">
            <v>41.76</v>
          </cell>
          <cell r="K17">
            <v>0</v>
          </cell>
        </row>
        <row r="18">
          <cell r="B18">
            <v>24.445833333333326</v>
          </cell>
          <cell r="C18">
            <v>31.9</v>
          </cell>
          <cell r="D18">
            <v>20.3</v>
          </cell>
          <cell r="E18">
            <v>65.708333333333329</v>
          </cell>
          <cell r="F18">
            <v>82</v>
          </cell>
          <cell r="G18">
            <v>35</v>
          </cell>
          <cell r="H18">
            <v>16.2</v>
          </cell>
          <cell r="I18" t="str">
            <v>SO</v>
          </cell>
          <cell r="J18">
            <v>32.4</v>
          </cell>
          <cell r="K18">
            <v>0.6</v>
          </cell>
        </row>
        <row r="19">
          <cell r="B19">
            <v>22.462500000000002</v>
          </cell>
          <cell r="C19">
            <v>25</v>
          </cell>
          <cell r="D19">
            <v>21</v>
          </cell>
          <cell r="E19">
            <v>82</v>
          </cell>
          <cell r="F19">
            <v>90</v>
          </cell>
          <cell r="G19">
            <v>70</v>
          </cell>
          <cell r="H19">
            <v>9.3600000000000012</v>
          </cell>
          <cell r="I19" t="str">
            <v>SO</v>
          </cell>
          <cell r="J19">
            <v>19.440000000000001</v>
          </cell>
          <cell r="K19">
            <v>0.4</v>
          </cell>
        </row>
        <row r="20">
          <cell r="B20">
            <v>23.983333333333334</v>
          </cell>
          <cell r="C20">
            <v>33.200000000000003</v>
          </cell>
          <cell r="D20">
            <v>18.100000000000001</v>
          </cell>
          <cell r="E20">
            <v>69.375</v>
          </cell>
          <cell r="F20">
            <v>99</v>
          </cell>
          <cell r="G20">
            <v>29</v>
          </cell>
          <cell r="H20">
            <v>11.520000000000001</v>
          </cell>
          <cell r="I20" t="str">
            <v>SO</v>
          </cell>
          <cell r="J20">
            <v>33.480000000000004</v>
          </cell>
          <cell r="K20">
            <v>0</v>
          </cell>
        </row>
        <row r="21">
          <cell r="B21">
            <v>26.783333333333335</v>
          </cell>
          <cell r="C21">
            <v>36</v>
          </cell>
          <cell r="D21">
            <v>20.100000000000001</v>
          </cell>
          <cell r="E21">
            <v>57.916666666666664</v>
          </cell>
          <cell r="F21">
            <v>86</v>
          </cell>
          <cell r="G21">
            <v>26</v>
          </cell>
          <cell r="H21">
            <v>12.96</v>
          </cell>
          <cell r="I21" t="str">
            <v>SO</v>
          </cell>
          <cell r="J21">
            <v>35.28</v>
          </cell>
          <cell r="K21">
            <v>0</v>
          </cell>
        </row>
        <row r="22">
          <cell r="B22">
            <v>25.399999999999995</v>
          </cell>
          <cell r="C22">
            <v>38</v>
          </cell>
          <cell r="D22">
            <v>19.899999999999999</v>
          </cell>
          <cell r="E22">
            <v>64.666666666666671</v>
          </cell>
          <cell r="F22">
            <v>90</v>
          </cell>
          <cell r="G22">
            <v>18</v>
          </cell>
          <cell r="H22">
            <v>16.2</v>
          </cell>
          <cell r="I22" t="str">
            <v>SO</v>
          </cell>
          <cell r="J22">
            <v>60.480000000000004</v>
          </cell>
          <cell r="K22">
            <v>3.8</v>
          </cell>
        </row>
        <row r="23">
          <cell r="B23">
            <v>23.954166666666662</v>
          </cell>
          <cell r="C23">
            <v>31</v>
          </cell>
          <cell r="D23">
            <v>19.600000000000001</v>
          </cell>
          <cell r="E23">
            <v>76.583333333333329</v>
          </cell>
          <cell r="F23">
            <v>98</v>
          </cell>
          <cell r="G23">
            <v>44</v>
          </cell>
          <cell r="H23">
            <v>13.68</v>
          </cell>
          <cell r="I23" t="str">
            <v>SO</v>
          </cell>
          <cell r="J23">
            <v>33.119999999999997</v>
          </cell>
          <cell r="K23">
            <v>0.2</v>
          </cell>
        </row>
        <row r="24">
          <cell r="B24">
            <v>25.020833333333339</v>
          </cell>
          <cell r="C24">
            <v>33.700000000000003</v>
          </cell>
          <cell r="D24">
            <v>20.9</v>
          </cell>
          <cell r="E24">
            <v>74.083333333333329</v>
          </cell>
          <cell r="F24">
            <v>94</v>
          </cell>
          <cell r="G24">
            <v>30</v>
          </cell>
          <cell r="H24">
            <v>11.520000000000001</v>
          </cell>
          <cell r="I24" t="str">
            <v>SO</v>
          </cell>
          <cell r="J24">
            <v>30.6</v>
          </cell>
          <cell r="K24">
            <v>2.8</v>
          </cell>
        </row>
        <row r="25">
          <cell r="B25">
            <v>20.666666666666668</v>
          </cell>
          <cell r="C25">
            <v>23.5</v>
          </cell>
          <cell r="D25">
            <v>16.399999999999999</v>
          </cell>
          <cell r="E25">
            <v>88.666666666666671</v>
          </cell>
          <cell r="F25">
            <v>98</v>
          </cell>
          <cell r="G25">
            <v>76</v>
          </cell>
          <cell r="H25">
            <v>13.68</v>
          </cell>
          <cell r="I25" t="str">
            <v>SO</v>
          </cell>
          <cell r="J25">
            <v>36</v>
          </cell>
          <cell r="K25">
            <v>3.6</v>
          </cell>
        </row>
        <row r="26">
          <cell r="B26">
            <v>19.024999999999999</v>
          </cell>
          <cell r="C26">
            <v>27.9</v>
          </cell>
          <cell r="D26">
            <v>13</v>
          </cell>
          <cell r="E26">
            <v>65.958333333333329</v>
          </cell>
          <cell r="F26">
            <v>99</v>
          </cell>
          <cell r="G26">
            <v>26</v>
          </cell>
          <cell r="H26">
            <v>8.2799999999999994</v>
          </cell>
          <cell r="I26" t="str">
            <v>SO</v>
          </cell>
          <cell r="J26">
            <v>25.92</v>
          </cell>
          <cell r="K26">
            <v>0.2</v>
          </cell>
        </row>
        <row r="27">
          <cell r="B27">
            <v>21.9375</v>
          </cell>
          <cell r="C27">
            <v>33.700000000000003</v>
          </cell>
          <cell r="D27">
            <v>12.2</v>
          </cell>
          <cell r="E27">
            <v>52.583333333333336</v>
          </cell>
          <cell r="F27">
            <v>88</v>
          </cell>
          <cell r="G27">
            <v>13</v>
          </cell>
          <cell r="H27">
            <v>8.2799999999999994</v>
          </cell>
          <cell r="I27" t="str">
            <v>SO</v>
          </cell>
          <cell r="J27">
            <v>24.840000000000003</v>
          </cell>
          <cell r="K27">
            <v>0</v>
          </cell>
        </row>
        <row r="28">
          <cell r="B28">
            <v>25.079166666666662</v>
          </cell>
          <cell r="C28">
            <v>36.700000000000003</v>
          </cell>
          <cell r="D28">
            <v>15.1</v>
          </cell>
          <cell r="E28">
            <v>42.625</v>
          </cell>
          <cell r="F28">
            <v>79</v>
          </cell>
          <cell r="G28">
            <v>12</v>
          </cell>
          <cell r="H28">
            <v>10.08</v>
          </cell>
          <cell r="I28" t="str">
            <v>SO</v>
          </cell>
          <cell r="J28">
            <v>28.44</v>
          </cell>
          <cell r="K28">
            <v>0</v>
          </cell>
        </row>
        <row r="29">
          <cell r="B29">
            <v>26.766666666666666</v>
          </cell>
          <cell r="C29">
            <v>37.200000000000003</v>
          </cell>
          <cell r="D29">
            <v>18.399999999999999</v>
          </cell>
          <cell r="E29">
            <v>46.166666666666664</v>
          </cell>
          <cell r="F29">
            <v>80</v>
          </cell>
          <cell r="G29">
            <v>16</v>
          </cell>
          <cell r="H29">
            <v>14.04</v>
          </cell>
          <cell r="I29" t="str">
            <v>SO</v>
          </cell>
          <cell r="J29">
            <v>32.4</v>
          </cell>
          <cell r="K29">
            <v>0</v>
          </cell>
        </row>
        <row r="30">
          <cell r="B30">
            <v>26.445833333333336</v>
          </cell>
          <cell r="C30">
            <v>38.700000000000003</v>
          </cell>
          <cell r="D30">
            <v>19.2</v>
          </cell>
          <cell r="E30">
            <v>52</v>
          </cell>
          <cell r="F30">
            <v>80</v>
          </cell>
          <cell r="G30">
            <v>15</v>
          </cell>
          <cell r="H30">
            <v>16.920000000000002</v>
          </cell>
          <cell r="I30" t="str">
            <v>SO</v>
          </cell>
          <cell r="J30">
            <v>44.64</v>
          </cell>
          <cell r="K30">
            <v>1.5999999999999999</v>
          </cell>
        </row>
        <row r="31">
          <cell r="B31">
            <v>28.283333333333335</v>
          </cell>
          <cell r="C31">
            <v>38.4</v>
          </cell>
          <cell r="D31">
            <v>18.600000000000001</v>
          </cell>
          <cell r="E31">
            <v>50.25</v>
          </cell>
          <cell r="F31">
            <v>88</v>
          </cell>
          <cell r="G31">
            <v>20</v>
          </cell>
          <cell r="H31">
            <v>22.68</v>
          </cell>
          <cell r="I31" t="str">
            <v>SO</v>
          </cell>
          <cell r="J31">
            <v>52.92</v>
          </cell>
          <cell r="K31">
            <v>0</v>
          </cell>
        </row>
        <row r="32">
          <cell r="B32">
            <v>29.233333333333331</v>
          </cell>
          <cell r="C32">
            <v>40.1</v>
          </cell>
          <cell r="D32">
            <v>20.5</v>
          </cell>
          <cell r="E32">
            <v>46.333333333333336</v>
          </cell>
          <cell r="F32">
            <v>76</v>
          </cell>
          <cell r="G32">
            <v>17</v>
          </cell>
          <cell r="H32">
            <v>25.56</v>
          </cell>
          <cell r="I32" t="str">
            <v>SO</v>
          </cell>
          <cell r="J32">
            <v>42.12</v>
          </cell>
          <cell r="K32">
            <v>0</v>
          </cell>
        </row>
        <row r="33">
          <cell r="B33">
            <v>29.416666666666661</v>
          </cell>
          <cell r="C33">
            <v>38.799999999999997</v>
          </cell>
          <cell r="D33">
            <v>21.9</v>
          </cell>
          <cell r="E33">
            <v>47</v>
          </cell>
          <cell r="F33">
            <v>76</v>
          </cell>
          <cell r="G33">
            <v>21</v>
          </cell>
          <cell r="H33">
            <v>22.32</v>
          </cell>
          <cell r="I33" t="str">
            <v>SO</v>
          </cell>
          <cell r="J33">
            <v>44.64</v>
          </cell>
          <cell r="K33">
            <v>0</v>
          </cell>
        </row>
        <row r="34">
          <cell r="B34">
            <v>31.229166666666668</v>
          </cell>
          <cell r="C34">
            <v>41.1</v>
          </cell>
          <cell r="D34">
            <v>23</v>
          </cell>
          <cell r="E34">
            <v>40.75</v>
          </cell>
          <cell r="F34">
            <v>72</v>
          </cell>
          <cell r="G34">
            <v>14</v>
          </cell>
          <cell r="H34">
            <v>15.840000000000002</v>
          </cell>
          <cell r="I34" t="str">
            <v>SO</v>
          </cell>
          <cell r="J34">
            <v>38.880000000000003</v>
          </cell>
          <cell r="K34">
            <v>0</v>
          </cell>
        </row>
        <row r="35">
          <cell r="B35">
            <v>29.129166666666666</v>
          </cell>
          <cell r="C35">
            <v>38.5</v>
          </cell>
          <cell r="D35">
            <v>21.9</v>
          </cell>
          <cell r="E35">
            <v>46.791666666666664</v>
          </cell>
          <cell r="F35">
            <v>79</v>
          </cell>
          <cell r="G35">
            <v>22</v>
          </cell>
          <cell r="H35">
            <v>25.2</v>
          </cell>
          <cell r="I35" t="str">
            <v>SO</v>
          </cell>
          <cell r="J35">
            <v>58.680000000000007</v>
          </cell>
          <cell r="K35">
            <v>0</v>
          </cell>
        </row>
        <row r="36">
          <cell r="I36" t="str">
            <v>SO</v>
          </cell>
        </row>
      </sheetData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5">
          <cell r="B5">
            <v>32.368749999999999</v>
          </cell>
          <cell r="C5">
            <v>39.5</v>
          </cell>
          <cell r="D5">
            <v>21</v>
          </cell>
          <cell r="E5">
            <v>33.625</v>
          </cell>
          <cell r="F5">
            <v>51</v>
          </cell>
          <cell r="G5">
            <v>23</v>
          </cell>
          <cell r="H5">
            <v>32.04</v>
          </cell>
          <cell r="I5" t="str">
            <v>NE</v>
          </cell>
          <cell r="J5">
            <v>54.72</v>
          </cell>
          <cell r="K5">
            <v>0</v>
          </cell>
        </row>
        <row r="6">
          <cell r="B6">
            <v>29.318750000000001</v>
          </cell>
          <cell r="C6">
            <v>37.6</v>
          </cell>
          <cell r="D6">
            <v>20.3</v>
          </cell>
          <cell r="E6">
            <v>58.125</v>
          </cell>
          <cell r="F6">
            <v>94</v>
          </cell>
          <cell r="G6">
            <v>31</v>
          </cell>
          <cell r="H6">
            <v>28.44</v>
          </cell>
          <cell r="I6" t="str">
            <v>NE</v>
          </cell>
          <cell r="J6">
            <v>102.60000000000001</v>
          </cell>
          <cell r="K6">
            <v>11.4</v>
          </cell>
        </row>
        <row r="7">
          <cell r="B7">
            <v>27.893333333333334</v>
          </cell>
          <cell r="C7">
            <v>33.700000000000003</v>
          </cell>
          <cell r="D7">
            <v>22.3</v>
          </cell>
          <cell r="E7">
            <v>67.599999999999994</v>
          </cell>
          <cell r="F7">
            <v>96</v>
          </cell>
          <cell r="G7">
            <v>40</v>
          </cell>
          <cell r="H7">
            <v>9.7200000000000006</v>
          </cell>
          <cell r="I7" t="str">
            <v>NE</v>
          </cell>
          <cell r="J7">
            <v>20.88</v>
          </cell>
          <cell r="K7">
            <v>0.4</v>
          </cell>
        </row>
        <row r="8">
          <cell r="B8">
            <v>28.929411764705879</v>
          </cell>
          <cell r="C8">
            <v>36</v>
          </cell>
          <cell r="D8">
            <v>22.9</v>
          </cell>
          <cell r="E8">
            <v>54.117647058823529</v>
          </cell>
          <cell r="F8">
            <v>86</v>
          </cell>
          <cell r="G8">
            <v>31</v>
          </cell>
          <cell r="H8">
            <v>22.32</v>
          </cell>
          <cell r="I8" t="str">
            <v>NE</v>
          </cell>
          <cell r="J8">
            <v>42.12</v>
          </cell>
          <cell r="K8">
            <v>0</v>
          </cell>
        </row>
        <row r="9">
          <cell r="B9">
            <v>22.343750000000004</v>
          </cell>
          <cell r="C9">
            <v>25.8</v>
          </cell>
          <cell r="D9">
            <v>19.3</v>
          </cell>
          <cell r="E9">
            <v>82.3125</v>
          </cell>
          <cell r="F9">
            <v>94</v>
          </cell>
          <cell r="G9">
            <v>67</v>
          </cell>
          <cell r="H9">
            <v>30.96</v>
          </cell>
          <cell r="I9" t="str">
            <v>S</v>
          </cell>
          <cell r="J9">
            <v>48.6</v>
          </cell>
          <cell r="K9">
            <v>3.4</v>
          </cell>
        </row>
        <row r="10">
          <cell r="B10">
            <v>20.171428571428574</v>
          </cell>
          <cell r="C10">
            <v>22.4</v>
          </cell>
          <cell r="D10">
            <v>17.600000000000001</v>
          </cell>
          <cell r="E10">
            <v>83</v>
          </cell>
          <cell r="F10">
            <v>93</v>
          </cell>
          <cell r="G10">
            <v>71</v>
          </cell>
          <cell r="H10">
            <v>20.16</v>
          </cell>
          <cell r="I10" t="str">
            <v>S</v>
          </cell>
          <cell r="J10">
            <v>34.200000000000003</v>
          </cell>
          <cell r="K10">
            <v>0</v>
          </cell>
        </row>
        <row r="11">
          <cell r="B11">
            <v>24.392857142857139</v>
          </cell>
          <cell r="C11">
            <v>29.1</v>
          </cell>
          <cell r="D11">
            <v>18.7</v>
          </cell>
          <cell r="E11">
            <v>68.357142857142861</v>
          </cell>
          <cell r="F11">
            <v>93</v>
          </cell>
          <cell r="G11">
            <v>46</v>
          </cell>
          <cell r="H11">
            <v>15.120000000000001</v>
          </cell>
          <cell r="I11" t="str">
            <v>NE</v>
          </cell>
          <cell r="J11">
            <v>25.56</v>
          </cell>
          <cell r="K11">
            <v>0.2</v>
          </cell>
        </row>
        <row r="12">
          <cell r="B12">
            <v>25.911764705882351</v>
          </cell>
          <cell r="C12">
            <v>30.7</v>
          </cell>
          <cell r="D12">
            <v>17.600000000000001</v>
          </cell>
          <cell r="E12">
            <v>57.647058823529413</v>
          </cell>
          <cell r="F12">
            <v>97</v>
          </cell>
          <cell r="G12">
            <v>33</v>
          </cell>
          <cell r="H12">
            <v>11.879999999999999</v>
          </cell>
          <cell r="I12" t="str">
            <v>SE</v>
          </cell>
          <cell r="J12">
            <v>29.880000000000003</v>
          </cell>
          <cell r="K12">
            <v>0</v>
          </cell>
        </row>
        <row r="13">
          <cell r="B13">
            <v>28.241176470588233</v>
          </cell>
          <cell r="C13">
            <v>34.4</v>
          </cell>
          <cell r="D13">
            <v>15.6</v>
          </cell>
          <cell r="E13">
            <v>43</v>
          </cell>
          <cell r="F13">
            <v>88</v>
          </cell>
          <cell r="G13">
            <v>24</v>
          </cell>
          <cell r="H13">
            <v>14.76</v>
          </cell>
          <cell r="I13" t="str">
            <v>SE</v>
          </cell>
          <cell r="J13">
            <v>31.319999999999997</v>
          </cell>
          <cell r="K13">
            <v>0</v>
          </cell>
        </row>
        <row r="14">
          <cell r="B14">
            <v>29.623529411764707</v>
          </cell>
          <cell r="C14">
            <v>36</v>
          </cell>
          <cell r="D14">
            <v>20.399999999999999</v>
          </cell>
          <cell r="E14">
            <v>42.294117647058826</v>
          </cell>
          <cell r="F14">
            <v>70</v>
          </cell>
          <cell r="G14">
            <v>25</v>
          </cell>
          <cell r="H14">
            <v>33.480000000000004</v>
          </cell>
          <cell r="I14" t="str">
            <v>NE</v>
          </cell>
          <cell r="J14">
            <v>48.24</v>
          </cell>
          <cell r="K14">
            <v>0</v>
          </cell>
        </row>
        <row r="15">
          <cell r="B15">
            <v>32.412500000000001</v>
          </cell>
          <cell r="C15">
            <v>38.4</v>
          </cell>
          <cell r="D15">
            <v>18.8</v>
          </cell>
          <cell r="E15">
            <v>41.375</v>
          </cell>
          <cell r="F15">
            <v>76</v>
          </cell>
          <cell r="G15">
            <v>26</v>
          </cell>
          <cell r="H15">
            <v>26.28</v>
          </cell>
          <cell r="I15" t="str">
            <v>N</v>
          </cell>
          <cell r="J15">
            <v>45.72</v>
          </cell>
          <cell r="K15">
            <v>0</v>
          </cell>
        </row>
        <row r="16">
          <cell r="B16">
            <v>33.4</v>
          </cell>
          <cell r="C16">
            <v>39.299999999999997</v>
          </cell>
          <cell r="D16">
            <v>21.8</v>
          </cell>
          <cell r="E16">
            <v>38.75</v>
          </cell>
          <cell r="F16">
            <v>79</v>
          </cell>
          <cell r="G16">
            <v>23</v>
          </cell>
          <cell r="H16">
            <v>28.8</v>
          </cell>
          <cell r="I16" t="str">
            <v>N</v>
          </cell>
          <cell r="J16">
            <v>47.519999999999996</v>
          </cell>
          <cell r="K16">
            <v>0</v>
          </cell>
        </row>
        <row r="17">
          <cell r="B17">
            <v>32.437500000000007</v>
          </cell>
          <cell r="C17">
            <v>38.799999999999997</v>
          </cell>
          <cell r="D17">
            <v>22.8</v>
          </cell>
          <cell r="E17">
            <v>38.6875</v>
          </cell>
          <cell r="F17">
            <v>69</v>
          </cell>
          <cell r="G17">
            <v>23</v>
          </cell>
          <cell r="H17">
            <v>21.96</v>
          </cell>
          <cell r="I17" t="str">
            <v>N</v>
          </cell>
          <cell r="J17">
            <v>48.96</v>
          </cell>
          <cell r="K17">
            <v>0</v>
          </cell>
        </row>
        <row r="18">
          <cell r="B18">
            <v>28.412500000000001</v>
          </cell>
          <cell r="C18">
            <v>32.9</v>
          </cell>
          <cell r="D18">
            <v>20.100000000000001</v>
          </cell>
          <cell r="E18">
            <v>54.375</v>
          </cell>
          <cell r="F18">
            <v>89</v>
          </cell>
          <cell r="G18">
            <v>38</v>
          </cell>
          <cell r="H18">
            <v>21.96</v>
          </cell>
          <cell r="I18" t="str">
            <v>SO</v>
          </cell>
          <cell r="J18">
            <v>40.680000000000007</v>
          </cell>
          <cell r="K18">
            <v>0</v>
          </cell>
        </row>
        <row r="19">
          <cell r="B19">
            <v>25.788235294117644</v>
          </cell>
          <cell r="C19">
            <v>28.8</v>
          </cell>
          <cell r="D19">
            <v>23</v>
          </cell>
          <cell r="E19">
            <v>74.647058823529406</v>
          </cell>
          <cell r="F19">
            <v>91</v>
          </cell>
          <cell r="G19">
            <v>62</v>
          </cell>
          <cell r="H19">
            <v>10.08</v>
          </cell>
          <cell r="I19" t="str">
            <v>SO</v>
          </cell>
          <cell r="J19">
            <v>19.8</v>
          </cell>
          <cell r="K19">
            <v>0</v>
          </cell>
        </row>
        <row r="20">
          <cell r="B20">
            <v>27.929411764705883</v>
          </cell>
          <cell r="C20">
            <v>34.700000000000003</v>
          </cell>
          <cell r="D20">
            <v>18</v>
          </cell>
          <cell r="E20">
            <v>55.647058823529413</v>
          </cell>
          <cell r="F20">
            <v>98</v>
          </cell>
          <cell r="G20">
            <v>35</v>
          </cell>
          <cell r="H20">
            <v>14.76</v>
          </cell>
          <cell r="I20" t="str">
            <v>SE</v>
          </cell>
          <cell r="J20">
            <v>32.76</v>
          </cell>
          <cell r="K20">
            <v>0</v>
          </cell>
        </row>
        <row r="21">
          <cell r="B21">
            <v>29.976470588235291</v>
          </cell>
          <cell r="C21">
            <v>36.299999999999997</v>
          </cell>
          <cell r="D21">
            <v>22.8</v>
          </cell>
          <cell r="F21">
            <v>75</v>
          </cell>
          <cell r="G21">
            <v>33</v>
          </cell>
          <cell r="H21">
            <v>28.44</v>
          </cell>
          <cell r="I21" t="str">
            <v>NE</v>
          </cell>
          <cell r="J21">
            <v>41.76</v>
          </cell>
          <cell r="K21">
            <v>0</v>
          </cell>
        </row>
        <row r="22">
          <cell r="B22">
            <v>28.811764705882354</v>
          </cell>
          <cell r="C22">
            <v>39.4</v>
          </cell>
          <cell r="D22">
            <v>20</v>
          </cell>
          <cell r="E22">
            <v>59.176470588235297</v>
          </cell>
          <cell r="F22">
            <v>96</v>
          </cell>
          <cell r="G22">
            <v>27</v>
          </cell>
          <cell r="H22">
            <v>31.680000000000003</v>
          </cell>
          <cell r="I22" t="str">
            <v>NE</v>
          </cell>
          <cell r="J22">
            <v>68.039999999999992</v>
          </cell>
          <cell r="K22">
            <v>0</v>
          </cell>
        </row>
        <row r="23">
          <cell r="B23">
            <v>28.106666666666669</v>
          </cell>
          <cell r="C23">
            <v>34.1</v>
          </cell>
          <cell r="D23">
            <v>20.8</v>
          </cell>
          <cell r="E23">
            <v>58.866666666666667</v>
          </cell>
          <cell r="F23">
            <v>91</v>
          </cell>
          <cell r="G23">
            <v>39</v>
          </cell>
          <cell r="H23">
            <v>16.559999999999999</v>
          </cell>
          <cell r="J23">
            <v>29.880000000000003</v>
          </cell>
          <cell r="K23">
            <v>0</v>
          </cell>
        </row>
        <row r="24">
          <cell r="B24">
            <v>27</v>
          </cell>
          <cell r="C24">
            <v>35.299999999999997</v>
          </cell>
          <cell r="D24">
            <v>22.1</v>
          </cell>
          <cell r="E24">
            <v>68.666666666666671</v>
          </cell>
          <cell r="F24">
            <v>95</v>
          </cell>
          <cell r="G24">
            <v>38</v>
          </cell>
          <cell r="H24">
            <v>30.6</v>
          </cell>
          <cell r="I24" t="str">
            <v>NE</v>
          </cell>
          <cell r="J24">
            <v>76.319999999999993</v>
          </cell>
          <cell r="K24">
            <v>16</v>
          </cell>
        </row>
        <row r="25">
          <cell r="B25">
            <v>21.506249999999998</v>
          </cell>
          <cell r="C25">
            <v>24.8</v>
          </cell>
          <cell r="D25">
            <v>18</v>
          </cell>
          <cell r="E25">
            <v>86.75</v>
          </cell>
          <cell r="F25">
            <v>96</v>
          </cell>
          <cell r="G25">
            <v>73</v>
          </cell>
          <cell r="H25">
            <v>21.96</v>
          </cell>
          <cell r="I25" t="str">
            <v>SO</v>
          </cell>
          <cell r="J25">
            <v>38.519999999999996</v>
          </cell>
          <cell r="K25">
            <v>0.8</v>
          </cell>
        </row>
        <row r="26">
          <cell r="B26">
            <v>21.487500000000001</v>
          </cell>
          <cell r="C26">
            <v>26.8</v>
          </cell>
          <cell r="D26">
            <v>15.1</v>
          </cell>
          <cell r="E26">
            <v>62.5625</v>
          </cell>
          <cell r="F26">
            <v>92</v>
          </cell>
          <cell r="G26">
            <v>39</v>
          </cell>
          <cell r="H26">
            <v>17.28</v>
          </cell>
          <cell r="I26" t="str">
            <v>S</v>
          </cell>
          <cell r="J26">
            <v>30.96</v>
          </cell>
          <cell r="K26">
            <v>0</v>
          </cell>
        </row>
        <row r="27">
          <cell r="B27">
            <v>24.816666666666666</v>
          </cell>
          <cell r="C27">
            <v>32</v>
          </cell>
          <cell r="D27">
            <v>13.3</v>
          </cell>
          <cell r="E27">
            <v>51.222222222222221</v>
          </cell>
          <cell r="F27">
            <v>96</v>
          </cell>
          <cell r="G27">
            <v>24</v>
          </cell>
          <cell r="H27">
            <v>12.24</v>
          </cell>
          <cell r="I27" t="str">
            <v>S</v>
          </cell>
          <cell r="J27">
            <v>38.519999999999996</v>
          </cell>
          <cell r="K27">
            <v>0</v>
          </cell>
        </row>
        <row r="28">
          <cell r="B28">
            <v>28.022222222222219</v>
          </cell>
          <cell r="C28">
            <v>35.200000000000003</v>
          </cell>
          <cell r="D28">
            <v>14.5</v>
          </cell>
          <cell r="E28">
            <v>44.333333333333336</v>
          </cell>
          <cell r="F28">
            <v>94</v>
          </cell>
          <cell r="G28">
            <v>25</v>
          </cell>
          <cell r="H28">
            <v>14.76</v>
          </cell>
          <cell r="I28" t="str">
            <v>L</v>
          </cell>
          <cell r="J28">
            <v>32.04</v>
          </cell>
          <cell r="K28">
            <v>0</v>
          </cell>
        </row>
        <row r="29">
          <cell r="B29">
            <v>30.825000000000003</v>
          </cell>
          <cell r="C29">
            <v>36.4</v>
          </cell>
          <cell r="D29">
            <v>20.8</v>
          </cell>
          <cell r="E29">
            <v>40.125</v>
          </cell>
          <cell r="F29">
            <v>80</v>
          </cell>
          <cell r="G29">
            <v>26</v>
          </cell>
          <cell r="H29">
            <v>12.96</v>
          </cell>
          <cell r="I29" t="str">
            <v>SO</v>
          </cell>
          <cell r="J29">
            <v>26.28</v>
          </cell>
          <cell r="K29">
            <v>0</v>
          </cell>
        </row>
        <row r="30">
          <cell r="B30">
            <v>31.747058823529414</v>
          </cell>
          <cell r="C30">
            <v>38.299999999999997</v>
          </cell>
          <cell r="D30">
            <v>19.5</v>
          </cell>
          <cell r="E30">
            <v>41.470588235294116</v>
          </cell>
          <cell r="F30">
            <v>81</v>
          </cell>
          <cell r="G30">
            <v>26</v>
          </cell>
          <cell r="H30">
            <v>20.88</v>
          </cell>
          <cell r="I30" t="str">
            <v>NE</v>
          </cell>
          <cell r="J30">
            <v>43.92</v>
          </cell>
          <cell r="K30">
            <v>0</v>
          </cell>
        </row>
        <row r="31">
          <cell r="B31">
            <v>32.053333333333335</v>
          </cell>
          <cell r="C31">
            <v>38.9</v>
          </cell>
          <cell r="D31">
            <v>24.3</v>
          </cell>
          <cell r="E31">
            <v>49.266666666666666</v>
          </cell>
          <cell r="F31">
            <v>70</v>
          </cell>
          <cell r="G31">
            <v>31</v>
          </cell>
          <cell r="H31">
            <v>27.720000000000002</v>
          </cell>
          <cell r="I31" t="str">
            <v>N</v>
          </cell>
          <cell r="J31">
            <v>60.839999999999996</v>
          </cell>
          <cell r="K31">
            <v>0</v>
          </cell>
        </row>
        <row r="32">
          <cell r="B32">
            <v>29.977777777777774</v>
          </cell>
          <cell r="C32">
            <v>37.4</v>
          </cell>
          <cell r="D32">
            <v>21.9</v>
          </cell>
          <cell r="E32">
            <v>51.777777777777779</v>
          </cell>
          <cell r="F32">
            <v>79</v>
          </cell>
          <cell r="G32">
            <v>34</v>
          </cell>
          <cell r="H32">
            <v>31.680000000000003</v>
          </cell>
          <cell r="I32" t="str">
            <v>N</v>
          </cell>
          <cell r="J32">
            <v>62.28</v>
          </cell>
          <cell r="K32">
            <v>0</v>
          </cell>
        </row>
        <row r="33">
          <cell r="B33">
            <v>31.694444444444443</v>
          </cell>
          <cell r="C33">
            <v>39.200000000000003</v>
          </cell>
          <cell r="D33">
            <v>20.8</v>
          </cell>
          <cell r="E33">
            <v>48.611111111111114</v>
          </cell>
          <cell r="F33">
            <v>86</v>
          </cell>
          <cell r="G33">
            <v>28</v>
          </cell>
          <cell r="H33">
            <v>25.92</v>
          </cell>
          <cell r="I33" t="str">
            <v>NE</v>
          </cell>
          <cell r="J33">
            <v>39.96</v>
          </cell>
          <cell r="K33">
            <v>0</v>
          </cell>
        </row>
        <row r="34">
          <cell r="B34">
            <v>32.479166666666671</v>
          </cell>
          <cell r="C34">
            <v>40.799999999999997</v>
          </cell>
          <cell r="D34">
            <v>24.5</v>
          </cell>
          <cell r="E34">
            <v>47.208333333333336</v>
          </cell>
          <cell r="F34">
            <v>74</v>
          </cell>
          <cell r="G34">
            <v>20</v>
          </cell>
          <cell r="H34">
            <v>28.08</v>
          </cell>
          <cell r="I34" t="str">
            <v>NE</v>
          </cell>
          <cell r="J34">
            <v>45</v>
          </cell>
          <cell r="K34">
            <v>0</v>
          </cell>
        </row>
        <row r="35">
          <cell r="B35">
            <v>27.362500000000001</v>
          </cell>
          <cell r="C35">
            <v>39.9</v>
          </cell>
          <cell r="D35">
            <v>21</v>
          </cell>
          <cell r="E35">
            <v>63.25</v>
          </cell>
          <cell r="F35">
            <v>95</v>
          </cell>
          <cell r="G35">
            <v>28</v>
          </cell>
          <cell r="H35">
            <v>37.440000000000005</v>
          </cell>
          <cell r="I35" t="str">
            <v>NE</v>
          </cell>
          <cell r="J35">
            <v>76.319999999999993</v>
          </cell>
          <cell r="K35">
            <v>27.799999999999997</v>
          </cell>
        </row>
        <row r="36">
          <cell r="I36" t="str">
            <v>NE</v>
          </cell>
        </row>
      </sheetData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30.658333333333331</v>
          </cell>
          <cell r="C5">
            <v>38.799999999999997</v>
          </cell>
          <cell r="D5">
            <v>21.6</v>
          </cell>
          <cell r="E5">
            <v>39.75</v>
          </cell>
          <cell r="F5">
            <v>53</v>
          </cell>
          <cell r="G5">
            <v>29</v>
          </cell>
          <cell r="H5">
            <v>28.08</v>
          </cell>
          <cell r="I5" t="str">
            <v>L</v>
          </cell>
          <cell r="J5">
            <v>48.6</v>
          </cell>
          <cell r="K5">
            <v>0</v>
          </cell>
        </row>
        <row r="6">
          <cell r="B6">
            <v>30.523529411764706</v>
          </cell>
          <cell r="C6">
            <v>37</v>
          </cell>
          <cell r="D6">
            <v>19.2</v>
          </cell>
          <cell r="E6">
            <v>49.882352941176471</v>
          </cell>
          <cell r="F6">
            <v>86</v>
          </cell>
          <cell r="G6">
            <v>32</v>
          </cell>
          <cell r="H6">
            <v>40.680000000000007</v>
          </cell>
          <cell r="I6" t="str">
            <v>NO</v>
          </cell>
          <cell r="J6">
            <v>129.24</v>
          </cell>
          <cell r="K6">
            <v>2.8000000000000003</v>
          </cell>
        </row>
        <row r="7">
          <cell r="B7">
            <v>29.258823529411767</v>
          </cell>
          <cell r="C7">
            <v>36.799999999999997</v>
          </cell>
          <cell r="D7">
            <v>21.2</v>
          </cell>
          <cell r="E7">
            <v>55.588235294117645</v>
          </cell>
          <cell r="F7">
            <v>88</v>
          </cell>
          <cell r="G7">
            <v>31</v>
          </cell>
          <cell r="H7">
            <v>12.24</v>
          </cell>
          <cell r="I7" t="str">
            <v>NE</v>
          </cell>
          <cell r="J7">
            <v>57.6</v>
          </cell>
          <cell r="K7">
            <v>0.2</v>
          </cell>
        </row>
        <row r="8">
          <cell r="B8">
            <v>29.058823529411764</v>
          </cell>
          <cell r="C8">
            <v>37.5</v>
          </cell>
          <cell r="D8">
            <v>22.5</v>
          </cell>
          <cell r="E8">
            <v>56.470588235294116</v>
          </cell>
          <cell r="F8">
            <v>81</v>
          </cell>
          <cell r="G8">
            <v>31</v>
          </cell>
          <cell r="H8">
            <v>18.36</v>
          </cell>
          <cell r="I8" t="str">
            <v>SE</v>
          </cell>
          <cell r="J8">
            <v>64.08</v>
          </cell>
          <cell r="K8">
            <v>1</v>
          </cell>
        </row>
        <row r="9">
          <cell r="B9">
            <v>25.055555555555557</v>
          </cell>
          <cell r="C9">
            <v>31.3</v>
          </cell>
          <cell r="D9">
            <v>20.3</v>
          </cell>
          <cell r="E9">
            <v>75.333333333333329</v>
          </cell>
          <cell r="F9">
            <v>89</v>
          </cell>
          <cell r="G9">
            <v>51</v>
          </cell>
          <cell r="H9">
            <v>20.52</v>
          </cell>
          <cell r="I9" t="str">
            <v>SO</v>
          </cell>
          <cell r="J9">
            <v>39.6</v>
          </cell>
          <cell r="K9">
            <v>2</v>
          </cell>
        </row>
        <row r="10">
          <cell r="B10">
            <v>19.894117647058827</v>
          </cell>
          <cell r="C10">
            <v>20.399999999999999</v>
          </cell>
          <cell r="D10">
            <v>19.399999999999999</v>
          </cell>
          <cell r="E10">
            <v>86.117647058823536</v>
          </cell>
          <cell r="F10">
            <v>90</v>
          </cell>
          <cell r="G10">
            <v>83</v>
          </cell>
          <cell r="H10">
            <v>10.8</v>
          </cell>
          <cell r="I10" t="str">
            <v>S</v>
          </cell>
          <cell r="J10">
            <v>34.200000000000003</v>
          </cell>
          <cell r="K10">
            <v>1.4000000000000001</v>
          </cell>
        </row>
        <row r="11">
          <cell r="B11">
            <v>21.546666666666663</v>
          </cell>
          <cell r="C11">
            <v>26.8</v>
          </cell>
          <cell r="D11">
            <v>18.399999999999999</v>
          </cell>
          <cell r="E11">
            <v>80.333333333333329</v>
          </cell>
          <cell r="F11">
            <v>91</v>
          </cell>
          <cell r="G11">
            <v>60</v>
          </cell>
          <cell r="H11">
            <v>10.8</v>
          </cell>
          <cell r="I11" t="str">
            <v>L</v>
          </cell>
          <cell r="J11">
            <v>28.8</v>
          </cell>
          <cell r="K11">
            <v>0</v>
          </cell>
        </row>
        <row r="12">
          <cell r="B12">
            <v>24.78235294117647</v>
          </cell>
          <cell r="C12">
            <v>30.6</v>
          </cell>
          <cell r="D12">
            <v>19</v>
          </cell>
          <cell r="E12">
            <v>63.647058823529413</v>
          </cell>
          <cell r="F12">
            <v>88</v>
          </cell>
          <cell r="G12">
            <v>40</v>
          </cell>
          <cell r="H12">
            <v>10.8</v>
          </cell>
          <cell r="I12" t="str">
            <v>SE</v>
          </cell>
          <cell r="J12">
            <v>28.08</v>
          </cell>
          <cell r="K12">
            <v>0</v>
          </cell>
        </row>
        <row r="13">
          <cell r="B13">
            <v>28.647058823529413</v>
          </cell>
          <cell r="C13">
            <v>34.6</v>
          </cell>
          <cell r="D13">
            <v>20.9</v>
          </cell>
          <cell r="E13">
            <v>47.705882352941174</v>
          </cell>
          <cell r="F13">
            <v>67</v>
          </cell>
          <cell r="G13">
            <v>31</v>
          </cell>
          <cell r="H13">
            <v>12.24</v>
          </cell>
          <cell r="I13" t="str">
            <v>L</v>
          </cell>
          <cell r="J13">
            <v>26.64</v>
          </cell>
          <cell r="K13">
            <v>0</v>
          </cell>
        </row>
        <row r="14">
          <cell r="B14">
            <v>30.287500000000001</v>
          </cell>
          <cell r="C14">
            <v>36</v>
          </cell>
          <cell r="D14">
            <v>20.399999999999999</v>
          </cell>
          <cell r="E14">
            <v>46</v>
          </cell>
          <cell r="F14">
            <v>72</v>
          </cell>
          <cell r="G14">
            <v>33</v>
          </cell>
          <cell r="H14">
            <v>14.4</v>
          </cell>
          <cell r="I14" t="str">
            <v>NE</v>
          </cell>
          <cell r="J14">
            <v>36</v>
          </cell>
          <cell r="K14">
            <v>0</v>
          </cell>
        </row>
        <row r="15">
          <cell r="B15">
            <v>32.49285714285714</v>
          </cell>
          <cell r="C15">
            <v>38.5</v>
          </cell>
          <cell r="D15">
            <v>21.9</v>
          </cell>
          <cell r="E15">
            <v>43.428571428571431</v>
          </cell>
          <cell r="F15">
            <v>78</v>
          </cell>
          <cell r="G15">
            <v>26</v>
          </cell>
          <cell r="H15">
            <v>21.6</v>
          </cell>
          <cell r="I15" t="str">
            <v>N</v>
          </cell>
          <cell r="J15">
            <v>46.440000000000005</v>
          </cell>
          <cell r="K15">
            <v>2.2000000000000002</v>
          </cell>
        </row>
        <row r="16">
          <cell r="B16">
            <v>31.613333333333337</v>
          </cell>
          <cell r="C16">
            <v>38.200000000000003</v>
          </cell>
          <cell r="D16">
            <v>22.5</v>
          </cell>
          <cell r="E16">
            <v>48.4</v>
          </cell>
          <cell r="F16">
            <v>85</v>
          </cell>
          <cell r="G16">
            <v>23</v>
          </cell>
          <cell r="H16">
            <v>21.240000000000002</v>
          </cell>
          <cell r="I16" t="str">
            <v>N</v>
          </cell>
          <cell r="J16">
            <v>46.800000000000004</v>
          </cell>
          <cell r="K16">
            <v>0.6</v>
          </cell>
        </row>
        <row r="17">
          <cell r="B17">
            <v>30.335294117647063</v>
          </cell>
          <cell r="C17">
            <v>39.700000000000003</v>
          </cell>
          <cell r="D17">
            <v>21.4</v>
          </cell>
          <cell r="E17">
            <v>48.764705882352942</v>
          </cell>
          <cell r="F17">
            <v>83</v>
          </cell>
          <cell r="G17">
            <v>24</v>
          </cell>
          <cell r="H17">
            <v>21.6</v>
          </cell>
          <cell r="I17" t="str">
            <v>N</v>
          </cell>
          <cell r="J17">
            <v>56.88</v>
          </cell>
          <cell r="K17">
            <v>4</v>
          </cell>
        </row>
        <row r="18">
          <cell r="B18">
            <v>26.547058823529412</v>
          </cell>
          <cell r="C18">
            <v>35.4</v>
          </cell>
          <cell r="D18">
            <v>21.5</v>
          </cell>
          <cell r="E18">
            <v>66.17647058823529</v>
          </cell>
          <cell r="F18">
            <v>85</v>
          </cell>
          <cell r="G18">
            <v>35</v>
          </cell>
          <cell r="H18">
            <v>24.48</v>
          </cell>
          <cell r="I18" t="str">
            <v>NE</v>
          </cell>
          <cell r="J18">
            <v>39.6</v>
          </cell>
          <cell r="K18">
            <v>0</v>
          </cell>
        </row>
        <row r="19">
          <cell r="B19">
            <v>27.070588235294114</v>
          </cell>
          <cell r="C19">
            <v>31.6</v>
          </cell>
          <cell r="D19">
            <v>22.1</v>
          </cell>
          <cell r="E19">
            <v>66.588235294117652</v>
          </cell>
          <cell r="F19">
            <v>87</v>
          </cell>
          <cell r="G19">
            <v>50</v>
          </cell>
          <cell r="H19">
            <v>15.48</v>
          </cell>
          <cell r="I19" t="str">
            <v>SO</v>
          </cell>
          <cell r="J19">
            <v>27</v>
          </cell>
          <cell r="K19">
            <v>0</v>
          </cell>
        </row>
        <row r="20">
          <cell r="B20">
            <v>28.826666666666664</v>
          </cell>
          <cell r="C20">
            <v>34.799999999999997</v>
          </cell>
          <cell r="D20">
            <v>22.1</v>
          </cell>
          <cell r="E20">
            <v>53.4</v>
          </cell>
          <cell r="F20">
            <v>82</v>
          </cell>
          <cell r="G20">
            <v>36</v>
          </cell>
          <cell r="H20">
            <v>12.6</v>
          </cell>
          <cell r="I20" t="str">
            <v>NE</v>
          </cell>
          <cell r="J20">
            <v>27.720000000000002</v>
          </cell>
          <cell r="K20">
            <v>0</v>
          </cell>
        </row>
        <row r="21">
          <cell r="B21">
            <v>29.076470588235296</v>
          </cell>
          <cell r="C21">
            <v>32.5</v>
          </cell>
          <cell r="D21">
            <v>23.4</v>
          </cell>
          <cell r="E21">
            <v>53.5</v>
          </cell>
          <cell r="F21">
            <v>68</v>
          </cell>
          <cell r="G21">
            <v>42</v>
          </cell>
          <cell r="H21">
            <v>14.4</v>
          </cell>
          <cell r="I21" t="str">
            <v>L</v>
          </cell>
          <cell r="J21">
            <v>34.200000000000003</v>
          </cell>
          <cell r="K21">
            <v>0</v>
          </cell>
        </row>
        <row r="22">
          <cell r="B22">
            <v>30.431249999999999</v>
          </cell>
          <cell r="C22">
            <v>37.6</v>
          </cell>
          <cell r="D22">
            <v>20.2</v>
          </cell>
          <cell r="E22">
            <v>48.75</v>
          </cell>
          <cell r="F22">
            <v>83</v>
          </cell>
          <cell r="G22">
            <v>27</v>
          </cell>
          <cell r="H22">
            <v>35.64</v>
          </cell>
          <cell r="I22" t="str">
            <v>N</v>
          </cell>
          <cell r="J22">
            <v>52.2</v>
          </cell>
          <cell r="K22">
            <v>0</v>
          </cell>
        </row>
        <row r="23">
          <cell r="B23">
            <v>28.287500000000005</v>
          </cell>
          <cell r="C23">
            <v>32.5</v>
          </cell>
          <cell r="D23">
            <v>22.9</v>
          </cell>
          <cell r="E23">
            <v>61.875</v>
          </cell>
          <cell r="F23">
            <v>82</v>
          </cell>
          <cell r="G23">
            <v>45</v>
          </cell>
          <cell r="H23">
            <v>23.040000000000003</v>
          </cell>
          <cell r="I23" t="str">
            <v>SE</v>
          </cell>
          <cell r="J23">
            <v>40.680000000000007</v>
          </cell>
          <cell r="K23">
            <v>0</v>
          </cell>
        </row>
        <row r="24">
          <cell r="B24">
            <v>28.71875</v>
          </cell>
          <cell r="C24">
            <v>35.799999999999997</v>
          </cell>
          <cell r="D24">
            <v>20.8</v>
          </cell>
          <cell r="E24">
            <v>61.8125</v>
          </cell>
          <cell r="F24">
            <v>91</v>
          </cell>
          <cell r="G24">
            <v>39</v>
          </cell>
          <cell r="H24">
            <v>14.4</v>
          </cell>
          <cell r="I24" t="str">
            <v>NE</v>
          </cell>
          <cell r="J24">
            <v>32.76</v>
          </cell>
          <cell r="K24">
            <v>0.4</v>
          </cell>
        </row>
        <row r="25">
          <cell r="B25">
            <v>22.860000000000003</v>
          </cell>
          <cell r="C25">
            <v>27.7</v>
          </cell>
          <cell r="D25">
            <v>19.100000000000001</v>
          </cell>
          <cell r="E25">
            <v>85.13333333333334</v>
          </cell>
          <cell r="F25">
            <v>97</v>
          </cell>
          <cell r="G25">
            <v>64</v>
          </cell>
          <cell r="H25">
            <v>16.559999999999999</v>
          </cell>
          <cell r="I25" t="str">
            <v>SO</v>
          </cell>
          <cell r="J25">
            <v>38.519999999999996</v>
          </cell>
          <cell r="K25">
            <v>4.3999999999999995</v>
          </cell>
        </row>
        <row r="26">
          <cell r="B26">
            <v>21.46875</v>
          </cell>
          <cell r="C26">
            <v>28.4</v>
          </cell>
          <cell r="D26">
            <v>13.3</v>
          </cell>
          <cell r="E26">
            <v>60.3125</v>
          </cell>
          <cell r="F26">
            <v>95</v>
          </cell>
          <cell r="G26">
            <v>34</v>
          </cell>
          <cell r="H26">
            <v>12.24</v>
          </cell>
          <cell r="I26" t="str">
            <v>S</v>
          </cell>
          <cell r="J26">
            <v>30.6</v>
          </cell>
          <cell r="K26">
            <v>0</v>
          </cell>
        </row>
        <row r="27">
          <cell r="B27">
            <v>25.642857142857146</v>
          </cell>
          <cell r="C27">
            <v>32.9</v>
          </cell>
          <cell r="D27">
            <v>14.3</v>
          </cell>
          <cell r="E27">
            <v>47.357142857142854</v>
          </cell>
          <cell r="F27">
            <v>88</v>
          </cell>
          <cell r="G27">
            <v>24</v>
          </cell>
          <cell r="H27">
            <v>10.08</v>
          </cell>
          <cell r="I27" t="str">
            <v>N</v>
          </cell>
          <cell r="J27">
            <v>27</v>
          </cell>
          <cell r="K27">
            <v>0</v>
          </cell>
        </row>
        <row r="28">
          <cell r="B28">
            <v>29.876470588235293</v>
          </cell>
          <cell r="C28">
            <v>36.4</v>
          </cell>
          <cell r="D28">
            <v>18.5</v>
          </cell>
          <cell r="E28">
            <v>41.705882352941174</v>
          </cell>
          <cell r="F28">
            <v>79</v>
          </cell>
          <cell r="G28">
            <v>24</v>
          </cell>
          <cell r="H28">
            <v>12.6</v>
          </cell>
          <cell r="I28" t="str">
            <v>NE</v>
          </cell>
          <cell r="J28">
            <v>29.16</v>
          </cell>
          <cell r="K28">
            <v>0</v>
          </cell>
        </row>
        <row r="29">
          <cell r="B29">
            <v>32.357142857142854</v>
          </cell>
          <cell r="C29">
            <v>38</v>
          </cell>
          <cell r="D29">
            <v>22</v>
          </cell>
          <cell r="E29">
            <v>37.714285714285715</v>
          </cell>
          <cell r="F29">
            <v>70</v>
          </cell>
          <cell r="G29">
            <v>24</v>
          </cell>
          <cell r="H29">
            <v>21.240000000000002</v>
          </cell>
          <cell r="I29" t="str">
            <v>SE</v>
          </cell>
          <cell r="J29">
            <v>44.28</v>
          </cell>
          <cell r="K29">
            <v>0</v>
          </cell>
        </row>
        <row r="30">
          <cell r="B30">
            <v>31.857142857142858</v>
          </cell>
          <cell r="C30">
            <v>39</v>
          </cell>
          <cell r="D30">
            <v>21.4</v>
          </cell>
          <cell r="E30">
            <v>43</v>
          </cell>
          <cell r="F30">
            <v>80</v>
          </cell>
          <cell r="G30">
            <v>27</v>
          </cell>
          <cell r="H30">
            <v>21.6</v>
          </cell>
          <cell r="I30" t="str">
            <v>N</v>
          </cell>
          <cell r="J30">
            <v>38.519999999999996</v>
          </cell>
          <cell r="K30">
            <v>0</v>
          </cell>
        </row>
        <row r="31">
          <cell r="B31">
            <v>32.685714285714283</v>
          </cell>
          <cell r="C31">
            <v>38.200000000000003</v>
          </cell>
          <cell r="D31">
            <v>19.899999999999999</v>
          </cell>
          <cell r="E31">
            <v>47</v>
          </cell>
          <cell r="F31">
            <v>93</v>
          </cell>
          <cell r="G31">
            <v>29</v>
          </cell>
          <cell r="H31">
            <v>31.680000000000003</v>
          </cell>
          <cell r="I31" t="str">
            <v>NO</v>
          </cell>
          <cell r="J31">
            <v>52.92</v>
          </cell>
          <cell r="K31">
            <v>0</v>
          </cell>
        </row>
        <row r="32">
          <cell r="B32">
            <v>31.543749999999999</v>
          </cell>
          <cell r="C32">
            <v>38</v>
          </cell>
          <cell r="D32">
            <v>22.2</v>
          </cell>
          <cell r="E32">
            <v>49.4375</v>
          </cell>
          <cell r="F32">
            <v>77</v>
          </cell>
          <cell r="G32">
            <v>30</v>
          </cell>
          <cell r="H32">
            <v>23.759999999999998</v>
          </cell>
          <cell r="I32" t="str">
            <v>L</v>
          </cell>
          <cell r="J32">
            <v>48.6</v>
          </cell>
          <cell r="K32">
            <v>0</v>
          </cell>
        </row>
        <row r="33">
          <cell r="B33">
            <v>29.583333333333332</v>
          </cell>
          <cell r="C33">
            <v>39.299999999999997</v>
          </cell>
          <cell r="D33">
            <v>21.6</v>
          </cell>
          <cell r="E33">
            <v>56.125</v>
          </cell>
          <cell r="F33">
            <v>85</v>
          </cell>
          <cell r="G33">
            <v>28</v>
          </cell>
          <cell r="H33">
            <v>19.079999999999998</v>
          </cell>
          <cell r="I33" t="str">
            <v>NO</v>
          </cell>
          <cell r="J33">
            <v>37.800000000000004</v>
          </cell>
          <cell r="K33">
            <v>0</v>
          </cell>
        </row>
        <row r="34">
          <cell r="B34">
            <v>32.370833333333337</v>
          </cell>
          <cell r="C34">
            <v>40</v>
          </cell>
          <cell r="D34">
            <v>24.6</v>
          </cell>
          <cell r="E34">
            <v>46.916666666666664</v>
          </cell>
          <cell r="F34">
            <v>72</v>
          </cell>
          <cell r="G34">
            <v>25</v>
          </cell>
          <cell r="H34">
            <v>19.079999999999998</v>
          </cell>
          <cell r="I34" t="str">
            <v>L</v>
          </cell>
          <cell r="J34">
            <v>39.24</v>
          </cell>
          <cell r="K34">
            <v>0</v>
          </cell>
        </row>
        <row r="35">
          <cell r="B35">
            <v>30.604166666666671</v>
          </cell>
          <cell r="C35">
            <v>40.1</v>
          </cell>
          <cell r="D35">
            <v>23.5</v>
          </cell>
          <cell r="E35">
            <v>48.791666666666664</v>
          </cell>
          <cell r="F35">
            <v>82</v>
          </cell>
          <cell r="G35">
            <v>24</v>
          </cell>
          <cell r="H35">
            <v>29.880000000000003</v>
          </cell>
          <cell r="I35" t="str">
            <v>L</v>
          </cell>
          <cell r="J35">
            <v>72.360000000000014</v>
          </cell>
          <cell r="K35">
            <v>0</v>
          </cell>
        </row>
        <row r="36">
          <cell r="I36" t="str">
            <v>L</v>
          </cell>
        </row>
      </sheetData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28.495833333333334</v>
          </cell>
          <cell r="C5">
            <v>38.299999999999997</v>
          </cell>
          <cell r="D5">
            <v>20</v>
          </cell>
          <cell r="E5">
            <v>36.625</v>
          </cell>
          <cell r="F5">
            <v>54</v>
          </cell>
          <cell r="G5">
            <v>24</v>
          </cell>
          <cell r="H5">
            <v>22.32</v>
          </cell>
          <cell r="I5" t="str">
            <v>SE</v>
          </cell>
          <cell r="J5">
            <v>42.84</v>
          </cell>
          <cell r="K5">
            <v>0</v>
          </cell>
        </row>
        <row r="6">
          <cell r="B6">
            <v>27.837500000000006</v>
          </cell>
          <cell r="C6">
            <v>36.4</v>
          </cell>
          <cell r="D6">
            <v>21.3</v>
          </cell>
          <cell r="E6">
            <v>58.583333333333336</v>
          </cell>
          <cell r="F6">
            <v>99</v>
          </cell>
          <cell r="G6">
            <v>33</v>
          </cell>
          <cell r="H6">
            <v>16.559999999999999</v>
          </cell>
          <cell r="I6" t="str">
            <v>L</v>
          </cell>
          <cell r="J6">
            <v>59.760000000000005</v>
          </cell>
          <cell r="K6">
            <v>14.6</v>
          </cell>
        </row>
        <row r="7">
          <cell r="B7">
            <v>26.262499999999999</v>
          </cell>
          <cell r="C7">
            <v>34.1</v>
          </cell>
          <cell r="D7">
            <v>21.8</v>
          </cell>
          <cell r="E7">
            <v>74.125</v>
          </cell>
          <cell r="F7">
            <v>96</v>
          </cell>
          <cell r="G7">
            <v>40</v>
          </cell>
          <cell r="H7">
            <v>10.08</v>
          </cell>
          <cell r="I7" t="str">
            <v>SO</v>
          </cell>
          <cell r="J7">
            <v>21.96</v>
          </cell>
          <cell r="K7">
            <v>0</v>
          </cell>
        </row>
        <row r="8">
          <cell r="B8">
            <v>27.620833333333337</v>
          </cell>
          <cell r="C8">
            <v>35.4</v>
          </cell>
          <cell r="D8">
            <v>22.7</v>
          </cell>
          <cell r="E8">
            <v>58.541666666666664</v>
          </cell>
          <cell r="F8">
            <v>84</v>
          </cell>
          <cell r="G8">
            <v>28</v>
          </cell>
          <cell r="H8">
            <v>15.48</v>
          </cell>
          <cell r="I8" t="str">
            <v>S</v>
          </cell>
          <cell r="J8">
            <v>30.96</v>
          </cell>
          <cell r="K8">
            <v>0</v>
          </cell>
        </row>
        <row r="9">
          <cell r="B9">
            <v>23.758333333333336</v>
          </cell>
          <cell r="C9">
            <v>27.1</v>
          </cell>
          <cell r="D9">
            <v>19.5</v>
          </cell>
          <cell r="E9">
            <v>78.458333333333329</v>
          </cell>
          <cell r="F9">
            <v>92</v>
          </cell>
          <cell r="G9">
            <v>62</v>
          </cell>
          <cell r="H9">
            <v>20.88</v>
          </cell>
          <cell r="I9" t="str">
            <v>NO</v>
          </cell>
          <cell r="J9">
            <v>46.800000000000004</v>
          </cell>
          <cell r="K9">
            <v>0.60000000000000009</v>
          </cell>
        </row>
        <row r="10">
          <cell r="B10">
            <v>19.149999999999999</v>
          </cell>
          <cell r="C10">
            <v>20.6</v>
          </cell>
          <cell r="D10">
            <v>17.8</v>
          </cell>
          <cell r="E10">
            <v>89.833333333333329</v>
          </cell>
          <cell r="F10">
            <v>95</v>
          </cell>
          <cell r="G10">
            <v>82</v>
          </cell>
          <cell r="H10">
            <v>15.840000000000002</v>
          </cell>
          <cell r="I10" t="str">
            <v>NO</v>
          </cell>
          <cell r="J10">
            <v>33.840000000000003</v>
          </cell>
          <cell r="K10">
            <v>0.8</v>
          </cell>
        </row>
        <row r="11">
          <cell r="B11">
            <v>21.675000000000001</v>
          </cell>
          <cell r="C11">
            <v>28.1</v>
          </cell>
          <cell r="D11">
            <v>18.2</v>
          </cell>
          <cell r="E11">
            <v>79.375</v>
          </cell>
          <cell r="F11">
            <v>100</v>
          </cell>
          <cell r="G11">
            <v>52</v>
          </cell>
          <cell r="H11">
            <v>16.2</v>
          </cell>
          <cell r="I11" t="str">
            <v>SE</v>
          </cell>
          <cell r="J11">
            <v>32.04</v>
          </cell>
          <cell r="K11">
            <v>0</v>
          </cell>
        </row>
        <row r="12">
          <cell r="B12">
            <v>23.895833333333329</v>
          </cell>
          <cell r="C12">
            <v>30.8</v>
          </cell>
          <cell r="D12">
            <v>18.399999999999999</v>
          </cell>
          <cell r="E12">
            <v>66.083333333333329</v>
          </cell>
          <cell r="F12">
            <v>98</v>
          </cell>
          <cell r="G12">
            <v>31</v>
          </cell>
          <cell r="H12">
            <v>14.4</v>
          </cell>
          <cell r="I12" t="str">
            <v>O</v>
          </cell>
          <cell r="J12">
            <v>25.56</v>
          </cell>
          <cell r="K12">
            <v>0</v>
          </cell>
        </row>
        <row r="13">
          <cell r="B13">
            <v>25.887499999999992</v>
          </cell>
          <cell r="C13">
            <v>33.700000000000003</v>
          </cell>
          <cell r="D13">
            <v>17.3</v>
          </cell>
          <cell r="E13">
            <v>49.875</v>
          </cell>
          <cell r="F13">
            <v>82</v>
          </cell>
          <cell r="G13">
            <v>21</v>
          </cell>
          <cell r="H13">
            <v>14.76</v>
          </cell>
          <cell r="I13" t="str">
            <v>O</v>
          </cell>
          <cell r="J13">
            <v>29.880000000000003</v>
          </cell>
          <cell r="K13">
            <v>0</v>
          </cell>
        </row>
        <row r="14">
          <cell r="B14">
            <v>26.812499999999996</v>
          </cell>
          <cell r="C14">
            <v>35.4</v>
          </cell>
          <cell r="D14">
            <v>19.399999999999999</v>
          </cell>
          <cell r="E14">
            <v>48.375</v>
          </cell>
          <cell r="F14">
            <v>75</v>
          </cell>
          <cell r="G14">
            <v>29</v>
          </cell>
          <cell r="H14">
            <v>24.48</v>
          </cell>
          <cell r="I14" t="str">
            <v>SE</v>
          </cell>
          <cell r="J14">
            <v>42.12</v>
          </cell>
          <cell r="K14">
            <v>0</v>
          </cell>
        </row>
        <row r="15">
          <cell r="B15">
            <v>28.82083333333334</v>
          </cell>
          <cell r="C15">
            <v>37.1</v>
          </cell>
          <cell r="D15">
            <v>21</v>
          </cell>
          <cell r="E15">
            <v>47.666666666666664</v>
          </cell>
          <cell r="F15">
            <v>69</v>
          </cell>
          <cell r="G15">
            <v>29</v>
          </cell>
          <cell r="H15">
            <v>21.240000000000002</v>
          </cell>
          <cell r="I15" t="str">
            <v>SE</v>
          </cell>
          <cell r="J15">
            <v>41.04</v>
          </cell>
          <cell r="K15">
            <v>0</v>
          </cell>
        </row>
        <row r="16">
          <cell r="B16">
            <v>30.620833333333326</v>
          </cell>
          <cell r="C16">
            <v>38.799999999999997</v>
          </cell>
          <cell r="D16">
            <v>23.1</v>
          </cell>
          <cell r="E16">
            <v>46.083333333333336</v>
          </cell>
          <cell r="F16">
            <v>74</v>
          </cell>
          <cell r="G16">
            <v>22</v>
          </cell>
          <cell r="H16">
            <v>17.64</v>
          </cell>
          <cell r="I16" t="str">
            <v>L</v>
          </cell>
          <cell r="J16">
            <v>54.72</v>
          </cell>
          <cell r="K16">
            <v>0.8</v>
          </cell>
        </row>
        <row r="17">
          <cell r="B17">
            <v>30.033333333333331</v>
          </cell>
          <cell r="C17">
            <v>38.700000000000003</v>
          </cell>
          <cell r="D17">
            <v>22</v>
          </cell>
          <cell r="E17">
            <v>45.458333333333336</v>
          </cell>
          <cell r="F17">
            <v>73</v>
          </cell>
          <cell r="G17">
            <v>22</v>
          </cell>
          <cell r="H17">
            <v>13.32</v>
          </cell>
          <cell r="I17" t="str">
            <v>SE</v>
          </cell>
          <cell r="J17">
            <v>42.480000000000004</v>
          </cell>
          <cell r="K17">
            <v>0</v>
          </cell>
        </row>
        <row r="18">
          <cell r="B18">
            <v>27.291666666666668</v>
          </cell>
          <cell r="C18">
            <v>35.6</v>
          </cell>
          <cell r="D18">
            <v>21.8</v>
          </cell>
          <cell r="E18">
            <v>59.916666666666664</v>
          </cell>
          <cell r="F18">
            <v>83</v>
          </cell>
          <cell r="G18">
            <v>28</v>
          </cell>
          <cell r="H18">
            <v>20.88</v>
          </cell>
          <cell r="I18" t="str">
            <v>N</v>
          </cell>
          <cell r="J18">
            <v>44.28</v>
          </cell>
          <cell r="K18">
            <v>0</v>
          </cell>
        </row>
        <row r="19">
          <cell r="B19">
            <v>26.008333333333329</v>
          </cell>
          <cell r="C19">
            <v>30.1</v>
          </cell>
          <cell r="D19">
            <v>22.8</v>
          </cell>
          <cell r="E19">
            <v>69.666666666666671</v>
          </cell>
          <cell r="F19">
            <v>87</v>
          </cell>
          <cell r="G19">
            <v>54</v>
          </cell>
          <cell r="H19">
            <v>11.879999999999999</v>
          </cell>
          <cell r="I19" t="str">
            <v>O</v>
          </cell>
          <cell r="J19">
            <v>26.28</v>
          </cell>
          <cell r="K19">
            <v>0</v>
          </cell>
        </row>
        <row r="20">
          <cell r="B20">
            <v>26.324999999999999</v>
          </cell>
          <cell r="C20">
            <v>33.799999999999997</v>
          </cell>
          <cell r="D20">
            <v>20.2</v>
          </cell>
          <cell r="E20">
            <v>59.625</v>
          </cell>
          <cell r="F20">
            <v>88</v>
          </cell>
          <cell r="G20">
            <v>33</v>
          </cell>
          <cell r="H20">
            <v>15.120000000000001</v>
          </cell>
          <cell r="I20" t="str">
            <v>SO</v>
          </cell>
          <cell r="J20">
            <v>33.119999999999997</v>
          </cell>
          <cell r="K20">
            <v>0</v>
          </cell>
        </row>
        <row r="21">
          <cell r="B21">
            <v>28.233333333333334</v>
          </cell>
          <cell r="C21">
            <v>35.5</v>
          </cell>
          <cell r="D21">
            <v>22.8</v>
          </cell>
          <cell r="E21">
            <v>53.541666666666664</v>
          </cell>
          <cell r="F21">
            <v>74</v>
          </cell>
          <cell r="G21">
            <v>31</v>
          </cell>
          <cell r="H21">
            <v>19.8</v>
          </cell>
          <cell r="I21" t="str">
            <v>S</v>
          </cell>
          <cell r="J21">
            <v>33.840000000000003</v>
          </cell>
          <cell r="K21">
            <v>0</v>
          </cell>
        </row>
        <row r="22">
          <cell r="B22">
            <v>27.450000000000003</v>
          </cell>
          <cell r="C22">
            <v>39.200000000000003</v>
          </cell>
          <cell r="D22">
            <v>21.9</v>
          </cell>
          <cell r="E22">
            <v>61.791666666666664</v>
          </cell>
          <cell r="F22">
            <v>90</v>
          </cell>
          <cell r="G22">
            <v>21</v>
          </cell>
          <cell r="H22">
            <v>24.840000000000003</v>
          </cell>
          <cell r="I22" t="str">
            <v>O</v>
          </cell>
          <cell r="J22">
            <v>47.88</v>
          </cell>
          <cell r="K22">
            <v>5.2</v>
          </cell>
        </row>
        <row r="23">
          <cell r="B23">
            <v>25.720833333333335</v>
          </cell>
          <cell r="C23">
            <v>32.700000000000003</v>
          </cell>
          <cell r="D23">
            <v>20.6</v>
          </cell>
          <cell r="E23">
            <v>70.5</v>
          </cell>
          <cell r="F23">
            <v>93</v>
          </cell>
          <cell r="G23">
            <v>42</v>
          </cell>
          <cell r="H23">
            <v>15.120000000000001</v>
          </cell>
          <cell r="I23" t="str">
            <v>O</v>
          </cell>
          <cell r="J23">
            <v>26.28</v>
          </cell>
          <cell r="K23">
            <v>0</v>
          </cell>
        </row>
        <row r="24">
          <cell r="B24">
            <v>26.370833333333334</v>
          </cell>
          <cell r="C24">
            <v>34.4</v>
          </cell>
          <cell r="D24">
            <v>22.3</v>
          </cell>
          <cell r="E24">
            <v>68.833333333333329</v>
          </cell>
          <cell r="F24">
            <v>96</v>
          </cell>
          <cell r="G24">
            <v>37</v>
          </cell>
          <cell r="H24">
            <v>19.079999999999998</v>
          </cell>
          <cell r="I24" t="str">
            <v>O</v>
          </cell>
          <cell r="J24">
            <v>42.84</v>
          </cell>
          <cell r="K24">
            <v>13.6</v>
          </cell>
        </row>
        <row r="25">
          <cell r="B25">
            <v>21.745833333333337</v>
          </cell>
          <cell r="C25">
            <v>23.3</v>
          </cell>
          <cell r="D25">
            <v>19.100000000000001</v>
          </cell>
          <cell r="E25">
            <v>91.347826086956516</v>
          </cell>
          <cell r="F25">
            <v>100</v>
          </cell>
          <cell r="G25">
            <v>79</v>
          </cell>
          <cell r="H25">
            <v>18</v>
          </cell>
          <cell r="I25" t="str">
            <v>SE</v>
          </cell>
          <cell r="J25">
            <v>39.24</v>
          </cell>
          <cell r="K25">
            <v>10.200000000000001</v>
          </cell>
        </row>
        <row r="26">
          <cell r="B26">
            <v>19.537499999999998</v>
          </cell>
          <cell r="C26">
            <v>26.5</v>
          </cell>
          <cell r="D26">
            <v>14.6</v>
          </cell>
          <cell r="E26">
            <v>72.458333333333329</v>
          </cell>
          <cell r="F26">
            <v>96</v>
          </cell>
          <cell r="G26">
            <v>38</v>
          </cell>
          <cell r="H26">
            <v>12.96</v>
          </cell>
          <cell r="I26" t="str">
            <v>NO</v>
          </cell>
          <cell r="J26">
            <v>28.8</v>
          </cell>
          <cell r="K26">
            <v>0</v>
          </cell>
        </row>
        <row r="27">
          <cell r="B27">
            <v>22.875000000000004</v>
          </cell>
          <cell r="C27">
            <v>31.6</v>
          </cell>
          <cell r="D27">
            <v>14.8</v>
          </cell>
          <cell r="E27">
            <v>58.875</v>
          </cell>
          <cell r="F27">
            <v>93</v>
          </cell>
          <cell r="G27">
            <v>22</v>
          </cell>
          <cell r="H27">
            <v>10.8</v>
          </cell>
          <cell r="I27" t="str">
            <v>L</v>
          </cell>
          <cell r="J27">
            <v>22.68</v>
          </cell>
          <cell r="K27">
            <v>0</v>
          </cell>
        </row>
        <row r="28">
          <cell r="B28">
            <v>25.512500000000003</v>
          </cell>
          <cell r="C28">
            <v>34.4</v>
          </cell>
          <cell r="D28">
            <v>16.3</v>
          </cell>
          <cell r="E28">
            <v>52.416666666666664</v>
          </cell>
          <cell r="F28">
            <v>88</v>
          </cell>
          <cell r="G28">
            <v>24</v>
          </cell>
          <cell r="H28">
            <v>10.8</v>
          </cell>
          <cell r="I28" t="str">
            <v>O</v>
          </cell>
          <cell r="J28">
            <v>23.759999999999998</v>
          </cell>
          <cell r="K28">
            <v>0</v>
          </cell>
        </row>
        <row r="29">
          <cell r="B29">
            <v>28.399999999999995</v>
          </cell>
          <cell r="C29">
            <v>36.700000000000003</v>
          </cell>
          <cell r="D29">
            <v>19.5</v>
          </cell>
          <cell r="E29">
            <v>44.625</v>
          </cell>
          <cell r="F29">
            <v>88</v>
          </cell>
          <cell r="G29">
            <v>23</v>
          </cell>
          <cell r="H29">
            <v>10.08</v>
          </cell>
          <cell r="I29" t="str">
            <v>SE</v>
          </cell>
          <cell r="J29">
            <v>25.92</v>
          </cell>
          <cell r="K29">
            <v>0</v>
          </cell>
        </row>
        <row r="30">
          <cell r="B30">
            <v>29.654166666666665</v>
          </cell>
          <cell r="C30">
            <v>37.5</v>
          </cell>
          <cell r="D30">
            <v>21.5</v>
          </cell>
          <cell r="E30">
            <v>44.833333333333336</v>
          </cell>
          <cell r="F30">
            <v>75</v>
          </cell>
          <cell r="G30">
            <v>25</v>
          </cell>
          <cell r="H30">
            <v>18.720000000000002</v>
          </cell>
          <cell r="I30" t="str">
            <v>O</v>
          </cell>
          <cell r="J30">
            <v>32.04</v>
          </cell>
          <cell r="K30">
            <v>0</v>
          </cell>
        </row>
        <row r="31">
          <cell r="B31">
            <v>29.566666666666666</v>
          </cell>
          <cell r="C31">
            <v>38.1</v>
          </cell>
          <cell r="D31">
            <v>22.5</v>
          </cell>
          <cell r="E31">
            <v>52.541666666666664</v>
          </cell>
          <cell r="F31">
            <v>80</v>
          </cell>
          <cell r="G31">
            <v>29</v>
          </cell>
          <cell r="H31">
            <v>21.6</v>
          </cell>
          <cell r="I31" t="str">
            <v>SE</v>
          </cell>
          <cell r="J31">
            <v>49.32</v>
          </cell>
          <cell r="K31">
            <v>0</v>
          </cell>
        </row>
        <row r="32">
          <cell r="B32">
            <v>27.625</v>
          </cell>
          <cell r="C32">
            <v>36.9</v>
          </cell>
          <cell r="D32">
            <v>21.1</v>
          </cell>
          <cell r="E32">
            <v>58.25</v>
          </cell>
          <cell r="F32">
            <v>85</v>
          </cell>
          <cell r="G32">
            <v>31</v>
          </cell>
          <cell r="H32">
            <v>33.480000000000004</v>
          </cell>
          <cell r="I32" t="str">
            <v>SE</v>
          </cell>
          <cell r="J32">
            <v>60.480000000000004</v>
          </cell>
          <cell r="K32">
            <v>0</v>
          </cell>
        </row>
        <row r="33">
          <cell r="B33">
            <v>28.487500000000001</v>
          </cell>
          <cell r="C33">
            <v>38.9</v>
          </cell>
          <cell r="D33">
            <v>20.8</v>
          </cell>
          <cell r="E33">
            <v>58.666666666666664</v>
          </cell>
          <cell r="F33">
            <v>88</v>
          </cell>
          <cell r="G33">
            <v>25</v>
          </cell>
          <cell r="H33">
            <v>23.759999999999998</v>
          </cell>
          <cell r="I33" t="str">
            <v>SE</v>
          </cell>
          <cell r="J33">
            <v>50.04</v>
          </cell>
          <cell r="K33">
            <v>0</v>
          </cell>
        </row>
        <row r="34">
          <cell r="B34">
            <v>32.454166666666673</v>
          </cell>
          <cell r="C34">
            <v>40.4</v>
          </cell>
          <cell r="D34">
            <v>25.7</v>
          </cell>
          <cell r="E34">
            <v>44.833333333333336</v>
          </cell>
          <cell r="F34">
            <v>68</v>
          </cell>
          <cell r="G34">
            <v>19</v>
          </cell>
          <cell r="H34">
            <v>19.440000000000001</v>
          </cell>
          <cell r="I34" t="str">
            <v>SE</v>
          </cell>
          <cell r="J34">
            <v>37.800000000000004</v>
          </cell>
          <cell r="K34">
            <v>0</v>
          </cell>
        </row>
        <row r="35">
          <cell r="B35">
            <v>28.787499999999994</v>
          </cell>
          <cell r="C35">
            <v>39.200000000000003</v>
          </cell>
          <cell r="D35">
            <v>20.3</v>
          </cell>
          <cell r="E35">
            <v>53.826086956521742</v>
          </cell>
          <cell r="F35">
            <v>100</v>
          </cell>
          <cell r="G35">
            <v>27</v>
          </cell>
          <cell r="H35">
            <v>47.16</v>
          </cell>
          <cell r="I35" t="str">
            <v>SE</v>
          </cell>
          <cell r="J35">
            <v>81</v>
          </cell>
          <cell r="K35">
            <v>21.799999999999997</v>
          </cell>
        </row>
        <row r="36">
          <cell r="I36" t="str">
            <v>SE</v>
          </cell>
        </row>
      </sheetData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29.926315789473687</v>
          </cell>
          <cell r="C5">
            <v>38</v>
          </cell>
          <cell r="D5">
            <v>21.9</v>
          </cell>
          <cell r="E5">
            <v>37.315789473684212</v>
          </cell>
          <cell r="F5">
            <v>71</v>
          </cell>
          <cell r="G5">
            <v>28</v>
          </cell>
          <cell r="H5">
            <v>18.720000000000002</v>
          </cell>
          <cell r="I5" t="str">
            <v>NE</v>
          </cell>
          <cell r="J5">
            <v>86.76</v>
          </cell>
          <cell r="K5">
            <v>7.4</v>
          </cell>
        </row>
        <row r="6">
          <cell r="B6">
            <v>29.333333333333332</v>
          </cell>
          <cell r="C6">
            <v>36.299999999999997</v>
          </cell>
          <cell r="D6">
            <v>23.3</v>
          </cell>
          <cell r="E6">
            <v>57.2</v>
          </cell>
          <cell r="F6">
            <v>85</v>
          </cell>
          <cell r="G6">
            <v>33</v>
          </cell>
          <cell r="H6">
            <v>21.96</v>
          </cell>
          <cell r="I6" t="str">
            <v>N</v>
          </cell>
          <cell r="J6">
            <v>43.56</v>
          </cell>
          <cell r="K6">
            <v>1</v>
          </cell>
        </row>
        <row r="7">
          <cell r="B7">
            <v>30.5</v>
          </cell>
          <cell r="C7">
            <v>35.700000000000003</v>
          </cell>
          <cell r="D7">
            <v>21.8</v>
          </cell>
          <cell r="E7">
            <v>48.928571428571431</v>
          </cell>
          <cell r="F7">
            <v>84</v>
          </cell>
          <cell r="G7">
            <v>28</v>
          </cell>
          <cell r="H7">
            <v>7.5600000000000005</v>
          </cell>
          <cell r="I7" t="str">
            <v>N</v>
          </cell>
          <cell r="J7">
            <v>35.28</v>
          </cell>
          <cell r="K7">
            <v>0</v>
          </cell>
        </row>
        <row r="8">
          <cell r="B8">
            <v>30.286666666666672</v>
          </cell>
          <cell r="C8">
            <v>36.6</v>
          </cell>
          <cell r="D8">
            <v>22.4</v>
          </cell>
          <cell r="E8">
            <v>39.799999999999997</v>
          </cell>
          <cell r="F8">
            <v>65</v>
          </cell>
          <cell r="G8">
            <v>24</v>
          </cell>
          <cell r="H8">
            <v>19.8</v>
          </cell>
          <cell r="I8" t="str">
            <v>NE</v>
          </cell>
          <cell r="J8">
            <v>46.440000000000005</v>
          </cell>
          <cell r="K8">
            <v>0</v>
          </cell>
        </row>
        <row r="9">
          <cell r="B9">
            <v>28.023076923076921</v>
          </cell>
          <cell r="C9">
            <v>32.700000000000003</v>
          </cell>
          <cell r="D9">
            <v>23</v>
          </cell>
          <cell r="E9">
            <v>55.92307692307692</v>
          </cell>
          <cell r="F9">
            <v>75</v>
          </cell>
          <cell r="G9">
            <v>34</v>
          </cell>
          <cell r="H9">
            <v>19.440000000000001</v>
          </cell>
          <cell r="I9" t="str">
            <v>SO</v>
          </cell>
          <cell r="J9">
            <v>41.04</v>
          </cell>
          <cell r="K9">
            <v>0</v>
          </cell>
        </row>
        <row r="10">
          <cell r="B10">
            <v>20.244444444444444</v>
          </cell>
          <cell r="C10">
            <v>21.3</v>
          </cell>
          <cell r="D10">
            <v>19.2</v>
          </cell>
          <cell r="E10">
            <v>83.222222222222229</v>
          </cell>
          <cell r="F10">
            <v>89</v>
          </cell>
          <cell r="G10">
            <v>77</v>
          </cell>
          <cell r="H10">
            <v>17.64</v>
          </cell>
          <cell r="I10" t="str">
            <v>SO</v>
          </cell>
          <cell r="J10">
            <v>32.4</v>
          </cell>
          <cell r="K10">
            <v>1</v>
          </cell>
        </row>
        <row r="11">
          <cell r="B11">
            <v>22.9375</v>
          </cell>
          <cell r="C11">
            <v>25</v>
          </cell>
          <cell r="D11">
            <v>19.8</v>
          </cell>
          <cell r="E11">
            <v>72</v>
          </cell>
          <cell r="F11">
            <v>87</v>
          </cell>
          <cell r="G11">
            <v>65</v>
          </cell>
          <cell r="H11">
            <v>13.32</v>
          </cell>
          <cell r="I11" t="str">
            <v>L</v>
          </cell>
          <cell r="J11">
            <v>25.56</v>
          </cell>
          <cell r="K11">
            <v>0.4</v>
          </cell>
        </row>
        <row r="12">
          <cell r="B12">
            <v>26.199999999999996</v>
          </cell>
          <cell r="C12">
            <v>29.8</v>
          </cell>
          <cell r="D12">
            <v>19.399999999999999</v>
          </cell>
          <cell r="E12">
            <v>53.92307692307692</v>
          </cell>
          <cell r="F12">
            <v>86</v>
          </cell>
          <cell r="G12">
            <v>39</v>
          </cell>
          <cell r="H12">
            <v>12.24</v>
          </cell>
          <cell r="I12" t="str">
            <v>SE</v>
          </cell>
          <cell r="J12">
            <v>25.56</v>
          </cell>
          <cell r="K12">
            <v>0</v>
          </cell>
        </row>
        <row r="13">
          <cell r="B13">
            <v>26.526086956521734</v>
          </cell>
          <cell r="C13">
            <v>33.700000000000003</v>
          </cell>
          <cell r="D13">
            <v>20.100000000000001</v>
          </cell>
          <cell r="E13">
            <v>52.391304347826086</v>
          </cell>
          <cell r="F13">
            <v>80</v>
          </cell>
          <cell r="G13">
            <v>30</v>
          </cell>
          <cell r="H13">
            <v>14.04</v>
          </cell>
          <cell r="I13" t="str">
            <v>S</v>
          </cell>
          <cell r="J13">
            <v>29.52</v>
          </cell>
          <cell r="K13">
            <v>0</v>
          </cell>
        </row>
        <row r="14">
          <cell r="B14">
            <v>27.329166666666666</v>
          </cell>
          <cell r="C14">
            <v>35.299999999999997</v>
          </cell>
          <cell r="D14">
            <v>20.5</v>
          </cell>
          <cell r="E14">
            <v>51.291666666666664</v>
          </cell>
          <cell r="F14">
            <v>80</v>
          </cell>
          <cell r="G14">
            <v>28</v>
          </cell>
          <cell r="H14">
            <v>17.64</v>
          </cell>
          <cell r="I14" t="str">
            <v>L</v>
          </cell>
          <cell r="J14">
            <v>41.76</v>
          </cell>
          <cell r="K14">
            <v>0</v>
          </cell>
        </row>
        <row r="15">
          <cell r="B15">
            <v>29.224999999999998</v>
          </cell>
          <cell r="C15">
            <v>37</v>
          </cell>
          <cell r="D15">
            <v>22.1</v>
          </cell>
          <cell r="E15">
            <v>47.541666666666664</v>
          </cell>
          <cell r="F15">
            <v>77</v>
          </cell>
          <cell r="G15">
            <v>26</v>
          </cell>
          <cell r="H15">
            <v>18.720000000000002</v>
          </cell>
          <cell r="I15" t="str">
            <v>NE</v>
          </cell>
          <cell r="J15">
            <v>38.519999999999996</v>
          </cell>
          <cell r="K15">
            <v>0</v>
          </cell>
        </row>
        <row r="16">
          <cell r="B16">
            <v>30.995833333333341</v>
          </cell>
          <cell r="C16">
            <v>38.5</v>
          </cell>
          <cell r="D16">
            <v>23.9</v>
          </cell>
          <cell r="E16">
            <v>44.041666666666664</v>
          </cell>
          <cell r="F16">
            <v>71</v>
          </cell>
          <cell r="G16">
            <v>22</v>
          </cell>
          <cell r="H16">
            <v>20.52</v>
          </cell>
          <cell r="I16" t="str">
            <v>N</v>
          </cell>
          <cell r="J16">
            <v>40.32</v>
          </cell>
          <cell r="K16">
            <v>0</v>
          </cell>
        </row>
        <row r="17">
          <cell r="B17">
            <v>30.61304347826087</v>
          </cell>
          <cell r="C17">
            <v>39.1</v>
          </cell>
          <cell r="D17">
            <v>24.3</v>
          </cell>
          <cell r="E17">
            <v>42.304347826086953</v>
          </cell>
          <cell r="F17">
            <v>63</v>
          </cell>
          <cell r="G17">
            <v>21</v>
          </cell>
          <cell r="H17">
            <v>25.56</v>
          </cell>
          <cell r="I17" t="str">
            <v>N</v>
          </cell>
          <cell r="J17">
            <v>46.440000000000005</v>
          </cell>
          <cell r="K17">
            <v>0</v>
          </cell>
        </row>
        <row r="18">
          <cell r="B18">
            <v>29.18571428571429</v>
          </cell>
          <cell r="C18">
            <v>36.6</v>
          </cell>
          <cell r="D18">
            <v>22.5</v>
          </cell>
          <cell r="E18">
            <v>47.428571428571431</v>
          </cell>
          <cell r="F18">
            <v>69</v>
          </cell>
          <cell r="G18">
            <v>25</v>
          </cell>
          <cell r="H18">
            <v>25.56</v>
          </cell>
          <cell r="I18" t="str">
            <v>N</v>
          </cell>
          <cell r="J18">
            <v>51.84</v>
          </cell>
          <cell r="K18">
            <v>0</v>
          </cell>
        </row>
        <row r="19">
          <cell r="B19">
            <v>29.452941176470592</v>
          </cell>
          <cell r="C19">
            <v>34.1</v>
          </cell>
          <cell r="D19">
            <v>24.5</v>
          </cell>
          <cell r="E19">
            <v>50.764705882352942</v>
          </cell>
          <cell r="F19">
            <v>71</v>
          </cell>
          <cell r="G19">
            <v>39</v>
          </cell>
          <cell r="H19">
            <v>13.32</v>
          </cell>
          <cell r="I19" t="str">
            <v>SE</v>
          </cell>
          <cell r="J19">
            <v>29.52</v>
          </cell>
          <cell r="K19">
            <v>0</v>
          </cell>
        </row>
        <row r="20">
          <cell r="B20">
            <v>29.780000000000005</v>
          </cell>
          <cell r="C20">
            <v>35</v>
          </cell>
          <cell r="D20">
            <v>21.6</v>
          </cell>
          <cell r="E20">
            <v>44.8</v>
          </cell>
          <cell r="F20">
            <v>70</v>
          </cell>
          <cell r="G20">
            <v>30</v>
          </cell>
          <cell r="H20">
            <v>14.76</v>
          </cell>
          <cell r="I20" t="str">
            <v>L</v>
          </cell>
          <cell r="J20">
            <v>32.76</v>
          </cell>
          <cell r="K20">
            <v>0</v>
          </cell>
        </row>
        <row r="21">
          <cell r="B21">
            <v>29.329411764705881</v>
          </cell>
          <cell r="C21">
            <v>37.799999999999997</v>
          </cell>
          <cell r="D21">
            <v>23.7</v>
          </cell>
          <cell r="E21">
            <v>48.529411764705884</v>
          </cell>
          <cell r="F21">
            <v>73</v>
          </cell>
          <cell r="G21">
            <v>26</v>
          </cell>
          <cell r="H21">
            <v>27</v>
          </cell>
          <cell r="I21" t="str">
            <v>L</v>
          </cell>
          <cell r="J21">
            <v>48.6</v>
          </cell>
          <cell r="K21">
            <v>1.8</v>
          </cell>
        </row>
        <row r="22">
          <cell r="B22">
            <v>31.712499999999995</v>
          </cell>
          <cell r="C22">
            <v>38.6</v>
          </cell>
          <cell r="D22">
            <v>24.1</v>
          </cell>
          <cell r="E22">
            <v>42.6875</v>
          </cell>
          <cell r="F22">
            <v>70</v>
          </cell>
          <cell r="G22">
            <v>24</v>
          </cell>
          <cell r="H22">
            <v>23.400000000000002</v>
          </cell>
          <cell r="I22" t="str">
            <v>S</v>
          </cell>
          <cell r="J22">
            <v>43.2</v>
          </cell>
          <cell r="K22">
            <v>0</v>
          </cell>
        </row>
        <row r="23">
          <cell r="B23">
            <v>29.413333333333338</v>
          </cell>
          <cell r="C23">
            <v>34.1</v>
          </cell>
          <cell r="D23">
            <v>21.9</v>
          </cell>
          <cell r="E23">
            <v>54.666666666666664</v>
          </cell>
          <cell r="F23">
            <v>84</v>
          </cell>
          <cell r="G23">
            <v>40</v>
          </cell>
          <cell r="H23">
            <v>19.079999999999998</v>
          </cell>
          <cell r="I23" t="str">
            <v>S</v>
          </cell>
          <cell r="J23">
            <v>42.480000000000004</v>
          </cell>
          <cell r="K23">
            <v>0</v>
          </cell>
        </row>
        <row r="24">
          <cell r="B24">
            <v>28.793749999999999</v>
          </cell>
          <cell r="C24">
            <v>35.700000000000003</v>
          </cell>
          <cell r="D24">
            <v>23.1</v>
          </cell>
          <cell r="E24">
            <v>58.125</v>
          </cell>
          <cell r="F24">
            <v>85</v>
          </cell>
          <cell r="G24">
            <v>33</v>
          </cell>
          <cell r="H24">
            <v>19.440000000000001</v>
          </cell>
          <cell r="I24" t="str">
            <v>NE</v>
          </cell>
          <cell r="J24">
            <v>39.24</v>
          </cell>
          <cell r="K24">
            <v>0.8</v>
          </cell>
        </row>
        <row r="25">
          <cell r="B25">
            <v>22.499999999999996</v>
          </cell>
          <cell r="C25">
            <v>25.4</v>
          </cell>
          <cell r="D25">
            <v>19</v>
          </cell>
          <cell r="E25">
            <v>88.07692307692308</v>
          </cell>
          <cell r="F25">
            <v>96</v>
          </cell>
          <cell r="G25">
            <v>73</v>
          </cell>
          <cell r="H25">
            <v>18</v>
          </cell>
          <cell r="I25" t="str">
            <v>SO</v>
          </cell>
          <cell r="J25">
            <v>56.519999999999996</v>
          </cell>
          <cell r="K25">
            <v>35.4</v>
          </cell>
        </row>
        <row r="26">
          <cell r="B26">
            <v>22.535714285714285</v>
          </cell>
          <cell r="C26">
            <v>27.4</v>
          </cell>
          <cell r="D26">
            <v>14.9</v>
          </cell>
          <cell r="E26">
            <v>56.142857142857146</v>
          </cell>
          <cell r="F26">
            <v>91</v>
          </cell>
          <cell r="G26">
            <v>35</v>
          </cell>
          <cell r="H26">
            <v>15.840000000000002</v>
          </cell>
          <cell r="I26" t="str">
            <v>S</v>
          </cell>
          <cell r="J26">
            <v>30.96</v>
          </cell>
          <cell r="K26">
            <v>0</v>
          </cell>
        </row>
        <row r="27">
          <cell r="B27">
            <v>24.740909090909096</v>
          </cell>
          <cell r="C27">
            <v>32.5</v>
          </cell>
          <cell r="D27">
            <v>17</v>
          </cell>
          <cell r="E27">
            <v>50.272727272727273</v>
          </cell>
          <cell r="F27">
            <v>83</v>
          </cell>
          <cell r="G27">
            <v>24</v>
          </cell>
          <cell r="H27">
            <v>10.44</v>
          </cell>
          <cell r="I27" t="str">
            <v>N</v>
          </cell>
          <cell r="J27">
            <v>23.759999999999998</v>
          </cell>
          <cell r="K27">
            <v>0</v>
          </cell>
        </row>
        <row r="28">
          <cell r="B28">
            <v>27.599999999999998</v>
          </cell>
          <cell r="C28">
            <v>35.299999999999997</v>
          </cell>
          <cell r="D28">
            <v>21.1</v>
          </cell>
          <cell r="E28">
            <v>46.304347826086953</v>
          </cell>
          <cell r="F28">
            <v>71</v>
          </cell>
          <cell r="G28">
            <v>25</v>
          </cell>
          <cell r="H28">
            <v>9.7200000000000006</v>
          </cell>
          <cell r="I28" t="str">
            <v>SE</v>
          </cell>
          <cell r="J28">
            <v>23.759999999999998</v>
          </cell>
          <cell r="K28">
            <v>0</v>
          </cell>
        </row>
        <row r="29">
          <cell r="B29">
            <v>30.552380952380958</v>
          </cell>
          <cell r="C29">
            <v>37.4</v>
          </cell>
          <cell r="D29">
            <v>23.3</v>
          </cell>
          <cell r="E29">
            <v>37.285714285714285</v>
          </cell>
          <cell r="F29">
            <v>57</v>
          </cell>
          <cell r="G29">
            <v>21</v>
          </cell>
          <cell r="H29">
            <v>12.24</v>
          </cell>
          <cell r="I29" t="str">
            <v>SE</v>
          </cell>
          <cell r="J29">
            <v>24.48</v>
          </cell>
          <cell r="K29">
            <v>0</v>
          </cell>
        </row>
        <row r="30">
          <cell r="B30">
            <v>32.494117647058822</v>
          </cell>
          <cell r="C30">
            <v>38</v>
          </cell>
          <cell r="D30">
            <v>23.9</v>
          </cell>
          <cell r="E30">
            <v>35.470588235294116</v>
          </cell>
          <cell r="F30">
            <v>66</v>
          </cell>
          <cell r="G30">
            <v>21</v>
          </cell>
          <cell r="H30">
            <v>14.76</v>
          </cell>
          <cell r="I30" t="str">
            <v>NE</v>
          </cell>
          <cell r="J30">
            <v>31.680000000000003</v>
          </cell>
          <cell r="K30">
            <v>0</v>
          </cell>
        </row>
        <row r="31">
          <cell r="B31">
            <v>33.061538461538461</v>
          </cell>
          <cell r="C31">
            <v>37.5</v>
          </cell>
          <cell r="D31">
            <v>25.2</v>
          </cell>
          <cell r="E31">
            <v>40.769230769230766</v>
          </cell>
          <cell r="F31">
            <v>65</v>
          </cell>
          <cell r="G31">
            <v>28</v>
          </cell>
          <cell r="H31">
            <v>31.319999999999997</v>
          </cell>
          <cell r="I31" t="str">
            <v>N</v>
          </cell>
          <cell r="J31">
            <v>55.800000000000004</v>
          </cell>
          <cell r="K31">
            <v>0.2</v>
          </cell>
        </row>
        <row r="32">
          <cell r="B32">
            <v>30.138461538461538</v>
          </cell>
          <cell r="C32">
            <v>37.299999999999997</v>
          </cell>
          <cell r="D32">
            <v>24.1</v>
          </cell>
          <cell r="E32">
            <v>50.92307692307692</v>
          </cell>
          <cell r="F32">
            <v>70</v>
          </cell>
          <cell r="G32">
            <v>30</v>
          </cell>
          <cell r="H32">
            <v>31.319999999999997</v>
          </cell>
          <cell r="I32" t="str">
            <v>NE</v>
          </cell>
          <cell r="J32">
            <v>46.440000000000005</v>
          </cell>
          <cell r="K32">
            <v>0</v>
          </cell>
        </row>
        <row r="33">
          <cell r="B33">
            <v>32.107692307692304</v>
          </cell>
          <cell r="C33">
            <v>38</v>
          </cell>
          <cell r="D33">
            <v>21.5</v>
          </cell>
          <cell r="E33">
            <v>46.615384615384613</v>
          </cell>
          <cell r="F33">
            <v>87</v>
          </cell>
          <cell r="G33">
            <v>28</v>
          </cell>
          <cell r="H33">
            <v>12.6</v>
          </cell>
          <cell r="I33" t="str">
            <v>NE</v>
          </cell>
          <cell r="J33">
            <v>27.36</v>
          </cell>
          <cell r="K33">
            <v>0</v>
          </cell>
        </row>
        <row r="34">
          <cell r="B34">
            <v>35.138461538461542</v>
          </cell>
          <cell r="C34">
            <v>39.1</v>
          </cell>
          <cell r="D34">
            <v>24.2</v>
          </cell>
          <cell r="E34">
            <v>33.153846153846153</v>
          </cell>
          <cell r="F34">
            <v>71</v>
          </cell>
          <cell r="G34">
            <v>19</v>
          </cell>
          <cell r="H34">
            <v>19.440000000000001</v>
          </cell>
          <cell r="I34" t="str">
            <v>N</v>
          </cell>
          <cell r="J34">
            <v>34.200000000000003</v>
          </cell>
          <cell r="K34">
            <v>0</v>
          </cell>
        </row>
        <row r="35">
          <cell r="B35">
            <v>35.20000000000001</v>
          </cell>
          <cell r="C35">
            <v>40.1</v>
          </cell>
          <cell r="D35">
            <v>25.8</v>
          </cell>
          <cell r="E35">
            <v>34.545454545454547</v>
          </cell>
          <cell r="F35">
            <v>62</v>
          </cell>
          <cell r="G35">
            <v>21</v>
          </cell>
          <cell r="H35">
            <v>15.840000000000002</v>
          </cell>
          <cell r="I35" t="str">
            <v>L</v>
          </cell>
          <cell r="J35">
            <v>36.72</v>
          </cell>
          <cell r="K35">
            <v>0</v>
          </cell>
        </row>
        <row r="36">
          <cell r="I36" t="str">
            <v>N</v>
          </cell>
        </row>
      </sheetData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31.462500000000002</v>
          </cell>
          <cell r="C5">
            <v>38.4</v>
          </cell>
          <cell r="D5">
            <v>25.5</v>
          </cell>
          <cell r="E5">
            <v>53.041666666666664</v>
          </cell>
          <cell r="F5">
            <v>61</v>
          </cell>
          <cell r="G5">
            <v>39</v>
          </cell>
          <cell r="H5">
            <v>21.6</v>
          </cell>
          <cell r="I5" t="str">
            <v>N</v>
          </cell>
          <cell r="J5">
            <v>51.480000000000004</v>
          </cell>
          <cell r="K5">
            <v>0</v>
          </cell>
        </row>
        <row r="6">
          <cell r="B6">
            <v>28.791666666666661</v>
          </cell>
          <cell r="C6">
            <v>35.6</v>
          </cell>
          <cell r="D6">
            <v>25.4</v>
          </cell>
          <cell r="E6">
            <v>61.791666666666664</v>
          </cell>
          <cell r="F6">
            <v>70</v>
          </cell>
          <cell r="G6">
            <v>47</v>
          </cell>
          <cell r="H6">
            <v>18.36</v>
          </cell>
          <cell r="I6" t="str">
            <v>N</v>
          </cell>
          <cell r="J6">
            <v>56.88</v>
          </cell>
          <cell r="K6">
            <v>0</v>
          </cell>
        </row>
        <row r="7">
          <cell r="B7">
            <v>26.845833333333331</v>
          </cell>
          <cell r="C7">
            <v>35</v>
          </cell>
          <cell r="D7">
            <v>22.2</v>
          </cell>
          <cell r="E7">
            <v>68</v>
          </cell>
          <cell r="F7">
            <v>79</v>
          </cell>
          <cell r="G7">
            <v>46</v>
          </cell>
          <cell r="H7">
            <v>11.16</v>
          </cell>
          <cell r="I7" t="str">
            <v>O</v>
          </cell>
          <cell r="J7">
            <v>19.8</v>
          </cell>
          <cell r="K7">
            <v>0</v>
          </cell>
        </row>
        <row r="8">
          <cell r="B8">
            <v>28.066666666666666</v>
          </cell>
          <cell r="C8">
            <v>38.1</v>
          </cell>
          <cell r="D8">
            <v>20.7</v>
          </cell>
          <cell r="E8">
            <v>64.791666666666671</v>
          </cell>
          <cell r="F8">
            <v>82</v>
          </cell>
          <cell r="G8">
            <v>41</v>
          </cell>
          <cell r="H8">
            <v>17.28</v>
          </cell>
          <cell r="I8" t="str">
            <v>S</v>
          </cell>
          <cell r="J8">
            <v>36.72</v>
          </cell>
          <cell r="K8">
            <v>0.4</v>
          </cell>
        </row>
        <row r="9">
          <cell r="B9">
            <v>22.945833333333336</v>
          </cell>
          <cell r="C9">
            <v>25.8</v>
          </cell>
          <cell r="D9">
            <v>20.100000000000001</v>
          </cell>
          <cell r="E9">
            <v>81.625</v>
          </cell>
          <cell r="F9">
            <v>90</v>
          </cell>
          <cell r="G9">
            <v>74</v>
          </cell>
          <cell r="H9">
            <v>16.2</v>
          </cell>
          <cell r="I9" t="str">
            <v>SO</v>
          </cell>
          <cell r="J9">
            <v>35.28</v>
          </cell>
          <cell r="K9">
            <v>20.2</v>
          </cell>
        </row>
        <row r="10">
          <cell r="B10">
            <v>19.908333333333328</v>
          </cell>
          <cell r="C10">
            <v>22.6</v>
          </cell>
          <cell r="D10">
            <v>18.7</v>
          </cell>
          <cell r="E10">
            <v>83.708333333333329</v>
          </cell>
          <cell r="F10">
            <v>91</v>
          </cell>
          <cell r="G10">
            <v>73</v>
          </cell>
          <cell r="H10">
            <v>11.879999999999999</v>
          </cell>
          <cell r="I10" t="str">
            <v>SO</v>
          </cell>
          <cell r="J10">
            <v>29.52</v>
          </cell>
          <cell r="K10">
            <v>1.5999999999999999</v>
          </cell>
        </row>
        <row r="11">
          <cell r="B11">
            <v>22.816666666666674</v>
          </cell>
          <cell r="C11">
            <v>30.1</v>
          </cell>
          <cell r="D11">
            <v>18.3</v>
          </cell>
          <cell r="E11">
            <v>73.458333333333329</v>
          </cell>
          <cell r="F11">
            <v>89</v>
          </cell>
          <cell r="G11">
            <v>47</v>
          </cell>
          <cell r="H11">
            <v>9</v>
          </cell>
          <cell r="I11" t="str">
            <v>SO</v>
          </cell>
          <cell r="J11">
            <v>22.68</v>
          </cell>
          <cell r="K11">
            <v>0</v>
          </cell>
        </row>
        <row r="12">
          <cell r="B12">
            <v>25.645833333333339</v>
          </cell>
          <cell r="C12">
            <v>32.1</v>
          </cell>
          <cell r="D12">
            <v>20.399999999999999</v>
          </cell>
          <cell r="E12">
            <v>66.041666666666671</v>
          </cell>
          <cell r="F12">
            <v>83</v>
          </cell>
          <cell r="G12">
            <v>43</v>
          </cell>
          <cell r="H12">
            <v>8.64</v>
          </cell>
          <cell r="I12" t="str">
            <v>SE</v>
          </cell>
          <cell r="J12">
            <v>22.68</v>
          </cell>
          <cell r="K12">
            <v>0</v>
          </cell>
        </row>
        <row r="13">
          <cell r="B13">
            <v>26.529166666666665</v>
          </cell>
          <cell r="C13">
            <v>36.1</v>
          </cell>
          <cell r="D13">
            <v>16.899999999999999</v>
          </cell>
          <cell r="E13">
            <v>58.791666666666664</v>
          </cell>
          <cell r="F13">
            <v>83</v>
          </cell>
          <cell r="G13">
            <v>38</v>
          </cell>
          <cell r="H13">
            <v>7.5600000000000005</v>
          </cell>
          <cell r="I13" t="str">
            <v>SE</v>
          </cell>
          <cell r="J13">
            <v>18.36</v>
          </cell>
          <cell r="K13">
            <v>0</v>
          </cell>
        </row>
        <row r="14">
          <cell r="B14">
            <v>29.516666666666662</v>
          </cell>
          <cell r="C14">
            <v>37.4</v>
          </cell>
          <cell r="D14">
            <v>19.5</v>
          </cell>
          <cell r="E14">
            <v>53.666666666666664</v>
          </cell>
          <cell r="F14">
            <v>77</v>
          </cell>
          <cell r="G14">
            <v>39</v>
          </cell>
          <cell r="H14">
            <v>18.36</v>
          </cell>
          <cell r="I14" t="str">
            <v>L</v>
          </cell>
          <cell r="J14">
            <v>37.440000000000005</v>
          </cell>
          <cell r="K14">
            <v>0</v>
          </cell>
        </row>
        <row r="15">
          <cell r="B15">
            <v>30.954166666666662</v>
          </cell>
          <cell r="C15">
            <v>37.5</v>
          </cell>
          <cell r="D15">
            <v>24.5</v>
          </cell>
          <cell r="E15">
            <v>56.083333333333336</v>
          </cell>
          <cell r="F15">
            <v>68</v>
          </cell>
          <cell r="G15">
            <v>44</v>
          </cell>
          <cell r="H15">
            <v>15.48</v>
          </cell>
          <cell r="I15" t="str">
            <v>N</v>
          </cell>
          <cell r="J15">
            <v>38.880000000000003</v>
          </cell>
          <cell r="K15">
            <v>0</v>
          </cell>
        </row>
        <row r="16">
          <cell r="B16">
            <v>30.458333333333339</v>
          </cell>
          <cell r="C16">
            <v>37.200000000000003</v>
          </cell>
          <cell r="D16">
            <v>23.6</v>
          </cell>
          <cell r="E16">
            <v>54.75</v>
          </cell>
          <cell r="F16">
            <v>70</v>
          </cell>
          <cell r="G16">
            <v>41</v>
          </cell>
          <cell r="H16">
            <v>19.440000000000001</v>
          </cell>
          <cell r="I16" t="str">
            <v>N</v>
          </cell>
          <cell r="J16">
            <v>39.6</v>
          </cell>
          <cell r="K16">
            <v>0</v>
          </cell>
        </row>
        <row r="17">
          <cell r="B17">
            <v>30.395833333333339</v>
          </cell>
          <cell r="C17">
            <v>37.299999999999997</v>
          </cell>
          <cell r="D17">
            <v>24.9</v>
          </cell>
          <cell r="E17">
            <v>53.541666666666664</v>
          </cell>
          <cell r="F17">
            <v>64</v>
          </cell>
          <cell r="G17">
            <v>44</v>
          </cell>
          <cell r="H17">
            <v>14.04</v>
          </cell>
          <cell r="I17" t="str">
            <v>N</v>
          </cell>
          <cell r="J17">
            <v>34.56</v>
          </cell>
          <cell r="K17">
            <v>0</v>
          </cell>
        </row>
        <row r="18">
          <cell r="B18">
            <v>28.308333333333334</v>
          </cell>
          <cell r="C18">
            <v>37.200000000000003</v>
          </cell>
          <cell r="D18">
            <v>23.3</v>
          </cell>
          <cell r="E18">
            <v>58.458333333333336</v>
          </cell>
          <cell r="F18">
            <v>70</v>
          </cell>
          <cell r="G18">
            <v>43</v>
          </cell>
          <cell r="H18">
            <v>16.920000000000002</v>
          </cell>
          <cell r="I18" t="str">
            <v>N</v>
          </cell>
          <cell r="J18">
            <v>33.480000000000004</v>
          </cell>
          <cell r="K18">
            <v>0</v>
          </cell>
        </row>
        <row r="19">
          <cell r="B19">
            <v>24.129166666666666</v>
          </cell>
          <cell r="C19">
            <v>30.1</v>
          </cell>
          <cell r="D19">
            <v>21.2</v>
          </cell>
          <cell r="E19">
            <v>76.583333333333329</v>
          </cell>
          <cell r="F19">
            <v>85</v>
          </cell>
          <cell r="G19">
            <v>64</v>
          </cell>
          <cell r="H19">
            <v>13.68</v>
          </cell>
          <cell r="I19" t="str">
            <v>SO</v>
          </cell>
          <cell r="J19">
            <v>29.52</v>
          </cell>
          <cell r="K19">
            <v>1</v>
          </cell>
        </row>
        <row r="20">
          <cell r="B20">
            <v>23.916666666666668</v>
          </cell>
          <cell r="C20">
            <v>32.6</v>
          </cell>
          <cell r="D20">
            <v>18.600000000000001</v>
          </cell>
          <cell r="E20">
            <v>72.583333333333329</v>
          </cell>
          <cell r="F20">
            <v>85</v>
          </cell>
          <cell r="G20">
            <v>54</v>
          </cell>
          <cell r="H20">
            <v>12.24</v>
          </cell>
          <cell r="I20" t="str">
            <v>SO</v>
          </cell>
          <cell r="J20">
            <v>27</v>
          </cell>
          <cell r="K20">
            <v>0</v>
          </cell>
        </row>
        <row r="21">
          <cell r="B21">
            <v>28.275000000000006</v>
          </cell>
          <cell r="C21">
            <v>37.299999999999997</v>
          </cell>
          <cell r="D21">
            <v>19.8</v>
          </cell>
          <cell r="E21">
            <v>63.541666666666664</v>
          </cell>
          <cell r="F21">
            <v>83</v>
          </cell>
          <cell r="G21">
            <v>44</v>
          </cell>
          <cell r="H21">
            <v>10.8</v>
          </cell>
          <cell r="I21" t="str">
            <v>NE</v>
          </cell>
          <cell r="J21">
            <v>24.840000000000003</v>
          </cell>
          <cell r="K21">
            <v>0</v>
          </cell>
        </row>
        <row r="22">
          <cell r="B22">
            <v>28.583333333333332</v>
          </cell>
          <cell r="C22">
            <v>38.1</v>
          </cell>
          <cell r="D22">
            <v>21.9</v>
          </cell>
          <cell r="E22">
            <v>62.208333333333336</v>
          </cell>
          <cell r="F22">
            <v>78</v>
          </cell>
          <cell r="G22">
            <v>42</v>
          </cell>
          <cell r="H22">
            <v>14.76</v>
          </cell>
          <cell r="I22" t="str">
            <v>SE</v>
          </cell>
          <cell r="J22">
            <v>43.2</v>
          </cell>
          <cell r="K22">
            <v>2.8</v>
          </cell>
        </row>
        <row r="23">
          <cell r="B23">
            <v>24.279166666666672</v>
          </cell>
          <cell r="C23">
            <v>27.2</v>
          </cell>
          <cell r="D23">
            <v>22.9</v>
          </cell>
          <cell r="E23">
            <v>81.458333333333329</v>
          </cell>
          <cell r="F23">
            <v>86</v>
          </cell>
          <cell r="G23">
            <v>75</v>
          </cell>
          <cell r="H23">
            <v>9</v>
          </cell>
          <cell r="I23" t="str">
            <v>SO</v>
          </cell>
          <cell r="J23">
            <v>23.400000000000002</v>
          </cell>
          <cell r="K23">
            <v>3.8000000000000003</v>
          </cell>
        </row>
        <row r="24">
          <cell r="B24">
            <v>26.599999999999998</v>
          </cell>
          <cell r="C24">
            <v>35.799999999999997</v>
          </cell>
          <cell r="D24">
            <v>21.4</v>
          </cell>
          <cell r="E24">
            <v>73.291666666666671</v>
          </cell>
          <cell r="F24">
            <v>88</v>
          </cell>
          <cell r="G24">
            <v>45</v>
          </cell>
          <cell r="H24">
            <v>12.96</v>
          </cell>
          <cell r="I24" t="str">
            <v>SO</v>
          </cell>
          <cell r="J24">
            <v>29.52</v>
          </cell>
          <cell r="K24">
            <v>0.4</v>
          </cell>
        </row>
        <row r="25">
          <cell r="B25">
            <v>23.383333333333329</v>
          </cell>
          <cell r="C25">
            <v>30.2</v>
          </cell>
          <cell r="D25">
            <v>19.8</v>
          </cell>
          <cell r="E25">
            <v>76.07692307692308</v>
          </cell>
          <cell r="F25">
            <v>100</v>
          </cell>
          <cell r="G25">
            <v>58</v>
          </cell>
          <cell r="H25">
            <v>17.64</v>
          </cell>
          <cell r="I25" t="str">
            <v>SE</v>
          </cell>
          <cell r="J25">
            <v>49.32</v>
          </cell>
          <cell r="K25">
            <v>44.199999999999996</v>
          </cell>
        </row>
        <row r="26">
          <cell r="B26">
            <v>20.125</v>
          </cell>
          <cell r="C26">
            <v>29.1</v>
          </cell>
          <cell r="D26">
            <v>12.7</v>
          </cell>
          <cell r="E26">
            <v>71.833333333333329</v>
          </cell>
          <cell r="F26">
            <v>96</v>
          </cell>
          <cell r="G26">
            <v>58</v>
          </cell>
          <cell r="H26">
            <v>7.9200000000000008</v>
          </cell>
          <cell r="I26" t="str">
            <v>S</v>
          </cell>
          <cell r="J26">
            <v>25.92</v>
          </cell>
          <cell r="K26">
            <v>0.2</v>
          </cell>
        </row>
        <row r="27">
          <cell r="B27">
            <v>23.804166666666671</v>
          </cell>
          <cell r="C27">
            <v>33.9</v>
          </cell>
          <cell r="D27">
            <v>14.8</v>
          </cell>
          <cell r="E27">
            <v>66.875</v>
          </cell>
          <cell r="F27">
            <v>87</v>
          </cell>
          <cell r="G27">
            <v>38</v>
          </cell>
          <cell r="H27">
            <v>5.4</v>
          </cell>
          <cell r="I27" t="str">
            <v>SE</v>
          </cell>
          <cell r="J27">
            <v>17.64</v>
          </cell>
          <cell r="K27">
            <v>0</v>
          </cell>
        </row>
        <row r="28">
          <cell r="B28">
            <v>26.650000000000002</v>
          </cell>
          <cell r="C28">
            <v>36.6</v>
          </cell>
          <cell r="D28">
            <v>16.899999999999999</v>
          </cell>
          <cell r="E28">
            <v>56.916666666666664</v>
          </cell>
          <cell r="F28">
            <v>78</v>
          </cell>
          <cell r="G28">
            <v>37</v>
          </cell>
          <cell r="H28">
            <v>11.879999999999999</v>
          </cell>
          <cell r="I28" t="str">
            <v>S</v>
          </cell>
          <cell r="J28">
            <v>28.08</v>
          </cell>
          <cell r="K28">
            <v>0</v>
          </cell>
        </row>
        <row r="29">
          <cell r="B29">
            <v>29.149999999999995</v>
          </cell>
          <cell r="C29">
            <v>38</v>
          </cell>
          <cell r="D29">
            <v>21</v>
          </cell>
          <cell r="E29">
            <v>55.041666666666664</v>
          </cell>
          <cell r="F29">
            <v>74</v>
          </cell>
          <cell r="G29">
            <v>39</v>
          </cell>
          <cell r="H29">
            <v>10.44</v>
          </cell>
          <cell r="I29" t="str">
            <v>S</v>
          </cell>
          <cell r="J29">
            <v>21.96</v>
          </cell>
          <cell r="K29">
            <v>0</v>
          </cell>
        </row>
        <row r="30">
          <cell r="B30">
            <v>30.108333333333334</v>
          </cell>
          <cell r="C30">
            <v>36.799999999999997</v>
          </cell>
          <cell r="D30">
            <v>23</v>
          </cell>
          <cell r="E30">
            <v>55.541666666666664</v>
          </cell>
          <cell r="F30">
            <v>69</v>
          </cell>
          <cell r="G30">
            <v>49</v>
          </cell>
          <cell r="H30">
            <v>14.4</v>
          </cell>
          <cell r="I30" t="str">
            <v>N</v>
          </cell>
          <cell r="J30">
            <v>34.200000000000003</v>
          </cell>
          <cell r="K30">
            <v>0</v>
          </cell>
        </row>
        <row r="31">
          <cell r="B31">
            <v>30.416666666666661</v>
          </cell>
          <cell r="C31">
            <v>37</v>
          </cell>
          <cell r="D31">
            <v>23.3</v>
          </cell>
          <cell r="E31">
            <v>55.083333333333336</v>
          </cell>
          <cell r="F31">
            <v>65</v>
          </cell>
          <cell r="G31">
            <v>44</v>
          </cell>
          <cell r="H31">
            <v>21.6</v>
          </cell>
          <cell r="I31" t="str">
            <v>N</v>
          </cell>
          <cell r="J31">
            <v>48.96</v>
          </cell>
          <cell r="K31">
            <v>0</v>
          </cell>
        </row>
        <row r="32">
          <cell r="B32">
            <v>31.154166666666665</v>
          </cell>
          <cell r="C32">
            <v>37.6</v>
          </cell>
          <cell r="D32">
            <v>24.8</v>
          </cell>
          <cell r="E32">
            <v>57.541666666666664</v>
          </cell>
          <cell r="F32">
            <v>67</v>
          </cell>
          <cell r="G32">
            <v>45</v>
          </cell>
          <cell r="H32">
            <v>18</v>
          </cell>
          <cell r="I32" t="str">
            <v>N</v>
          </cell>
          <cell r="J32">
            <v>46.080000000000005</v>
          </cell>
          <cell r="K32">
            <v>0</v>
          </cell>
        </row>
        <row r="33">
          <cell r="B33">
            <v>30.879166666666666</v>
          </cell>
          <cell r="C33">
            <v>37.5</v>
          </cell>
          <cell r="D33">
            <v>24.8</v>
          </cell>
          <cell r="E33">
            <v>58.541666666666664</v>
          </cell>
          <cell r="F33">
            <v>69</v>
          </cell>
          <cell r="G33">
            <v>50</v>
          </cell>
          <cell r="H33">
            <v>16.920000000000002</v>
          </cell>
          <cell r="I33" t="str">
            <v>N</v>
          </cell>
          <cell r="J33">
            <v>35.28</v>
          </cell>
          <cell r="K33">
            <v>0</v>
          </cell>
        </row>
        <row r="34">
          <cell r="B34">
            <v>32.06666666666667</v>
          </cell>
          <cell r="C34">
            <v>38.9</v>
          </cell>
          <cell r="D34">
            <v>26.6</v>
          </cell>
          <cell r="E34">
            <v>59.541666666666664</v>
          </cell>
          <cell r="F34">
            <v>71</v>
          </cell>
          <cell r="G34">
            <v>46</v>
          </cell>
          <cell r="H34">
            <v>18.720000000000002</v>
          </cell>
          <cell r="I34" t="str">
            <v>N</v>
          </cell>
          <cell r="J34">
            <v>37.080000000000005</v>
          </cell>
          <cell r="K34">
            <v>0</v>
          </cell>
        </row>
        <row r="35">
          <cell r="B35">
            <v>29.229166666666668</v>
          </cell>
          <cell r="C35">
            <v>39.6</v>
          </cell>
          <cell r="D35">
            <v>23</v>
          </cell>
          <cell r="E35">
            <v>62.958333333333336</v>
          </cell>
          <cell r="F35">
            <v>73</v>
          </cell>
          <cell r="G35">
            <v>50</v>
          </cell>
          <cell r="H35">
            <v>23.400000000000002</v>
          </cell>
          <cell r="I35" t="str">
            <v>S</v>
          </cell>
          <cell r="J35">
            <v>45</v>
          </cell>
          <cell r="K35">
            <v>0</v>
          </cell>
        </row>
        <row r="36">
          <cell r="I36" t="str">
            <v>N</v>
          </cell>
        </row>
      </sheetData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30.05</v>
          </cell>
          <cell r="C5">
            <v>38.4</v>
          </cell>
          <cell r="D5">
            <v>21.4</v>
          </cell>
          <cell r="E5">
            <v>32.416666666666664</v>
          </cell>
          <cell r="F5">
            <v>49</v>
          </cell>
          <cell r="G5">
            <v>24</v>
          </cell>
          <cell r="H5">
            <v>23.400000000000002</v>
          </cell>
          <cell r="I5" t="str">
            <v>O</v>
          </cell>
          <cell r="J5">
            <v>51.12</v>
          </cell>
          <cell r="K5">
            <v>0</v>
          </cell>
        </row>
        <row r="6">
          <cell r="B6">
            <v>28.087499999999991</v>
          </cell>
          <cell r="C6">
            <v>36.4</v>
          </cell>
          <cell r="D6">
            <v>23.7</v>
          </cell>
          <cell r="E6">
            <v>58.541666666666664</v>
          </cell>
          <cell r="F6">
            <v>85</v>
          </cell>
          <cell r="G6">
            <v>30</v>
          </cell>
          <cell r="H6">
            <v>16.920000000000002</v>
          </cell>
          <cell r="I6" t="str">
            <v>SO</v>
          </cell>
          <cell r="J6">
            <v>46.440000000000005</v>
          </cell>
          <cell r="K6">
            <v>18.399999999999999</v>
          </cell>
        </row>
        <row r="7">
          <cell r="B7">
            <v>25.858333333333334</v>
          </cell>
          <cell r="C7">
            <v>33.299999999999997</v>
          </cell>
          <cell r="D7">
            <v>21.4</v>
          </cell>
          <cell r="E7">
            <v>71.375</v>
          </cell>
          <cell r="F7">
            <v>94</v>
          </cell>
          <cell r="G7">
            <v>46</v>
          </cell>
          <cell r="H7">
            <v>13.32</v>
          </cell>
          <cell r="I7" t="str">
            <v>N</v>
          </cell>
          <cell r="J7">
            <v>50.76</v>
          </cell>
          <cell r="K7">
            <v>9</v>
          </cell>
        </row>
        <row r="8">
          <cell r="B8">
            <v>26.449999999999992</v>
          </cell>
          <cell r="C8">
            <v>35.799999999999997</v>
          </cell>
          <cell r="D8">
            <v>22.1</v>
          </cell>
          <cell r="E8">
            <v>68.25</v>
          </cell>
          <cell r="F8">
            <v>93</v>
          </cell>
          <cell r="G8">
            <v>30</v>
          </cell>
          <cell r="H8">
            <v>13.68</v>
          </cell>
          <cell r="I8" t="str">
            <v>SO</v>
          </cell>
          <cell r="J8">
            <v>55.800000000000004</v>
          </cell>
          <cell r="K8">
            <v>3.2</v>
          </cell>
        </row>
        <row r="9">
          <cell r="B9">
            <v>23.324999999999999</v>
          </cell>
          <cell r="C9">
            <v>26.3</v>
          </cell>
          <cell r="D9">
            <v>19.899999999999999</v>
          </cell>
          <cell r="E9">
            <v>82.875</v>
          </cell>
          <cell r="F9">
            <v>93</v>
          </cell>
          <cell r="G9">
            <v>66</v>
          </cell>
          <cell r="H9">
            <v>13.32</v>
          </cell>
          <cell r="I9" t="str">
            <v>NE</v>
          </cell>
          <cell r="J9">
            <v>35.64</v>
          </cell>
          <cell r="K9">
            <v>0.4</v>
          </cell>
        </row>
        <row r="10">
          <cell r="B10">
            <v>19.333333333333332</v>
          </cell>
          <cell r="C10">
            <v>20.8</v>
          </cell>
          <cell r="D10">
            <v>18.600000000000001</v>
          </cell>
          <cell r="E10">
            <v>89.625</v>
          </cell>
          <cell r="F10">
            <v>95</v>
          </cell>
          <cell r="G10">
            <v>81</v>
          </cell>
          <cell r="H10">
            <v>12.24</v>
          </cell>
          <cell r="I10" t="str">
            <v>NE</v>
          </cell>
          <cell r="J10">
            <v>29.16</v>
          </cell>
          <cell r="K10">
            <v>1.2</v>
          </cell>
        </row>
        <row r="11">
          <cell r="B11">
            <v>21.399999999999995</v>
          </cell>
          <cell r="C11">
            <v>27.1</v>
          </cell>
          <cell r="D11">
            <v>17.8</v>
          </cell>
          <cell r="E11">
            <v>81.041666666666671</v>
          </cell>
          <cell r="F11">
            <v>96</v>
          </cell>
          <cell r="G11">
            <v>56</v>
          </cell>
          <cell r="H11">
            <v>13.32</v>
          </cell>
          <cell r="I11" t="str">
            <v>O</v>
          </cell>
          <cell r="J11">
            <v>30.240000000000002</v>
          </cell>
          <cell r="K11">
            <v>0.2</v>
          </cell>
        </row>
        <row r="12">
          <cell r="B12">
            <v>23.670833333333334</v>
          </cell>
          <cell r="C12">
            <v>30.3</v>
          </cell>
          <cell r="D12">
            <v>18.399999999999999</v>
          </cell>
          <cell r="E12">
            <v>68.333333333333329</v>
          </cell>
          <cell r="F12">
            <v>96</v>
          </cell>
          <cell r="G12">
            <v>35</v>
          </cell>
          <cell r="H12">
            <v>12.6</v>
          </cell>
          <cell r="I12" t="str">
            <v>NO</v>
          </cell>
          <cell r="J12">
            <v>30.6</v>
          </cell>
          <cell r="K12">
            <v>0</v>
          </cell>
        </row>
        <row r="13">
          <cell r="B13">
            <v>25.420833333333334</v>
          </cell>
          <cell r="C13">
            <v>34.1</v>
          </cell>
          <cell r="D13">
            <v>17.2</v>
          </cell>
          <cell r="E13">
            <v>58.25</v>
          </cell>
          <cell r="F13">
            <v>91</v>
          </cell>
          <cell r="G13">
            <v>28</v>
          </cell>
          <cell r="H13">
            <v>13.32</v>
          </cell>
          <cell r="I13" t="str">
            <v>NO</v>
          </cell>
          <cell r="J13">
            <v>26.64</v>
          </cell>
          <cell r="K13">
            <v>0</v>
          </cell>
        </row>
        <row r="14">
          <cell r="B14">
            <v>27.491666666666671</v>
          </cell>
          <cell r="C14">
            <v>35.299999999999997</v>
          </cell>
          <cell r="D14">
            <v>18.399999999999999</v>
          </cell>
          <cell r="E14">
            <v>50.458333333333336</v>
          </cell>
          <cell r="F14">
            <v>80</v>
          </cell>
          <cell r="G14">
            <v>27</v>
          </cell>
          <cell r="H14">
            <v>18</v>
          </cell>
          <cell r="I14" t="str">
            <v>O</v>
          </cell>
          <cell r="J14">
            <v>38.519999999999996</v>
          </cell>
          <cell r="K14">
            <v>0</v>
          </cell>
        </row>
        <row r="15">
          <cell r="B15">
            <v>29.837499999999995</v>
          </cell>
          <cell r="C15">
            <v>36.9</v>
          </cell>
          <cell r="D15">
            <v>22.7</v>
          </cell>
          <cell r="E15">
            <v>45.75</v>
          </cell>
          <cell r="F15">
            <v>76</v>
          </cell>
          <cell r="G15">
            <v>27</v>
          </cell>
          <cell r="H15">
            <v>16.2</v>
          </cell>
          <cell r="I15" t="str">
            <v>SO</v>
          </cell>
          <cell r="J15">
            <v>36</v>
          </cell>
          <cell r="K15">
            <v>0</v>
          </cell>
        </row>
        <row r="16">
          <cell r="B16">
            <v>30.566666666666663</v>
          </cell>
          <cell r="C16">
            <v>37.799999999999997</v>
          </cell>
          <cell r="D16">
            <v>24</v>
          </cell>
          <cell r="E16">
            <v>45.583333333333336</v>
          </cell>
          <cell r="F16">
            <v>71</v>
          </cell>
          <cell r="G16">
            <v>21</v>
          </cell>
          <cell r="H16">
            <v>19.8</v>
          </cell>
          <cell r="I16" t="str">
            <v>SO</v>
          </cell>
          <cell r="J16">
            <v>42.84</v>
          </cell>
          <cell r="K16">
            <v>0</v>
          </cell>
        </row>
        <row r="17">
          <cell r="B17">
            <v>29.729166666666668</v>
          </cell>
          <cell r="C17">
            <v>38.700000000000003</v>
          </cell>
          <cell r="D17">
            <v>22.9</v>
          </cell>
          <cell r="E17">
            <v>46.416666666666664</v>
          </cell>
          <cell r="F17">
            <v>73</v>
          </cell>
          <cell r="G17">
            <v>21</v>
          </cell>
          <cell r="H17">
            <v>22.32</v>
          </cell>
          <cell r="I17" t="str">
            <v>SE</v>
          </cell>
          <cell r="J17">
            <v>48.6</v>
          </cell>
          <cell r="K17">
            <v>0.8</v>
          </cell>
        </row>
        <row r="18">
          <cell r="B18">
            <v>25.154166666666665</v>
          </cell>
          <cell r="C18">
            <v>31.9</v>
          </cell>
          <cell r="D18">
            <v>21.1</v>
          </cell>
          <cell r="E18">
            <v>73.541666666666671</v>
          </cell>
          <cell r="F18">
            <v>90</v>
          </cell>
          <cell r="G18">
            <v>46</v>
          </cell>
          <cell r="H18">
            <v>14.76</v>
          </cell>
          <cell r="I18" t="str">
            <v>SO</v>
          </cell>
          <cell r="J18">
            <v>34.200000000000003</v>
          </cell>
          <cell r="K18">
            <v>2.4</v>
          </cell>
        </row>
        <row r="19">
          <cell r="B19">
            <v>24.879166666666666</v>
          </cell>
          <cell r="C19">
            <v>29.9</v>
          </cell>
          <cell r="D19">
            <v>22.2</v>
          </cell>
          <cell r="E19">
            <v>79.416666666666671</v>
          </cell>
          <cell r="F19">
            <v>93</v>
          </cell>
          <cell r="G19">
            <v>58</v>
          </cell>
          <cell r="H19">
            <v>11.16</v>
          </cell>
          <cell r="I19" t="str">
            <v>NE</v>
          </cell>
          <cell r="J19">
            <v>24.48</v>
          </cell>
          <cell r="K19">
            <v>0</v>
          </cell>
        </row>
        <row r="20">
          <cell r="B20">
            <v>26.366666666666664</v>
          </cell>
          <cell r="C20">
            <v>33.5</v>
          </cell>
          <cell r="D20">
            <v>21</v>
          </cell>
          <cell r="E20">
            <v>64.125</v>
          </cell>
          <cell r="F20">
            <v>92</v>
          </cell>
          <cell r="G20">
            <v>35</v>
          </cell>
          <cell r="H20">
            <v>14.4</v>
          </cell>
          <cell r="I20" t="str">
            <v>N</v>
          </cell>
          <cell r="J20">
            <v>29.16</v>
          </cell>
          <cell r="K20">
            <v>0</v>
          </cell>
        </row>
        <row r="21">
          <cell r="B21">
            <v>28.329166666666662</v>
          </cell>
          <cell r="C21">
            <v>35</v>
          </cell>
          <cell r="D21">
            <v>23.1</v>
          </cell>
          <cell r="E21">
            <v>53.833333333333336</v>
          </cell>
          <cell r="F21">
            <v>72</v>
          </cell>
          <cell r="G21">
            <v>33</v>
          </cell>
          <cell r="H21">
            <v>15.120000000000001</v>
          </cell>
          <cell r="I21" t="str">
            <v>O</v>
          </cell>
          <cell r="J21">
            <v>32.4</v>
          </cell>
          <cell r="K21">
            <v>0</v>
          </cell>
        </row>
        <row r="22">
          <cell r="B22">
            <v>27.633333333333336</v>
          </cell>
          <cell r="C22">
            <v>38.5</v>
          </cell>
          <cell r="D22">
            <v>20.8</v>
          </cell>
          <cell r="E22">
            <v>57.5</v>
          </cell>
          <cell r="F22">
            <v>83</v>
          </cell>
          <cell r="G22">
            <v>23</v>
          </cell>
          <cell r="H22">
            <v>19.440000000000001</v>
          </cell>
          <cell r="I22" t="str">
            <v>O</v>
          </cell>
          <cell r="J22">
            <v>41.76</v>
          </cell>
          <cell r="K22">
            <v>0</v>
          </cell>
        </row>
        <row r="23">
          <cell r="B23">
            <v>25.816666666666666</v>
          </cell>
          <cell r="C23">
            <v>31.9</v>
          </cell>
          <cell r="D23">
            <v>21</v>
          </cell>
          <cell r="E23">
            <v>72.75</v>
          </cell>
          <cell r="F23">
            <v>95</v>
          </cell>
          <cell r="G23">
            <v>47</v>
          </cell>
          <cell r="H23">
            <v>14.4</v>
          </cell>
          <cell r="I23" t="str">
            <v>N</v>
          </cell>
          <cell r="J23">
            <v>31.680000000000003</v>
          </cell>
          <cell r="K23">
            <v>0</v>
          </cell>
        </row>
        <row r="24">
          <cell r="B24">
            <v>27.020833333333329</v>
          </cell>
          <cell r="C24">
            <v>34.6</v>
          </cell>
          <cell r="D24">
            <v>22.3</v>
          </cell>
          <cell r="E24">
            <v>66.75</v>
          </cell>
          <cell r="F24">
            <v>91</v>
          </cell>
          <cell r="G24">
            <v>37</v>
          </cell>
          <cell r="H24">
            <v>16.2</v>
          </cell>
          <cell r="I24" t="str">
            <v>L</v>
          </cell>
          <cell r="J24">
            <v>37.080000000000005</v>
          </cell>
          <cell r="K24">
            <v>0</v>
          </cell>
        </row>
        <row r="25">
          <cell r="B25">
            <v>21.841666666666669</v>
          </cell>
          <cell r="C25">
            <v>25</v>
          </cell>
          <cell r="D25">
            <v>18.600000000000001</v>
          </cell>
          <cell r="E25">
            <v>88.916666666666671</v>
          </cell>
          <cell r="F25">
            <v>97</v>
          </cell>
          <cell r="G25">
            <v>79</v>
          </cell>
          <cell r="H25">
            <v>18</v>
          </cell>
          <cell r="I25" t="str">
            <v>L</v>
          </cell>
          <cell r="J25">
            <v>39.6</v>
          </cell>
          <cell r="K25">
            <v>17.600000000000001</v>
          </cell>
        </row>
        <row r="26">
          <cell r="B26">
            <v>19.183333333333334</v>
          </cell>
          <cell r="C26">
            <v>26.9</v>
          </cell>
          <cell r="D26">
            <v>14.5</v>
          </cell>
          <cell r="E26">
            <v>72.958333333333329</v>
          </cell>
          <cell r="F26">
            <v>97</v>
          </cell>
          <cell r="G26">
            <v>37</v>
          </cell>
          <cell r="H26">
            <v>10.8</v>
          </cell>
          <cell r="I26" t="str">
            <v>NE</v>
          </cell>
          <cell r="J26">
            <v>29.880000000000003</v>
          </cell>
          <cell r="K26">
            <v>0</v>
          </cell>
        </row>
        <row r="27">
          <cell r="B27">
            <v>22.625</v>
          </cell>
          <cell r="C27">
            <v>32.200000000000003</v>
          </cell>
          <cell r="D27">
            <v>14.5</v>
          </cell>
          <cell r="E27">
            <v>58.125</v>
          </cell>
          <cell r="F27">
            <v>92</v>
          </cell>
          <cell r="G27">
            <v>23</v>
          </cell>
          <cell r="H27">
            <v>9.3600000000000012</v>
          </cell>
          <cell r="I27" t="str">
            <v>NO</v>
          </cell>
          <cell r="J27">
            <v>27.36</v>
          </cell>
          <cell r="K27">
            <v>0</v>
          </cell>
        </row>
        <row r="28">
          <cell r="B28">
            <v>25.683333333333334</v>
          </cell>
          <cell r="C28">
            <v>34.6</v>
          </cell>
          <cell r="D28">
            <v>17</v>
          </cell>
          <cell r="E28">
            <v>51.916666666666664</v>
          </cell>
          <cell r="F28">
            <v>85</v>
          </cell>
          <cell r="G28">
            <v>27</v>
          </cell>
          <cell r="H28">
            <v>10.08</v>
          </cell>
          <cell r="I28" t="str">
            <v>NO</v>
          </cell>
          <cell r="J28">
            <v>31.680000000000003</v>
          </cell>
          <cell r="K28">
            <v>0</v>
          </cell>
        </row>
        <row r="29">
          <cell r="B29">
            <v>28</v>
          </cell>
          <cell r="C29">
            <v>36.9</v>
          </cell>
          <cell r="D29">
            <v>20.100000000000001</v>
          </cell>
          <cell r="E29">
            <v>50.333333333333336</v>
          </cell>
          <cell r="F29">
            <v>81</v>
          </cell>
          <cell r="G29">
            <v>23</v>
          </cell>
          <cell r="H29">
            <v>14.04</v>
          </cell>
          <cell r="I29" t="str">
            <v>NO</v>
          </cell>
          <cell r="J29">
            <v>37.800000000000004</v>
          </cell>
          <cell r="K29">
            <v>0</v>
          </cell>
        </row>
        <row r="30">
          <cell r="B30">
            <v>28.620833333333326</v>
          </cell>
          <cell r="C30">
            <v>38.200000000000003</v>
          </cell>
          <cell r="D30">
            <v>21.1</v>
          </cell>
          <cell r="E30">
            <v>54.583333333333336</v>
          </cell>
          <cell r="F30">
            <v>86</v>
          </cell>
          <cell r="G30">
            <v>24</v>
          </cell>
          <cell r="H30">
            <v>15.48</v>
          </cell>
          <cell r="I30" t="str">
            <v>SO</v>
          </cell>
          <cell r="J30">
            <v>45.72</v>
          </cell>
          <cell r="K30">
            <v>0</v>
          </cell>
        </row>
        <row r="31">
          <cell r="B31">
            <v>29.858333333333334</v>
          </cell>
          <cell r="C31">
            <v>37.799999999999997</v>
          </cell>
          <cell r="D31">
            <v>22.4</v>
          </cell>
          <cell r="E31">
            <v>50.625</v>
          </cell>
          <cell r="F31">
            <v>78</v>
          </cell>
          <cell r="G31">
            <v>26</v>
          </cell>
          <cell r="H31">
            <v>20.52</v>
          </cell>
          <cell r="I31" t="str">
            <v>S</v>
          </cell>
          <cell r="J31">
            <v>42.12</v>
          </cell>
          <cell r="K31">
            <v>0</v>
          </cell>
        </row>
        <row r="32">
          <cell r="B32">
            <v>29.224999999999998</v>
          </cell>
          <cell r="C32">
            <v>37.9</v>
          </cell>
          <cell r="D32">
            <v>23.7</v>
          </cell>
          <cell r="E32">
            <v>50.875</v>
          </cell>
          <cell r="F32">
            <v>70</v>
          </cell>
          <cell r="G32">
            <v>30</v>
          </cell>
          <cell r="H32">
            <v>28.08</v>
          </cell>
          <cell r="I32" t="str">
            <v>SO</v>
          </cell>
          <cell r="J32">
            <v>56.519999999999996</v>
          </cell>
          <cell r="K32">
            <v>0</v>
          </cell>
        </row>
        <row r="33">
          <cell r="B33">
            <v>29.666666666666668</v>
          </cell>
          <cell r="C33">
            <v>38.799999999999997</v>
          </cell>
          <cell r="D33">
            <v>21.8</v>
          </cell>
          <cell r="E33">
            <v>53.125</v>
          </cell>
          <cell r="F33">
            <v>85</v>
          </cell>
          <cell r="G33">
            <v>25</v>
          </cell>
          <cell r="H33">
            <v>19.440000000000001</v>
          </cell>
          <cell r="I33" t="str">
            <v>SO</v>
          </cell>
          <cell r="J33">
            <v>56.519999999999996</v>
          </cell>
          <cell r="K33">
            <v>0</v>
          </cell>
        </row>
        <row r="34">
          <cell r="B34">
            <v>32.529166666666669</v>
          </cell>
          <cell r="C34">
            <v>40</v>
          </cell>
          <cell r="D34">
            <v>26.5</v>
          </cell>
          <cell r="E34">
            <v>43.166666666666664</v>
          </cell>
          <cell r="F34">
            <v>62</v>
          </cell>
          <cell r="G34">
            <v>20</v>
          </cell>
          <cell r="H34">
            <v>18</v>
          </cell>
          <cell r="I34" t="str">
            <v>SO</v>
          </cell>
          <cell r="J34">
            <v>39.6</v>
          </cell>
          <cell r="K34">
            <v>0</v>
          </cell>
        </row>
        <row r="35">
          <cell r="B35">
            <v>30.112500000000008</v>
          </cell>
          <cell r="C35">
            <v>39</v>
          </cell>
          <cell r="D35">
            <v>22.5</v>
          </cell>
          <cell r="E35">
            <v>50.916666666666664</v>
          </cell>
          <cell r="F35">
            <v>83</v>
          </cell>
          <cell r="G35">
            <v>25</v>
          </cell>
          <cell r="H35">
            <v>23.040000000000003</v>
          </cell>
          <cell r="I35" t="str">
            <v>O</v>
          </cell>
          <cell r="J35">
            <v>53.28</v>
          </cell>
          <cell r="K35">
            <v>0</v>
          </cell>
        </row>
        <row r="36">
          <cell r="I36" t="str">
            <v>SO</v>
          </cell>
        </row>
      </sheetData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31.152941176470591</v>
          </cell>
          <cell r="C5">
            <v>38.5</v>
          </cell>
          <cell r="D5">
            <v>23.7</v>
          </cell>
          <cell r="E5">
            <v>41.416666666666664</v>
          </cell>
          <cell r="F5">
            <v>48</v>
          </cell>
          <cell r="G5">
            <v>30</v>
          </cell>
          <cell r="H5">
            <v>37.080000000000005</v>
          </cell>
          <cell r="I5" t="str">
            <v>N</v>
          </cell>
          <cell r="J5">
            <v>58.680000000000007</v>
          </cell>
          <cell r="K5">
            <v>0</v>
          </cell>
        </row>
        <row r="6">
          <cell r="B6">
            <v>30.268750000000001</v>
          </cell>
          <cell r="C6">
            <v>36</v>
          </cell>
          <cell r="D6">
            <v>22.6</v>
          </cell>
          <cell r="E6">
            <v>46.125</v>
          </cell>
          <cell r="F6">
            <v>79</v>
          </cell>
          <cell r="G6">
            <v>33</v>
          </cell>
          <cell r="H6">
            <v>32.4</v>
          </cell>
          <cell r="I6" t="str">
            <v>NO</v>
          </cell>
          <cell r="J6">
            <v>53.64</v>
          </cell>
          <cell r="K6">
            <v>0</v>
          </cell>
        </row>
        <row r="7">
          <cell r="B7">
            <v>27.670588235294119</v>
          </cell>
          <cell r="C7">
            <v>33.1</v>
          </cell>
          <cell r="D7">
            <v>23.3</v>
          </cell>
          <cell r="E7">
            <v>59.352941176470587</v>
          </cell>
          <cell r="F7">
            <v>72</v>
          </cell>
          <cell r="G7">
            <v>44</v>
          </cell>
          <cell r="H7">
            <v>16.2</v>
          </cell>
          <cell r="I7" t="str">
            <v>S</v>
          </cell>
          <cell r="J7">
            <v>37.080000000000005</v>
          </cell>
          <cell r="K7">
            <v>0</v>
          </cell>
        </row>
        <row r="8">
          <cell r="B8">
            <v>27.189473684210526</v>
          </cell>
          <cell r="C8">
            <v>37.4</v>
          </cell>
          <cell r="D8">
            <v>21.7</v>
          </cell>
          <cell r="E8">
            <v>63.555555555555557</v>
          </cell>
          <cell r="F8">
            <v>88</v>
          </cell>
          <cell r="G8">
            <v>32</v>
          </cell>
          <cell r="H8">
            <v>25.2</v>
          </cell>
          <cell r="I8" t="str">
            <v>N</v>
          </cell>
          <cell r="J8">
            <v>55.440000000000005</v>
          </cell>
          <cell r="K8">
            <v>3.8</v>
          </cell>
        </row>
        <row r="9">
          <cell r="B9">
            <v>21.770588235294117</v>
          </cell>
          <cell r="C9">
            <v>25.1</v>
          </cell>
          <cell r="D9">
            <v>18.5</v>
          </cell>
          <cell r="E9">
            <v>88.529411764705884</v>
          </cell>
          <cell r="F9">
            <v>96</v>
          </cell>
          <cell r="G9">
            <v>77</v>
          </cell>
          <cell r="H9">
            <v>28.8</v>
          </cell>
          <cell r="I9" t="str">
            <v>S</v>
          </cell>
          <cell r="J9">
            <v>43.56</v>
          </cell>
          <cell r="K9">
            <v>1.7999999999999998</v>
          </cell>
        </row>
        <row r="10">
          <cell r="B10">
            <v>18.675000000000004</v>
          </cell>
          <cell r="C10">
            <v>20.5</v>
          </cell>
          <cell r="D10">
            <v>17.5</v>
          </cell>
          <cell r="E10">
            <v>90.3125</v>
          </cell>
          <cell r="F10">
            <v>95</v>
          </cell>
          <cell r="G10">
            <v>82</v>
          </cell>
          <cell r="H10">
            <v>29.16</v>
          </cell>
          <cell r="I10" t="str">
            <v>S</v>
          </cell>
          <cell r="J10">
            <v>45</v>
          </cell>
          <cell r="K10">
            <v>2</v>
          </cell>
        </row>
        <row r="11">
          <cell r="B11">
            <v>21.661111111111115</v>
          </cell>
          <cell r="C11">
            <v>27.2</v>
          </cell>
          <cell r="D11">
            <v>17.2</v>
          </cell>
          <cell r="E11">
            <v>77</v>
          </cell>
          <cell r="F11">
            <v>95</v>
          </cell>
          <cell r="G11">
            <v>54</v>
          </cell>
          <cell r="H11">
            <v>20.88</v>
          </cell>
          <cell r="I11" t="str">
            <v>NE</v>
          </cell>
          <cell r="J11">
            <v>31.319999999999997</v>
          </cell>
          <cell r="K11">
            <v>0</v>
          </cell>
        </row>
        <row r="12">
          <cell r="B12">
            <v>24.3</v>
          </cell>
          <cell r="C12">
            <v>30.3</v>
          </cell>
          <cell r="D12">
            <v>18.100000000000001</v>
          </cell>
          <cell r="E12">
            <v>61.210526315789473</v>
          </cell>
          <cell r="F12">
            <v>90</v>
          </cell>
          <cell r="G12">
            <v>35</v>
          </cell>
          <cell r="H12">
            <v>18</v>
          </cell>
          <cell r="I12" t="str">
            <v>L</v>
          </cell>
          <cell r="J12">
            <v>32.4</v>
          </cell>
          <cell r="K12">
            <v>0</v>
          </cell>
        </row>
        <row r="13">
          <cell r="B13">
            <v>27.329411764705881</v>
          </cell>
          <cell r="C13">
            <v>33.9</v>
          </cell>
          <cell r="D13">
            <v>17.399999999999999</v>
          </cell>
          <cell r="E13">
            <v>48.882352941176471</v>
          </cell>
          <cell r="F13">
            <v>79</v>
          </cell>
          <cell r="G13">
            <v>28</v>
          </cell>
          <cell r="H13">
            <v>19.440000000000001</v>
          </cell>
          <cell r="I13" t="str">
            <v>L</v>
          </cell>
          <cell r="J13">
            <v>41.4</v>
          </cell>
          <cell r="K13">
            <v>0</v>
          </cell>
        </row>
        <row r="14">
          <cell r="B14">
            <v>29.235294117647058</v>
          </cell>
          <cell r="C14">
            <v>35.700000000000003</v>
          </cell>
          <cell r="D14">
            <v>17.3</v>
          </cell>
          <cell r="E14">
            <v>45.058823529411768</v>
          </cell>
          <cell r="F14">
            <v>84</v>
          </cell>
          <cell r="G14">
            <v>25</v>
          </cell>
          <cell r="H14">
            <v>25.2</v>
          </cell>
          <cell r="I14" t="str">
            <v>NE</v>
          </cell>
          <cell r="J14">
            <v>54</v>
          </cell>
          <cell r="K14">
            <v>0</v>
          </cell>
        </row>
        <row r="15">
          <cell r="B15">
            <v>31.429411764705879</v>
          </cell>
          <cell r="C15">
            <v>38.299999999999997</v>
          </cell>
          <cell r="D15">
            <v>19.899999999999999</v>
          </cell>
          <cell r="E15">
            <v>47.833333333333336</v>
          </cell>
          <cell r="F15">
            <v>79</v>
          </cell>
          <cell r="G15">
            <v>29</v>
          </cell>
          <cell r="H15">
            <v>28.8</v>
          </cell>
          <cell r="I15" t="str">
            <v>N</v>
          </cell>
          <cell r="J15">
            <v>66.600000000000009</v>
          </cell>
          <cell r="K15">
            <v>0</v>
          </cell>
        </row>
        <row r="16">
          <cell r="B16">
            <v>31.981249999999999</v>
          </cell>
          <cell r="C16">
            <v>38.1</v>
          </cell>
          <cell r="D16">
            <v>21.4</v>
          </cell>
          <cell r="E16">
            <v>49</v>
          </cell>
          <cell r="F16">
            <v>83</v>
          </cell>
          <cell r="G16">
            <v>28</v>
          </cell>
          <cell r="H16">
            <v>33.480000000000004</v>
          </cell>
          <cell r="I16" t="str">
            <v>N</v>
          </cell>
          <cell r="J16">
            <v>60.12</v>
          </cell>
          <cell r="K16">
            <v>0</v>
          </cell>
        </row>
        <row r="17">
          <cell r="B17">
            <v>32.058823529411768</v>
          </cell>
          <cell r="C17">
            <v>39.200000000000003</v>
          </cell>
          <cell r="D17">
            <v>21.6</v>
          </cell>
          <cell r="E17">
            <v>46.555555555555557</v>
          </cell>
          <cell r="F17">
            <v>71</v>
          </cell>
          <cell r="G17">
            <v>26</v>
          </cell>
          <cell r="H17">
            <v>30.96</v>
          </cell>
          <cell r="I17" t="str">
            <v>NO</v>
          </cell>
          <cell r="J17">
            <v>56.16</v>
          </cell>
          <cell r="K17">
            <v>0</v>
          </cell>
        </row>
        <row r="18">
          <cell r="B18">
            <v>24.457142857142859</v>
          </cell>
          <cell r="C18">
            <v>32.200000000000003</v>
          </cell>
          <cell r="D18">
            <v>19.2</v>
          </cell>
          <cell r="E18">
            <v>76.642857142857139</v>
          </cell>
          <cell r="F18">
            <v>95</v>
          </cell>
          <cell r="G18">
            <v>42</v>
          </cell>
          <cell r="H18">
            <v>20.88</v>
          </cell>
          <cell r="I18" t="str">
            <v>NE</v>
          </cell>
          <cell r="J18">
            <v>52.56</v>
          </cell>
          <cell r="K18">
            <v>6.8000000000000007</v>
          </cell>
        </row>
        <row r="19">
          <cell r="B19">
            <v>23.274999999999999</v>
          </cell>
          <cell r="C19">
            <v>26</v>
          </cell>
          <cell r="D19">
            <v>20.6</v>
          </cell>
          <cell r="E19">
            <v>85.625</v>
          </cell>
          <cell r="F19">
            <v>96</v>
          </cell>
          <cell r="G19">
            <v>74</v>
          </cell>
          <cell r="H19">
            <v>18.720000000000002</v>
          </cell>
          <cell r="I19" t="str">
            <v>S</v>
          </cell>
          <cell r="J19">
            <v>30.6</v>
          </cell>
          <cell r="K19">
            <v>0.4</v>
          </cell>
        </row>
        <row r="20">
          <cell r="B20">
            <v>26.43333333333333</v>
          </cell>
          <cell r="C20">
            <v>33.4</v>
          </cell>
          <cell r="D20">
            <v>19.399999999999999</v>
          </cell>
          <cell r="E20">
            <v>65</v>
          </cell>
          <cell r="F20">
            <v>99</v>
          </cell>
          <cell r="G20">
            <v>39</v>
          </cell>
          <cell r="H20">
            <v>16.559999999999999</v>
          </cell>
          <cell r="I20" t="str">
            <v>S</v>
          </cell>
          <cell r="J20">
            <v>39.24</v>
          </cell>
          <cell r="K20">
            <v>0</v>
          </cell>
        </row>
        <row r="21">
          <cell r="B21">
            <v>28.647058823529413</v>
          </cell>
          <cell r="C21">
            <v>33.9</v>
          </cell>
          <cell r="D21">
            <v>22.4</v>
          </cell>
          <cell r="E21">
            <v>53.058823529411768</v>
          </cell>
          <cell r="F21">
            <v>75</v>
          </cell>
          <cell r="G21">
            <v>38</v>
          </cell>
          <cell r="H21">
            <v>27.720000000000002</v>
          </cell>
          <cell r="I21" t="str">
            <v>NE</v>
          </cell>
          <cell r="J21">
            <v>38.880000000000003</v>
          </cell>
          <cell r="K21">
            <v>0</v>
          </cell>
        </row>
        <row r="22">
          <cell r="B22">
            <v>27.888888888888893</v>
          </cell>
          <cell r="C22">
            <v>37</v>
          </cell>
          <cell r="D22">
            <v>20.9</v>
          </cell>
          <cell r="E22">
            <v>59.375</v>
          </cell>
          <cell r="F22">
            <v>82</v>
          </cell>
          <cell r="G22">
            <v>30</v>
          </cell>
          <cell r="H22">
            <v>24.48</v>
          </cell>
          <cell r="I22" t="str">
            <v>N</v>
          </cell>
          <cell r="J22">
            <v>45.36</v>
          </cell>
          <cell r="K22">
            <v>0.2</v>
          </cell>
        </row>
        <row r="23">
          <cell r="B23">
            <v>27.126666666666665</v>
          </cell>
          <cell r="C23">
            <v>31.5</v>
          </cell>
          <cell r="D23">
            <v>20.2</v>
          </cell>
          <cell r="E23">
            <v>64.933333333333337</v>
          </cell>
          <cell r="F23">
            <v>94</v>
          </cell>
          <cell r="G23">
            <v>49</v>
          </cell>
          <cell r="H23">
            <v>22.32</v>
          </cell>
          <cell r="I23" t="str">
            <v>SO</v>
          </cell>
          <cell r="J23">
            <v>38.519999999999996</v>
          </cell>
          <cell r="K23">
            <v>0</v>
          </cell>
        </row>
        <row r="24">
          <cell r="B24">
            <v>27.805555555555557</v>
          </cell>
          <cell r="C24">
            <v>35.299999999999997</v>
          </cell>
          <cell r="D24">
            <v>21</v>
          </cell>
          <cell r="E24">
            <v>62.444444444444443</v>
          </cell>
          <cell r="F24">
            <v>92</v>
          </cell>
          <cell r="G24">
            <v>36</v>
          </cell>
          <cell r="H24">
            <v>21.6</v>
          </cell>
          <cell r="I24" t="str">
            <v>N</v>
          </cell>
          <cell r="J24">
            <v>47.519999999999996</v>
          </cell>
          <cell r="K24">
            <v>0</v>
          </cell>
        </row>
        <row r="25">
          <cell r="B25">
            <v>20.856249999999996</v>
          </cell>
          <cell r="C25">
            <v>24.6</v>
          </cell>
          <cell r="D25">
            <v>16.899999999999999</v>
          </cell>
          <cell r="E25">
            <v>88.3125</v>
          </cell>
          <cell r="F25">
            <v>99</v>
          </cell>
          <cell r="G25">
            <v>74</v>
          </cell>
          <cell r="H25">
            <v>32.04</v>
          </cell>
          <cell r="I25" t="str">
            <v>SO</v>
          </cell>
          <cell r="J25">
            <v>46.080000000000005</v>
          </cell>
          <cell r="K25">
            <v>7.3999999999999995</v>
          </cell>
        </row>
        <row r="26">
          <cell r="B26">
            <v>21.56</v>
          </cell>
          <cell r="C26">
            <v>27.4</v>
          </cell>
          <cell r="D26">
            <v>14</v>
          </cell>
          <cell r="E26">
            <v>57.133333333333333</v>
          </cell>
          <cell r="F26">
            <v>91</v>
          </cell>
          <cell r="G26">
            <v>32</v>
          </cell>
          <cell r="H26">
            <v>19.8</v>
          </cell>
          <cell r="I26" t="str">
            <v>S</v>
          </cell>
          <cell r="J26">
            <v>40.680000000000007</v>
          </cell>
          <cell r="K26">
            <v>0</v>
          </cell>
        </row>
        <row r="27">
          <cell r="B27">
            <v>25.083333333333332</v>
          </cell>
          <cell r="C27">
            <v>32.299999999999997</v>
          </cell>
          <cell r="D27">
            <v>14.9</v>
          </cell>
          <cell r="E27">
            <v>44.5</v>
          </cell>
          <cell r="F27">
            <v>82</v>
          </cell>
          <cell r="G27">
            <v>21</v>
          </cell>
          <cell r="H27">
            <v>15.840000000000002</v>
          </cell>
          <cell r="I27" t="str">
            <v>N</v>
          </cell>
          <cell r="J27">
            <v>29.52</v>
          </cell>
          <cell r="K27">
            <v>0</v>
          </cell>
        </row>
        <row r="28">
          <cell r="B28">
            <v>29.675000000000001</v>
          </cell>
          <cell r="C28">
            <v>35.5</v>
          </cell>
          <cell r="D28">
            <v>16.5</v>
          </cell>
          <cell r="E28">
            <v>36.6875</v>
          </cell>
          <cell r="F28">
            <v>78</v>
          </cell>
          <cell r="G28">
            <v>24</v>
          </cell>
          <cell r="H28">
            <v>21.96</v>
          </cell>
          <cell r="I28" t="str">
            <v>N</v>
          </cell>
          <cell r="J28">
            <v>34.200000000000003</v>
          </cell>
          <cell r="K28">
            <v>0</v>
          </cell>
        </row>
        <row r="29">
          <cell r="B29">
            <v>30.206250000000001</v>
          </cell>
          <cell r="C29">
            <v>36.700000000000003</v>
          </cell>
          <cell r="D29">
            <v>20.8</v>
          </cell>
          <cell r="E29">
            <v>41.8</v>
          </cell>
          <cell r="F29">
            <v>71</v>
          </cell>
          <cell r="G29">
            <v>25</v>
          </cell>
          <cell r="H29">
            <v>24.48</v>
          </cell>
          <cell r="I29" t="str">
            <v>SE</v>
          </cell>
          <cell r="J29">
            <v>44.64</v>
          </cell>
          <cell r="K29">
            <v>0</v>
          </cell>
        </row>
        <row r="30">
          <cell r="B30">
            <v>29.758823529411764</v>
          </cell>
          <cell r="C30">
            <v>38.700000000000003</v>
          </cell>
          <cell r="D30">
            <v>22.7</v>
          </cell>
          <cell r="E30">
            <v>50.214285714285715</v>
          </cell>
          <cell r="F30">
            <v>84</v>
          </cell>
          <cell r="G30">
            <v>27</v>
          </cell>
          <cell r="H30">
            <v>30.6</v>
          </cell>
          <cell r="I30" t="str">
            <v>N</v>
          </cell>
          <cell r="J30">
            <v>50.76</v>
          </cell>
          <cell r="K30">
            <v>0.4</v>
          </cell>
        </row>
        <row r="31">
          <cell r="B31">
            <v>33.257142857142853</v>
          </cell>
          <cell r="C31">
            <v>38.1</v>
          </cell>
          <cell r="D31">
            <v>20.7</v>
          </cell>
          <cell r="E31">
            <v>49.428571428571431</v>
          </cell>
          <cell r="F31">
            <v>84</v>
          </cell>
          <cell r="G31">
            <v>33</v>
          </cell>
          <cell r="H31">
            <v>41.04</v>
          </cell>
          <cell r="I31" t="str">
            <v>N</v>
          </cell>
          <cell r="J31">
            <v>62.28</v>
          </cell>
          <cell r="K31">
            <v>0</v>
          </cell>
        </row>
        <row r="32">
          <cell r="B32">
            <v>32.473333333333329</v>
          </cell>
          <cell r="C32">
            <v>38.799999999999997</v>
          </cell>
          <cell r="D32">
            <v>20.6</v>
          </cell>
          <cell r="E32">
            <v>52.777777777777779</v>
          </cell>
          <cell r="F32">
            <v>83</v>
          </cell>
          <cell r="G32">
            <v>33</v>
          </cell>
          <cell r="H32">
            <v>33.480000000000004</v>
          </cell>
          <cell r="I32" t="str">
            <v>NO</v>
          </cell>
          <cell r="J32">
            <v>56.16</v>
          </cell>
          <cell r="K32">
            <v>0</v>
          </cell>
        </row>
        <row r="33">
          <cell r="B33">
            <v>32.619999999999997</v>
          </cell>
          <cell r="C33">
            <v>38.799999999999997</v>
          </cell>
          <cell r="D33">
            <v>20.6</v>
          </cell>
          <cell r="E33">
            <v>55.375</v>
          </cell>
          <cell r="F33">
            <v>88</v>
          </cell>
          <cell r="G33">
            <v>38</v>
          </cell>
          <cell r="H33">
            <v>30.96</v>
          </cell>
          <cell r="I33" t="str">
            <v>N</v>
          </cell>
          <cell r="J33">
            <v>56.16</v>
          </cell>
          <cell r="K33">
            <v>0</v>
          </cell>
        </row>
        <row r="34">
          <cell r="B34">
            <v>34.306249999999999</v>
          </cell>
          <cell r="C34">
            <v>39.5</v>
          </cell>
          <cell r="D34">
            <v>23.1</v>
          </cell>
          <cell r="E34">
            <v>42.8</v>
          </cell>
          <cell r="F34">
            <v>77</v>
          </cell>
          <cell r="G34">
            <v>31</v>
          </cell>
          <cell r="H34">
            <v>30.96</v>
          </cell>
          <cell r="I34" t="str">
            <v>N</v>
          </cell>
          <cell r="J34">
            <v>49.32</v>
          </cell>
          <cell r="K34">
            <v>0</v>
          </cell>
        </row>
        <row r="35">
          <cell r="B35">
            <v>30.662499999999994</v>
          </cell>
          <cell r="C35">
            <v>38.9</v>
          </cell>
          <cell r="D35">
            <v>21.9</v>
          </cell>
          <cell r="E35">
            <v>52.692307692307693</v>
          </cell>
          <cell r="F35">
            <v>86</v>
          </cell>
          <cell r="G35">
            <v>33</v>
          </cell>
          <cell r="H35">
            <v>36.72</v>
          </cell>
          <cell r="I35" t="str">
            <v>NE</v>
          </cell>
          <cell r="J35">
            <v>69.48</v>
          </cell>
          <cell r="K35">
            <v>0</v>
          </cell>
        </row>
        <row r="36">
          <cell r="I36" t="str">
            <v>N</v>
          </cell>
        </row>
      </sheetData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28.170833333333331</v>
          </cell>
          <cell r="C5">
            <v>39.4</v>
          </cell>
          <cell r="D5">
            <v>17.899999999999999</v>
          </cell>
          <cell r="E5">
            <v>48.583333333333336</v>
          </cell>
          <cell r="F5">
            <v>80</v>
          </cell>
          <cell r="G5">
            <v>24</v>
          </cell>
          <cell r="H5">
            <v>4.32</v>
          </cell>
          <cell r="I5" t="str">
            <v>L</v>
          </cell>
          <cell r="J5">
            <v>41.76</v>
          </cell>
          <cell r="K5">
            <v>0</v>
          </cell>
        </row>
        <row r="6">
          <cell r="B6">
            <v>27.720833333333342</v>
          </cell>
          <cell r="C6">
            <v>37.6</v>
          </cell>
          <cell r="D6">
            <v>20.8</v>
          </cell>
          <cell r="E6">
            <v>55.625</v>
          </cell>
          <cell r="F6">
            <v>82</v>
          </cell>
          <cell r="G6">
            <v>26</v>
          </cell>
          <cell r="H6">
            <v>32.4</v>
          </cell>
          <cell r="I6" t="str">
            <v>L</v>
          </cell>
          <cell r="J6">
            <v>57.24</v>
          </cell>
          <cell r="K6">
            <v>0</v>
          </cell>
        </row>
        <row r="7">
          <cell r="B7">
            <v>26.783333333333328</v>
          </cell>
          <cell r="C7">
            <v>37.1</v>
          </cell>
          <cell r="D7">
            <v>19.100000000000001</v>
          </cell>
          <cell r="E7">
            <v>61.041666666666664</v>
          </cell>
          <cell r="F7">
            <v>88</v>
          </cell>
          <cell r="G7">
            <v>25</v>
          </cell>
          <cell r="H7">
            <v>2.52</v>
          </cell>
          <cell r="I7" t="str">
            <v>N</v>
          </cell>
          <cell r="J7">
            <v>26.28</v>
          </cell>
          <cell r="K7">
            <v>1</v>
          </cell>
        </row>
        <row r="8">
          <cell r="B8">
            <v>25.874999999999996</v>
          </cell>
          <cell r="C8">
            <v>38.200000000000003</v>
          </cell>
          <cell r="D8">
            <v>19.600000000000001</v>
          </cell>
          <cell r="E8">
            <v>66.791666666666671</v>
          </cell>
          <cell r="F8">
            <v>87</v>
          </cell>
          <cell r="G8">
            <v>25</v>
          </cell>
          <cell r="H8">
            <v>7.5600000000000005</v>
          </cell>
          <cell r="I8" t="str">
            <v>NE</v>
          </cell>
          <cell r="J8">
            <v>39.6</v>
          </cell>
          <cell r="K8">
            <v>2.2000000000000002</v>
          </cell>
        </row>
        <row r="9">
          <cell r="B9">
            <v>23.9375</v>
          </cell>
          <cell r="C9">
            <v>31.8</v>
          </cell>
          <cell r="D9">
            <v>20.3</v>
          </cell>
          <cell r="E9">
            <v>78.916666666666671</v>
          </cell>
          <cell r="F9">
            <v>95</v>
          </cell>
          <cell r="G9">
            <v>44</v>
          </cell>
          <cell r="H9">
            <v>2.8800000000000003</v>
          </cell>
          <cell r="I9" t="str">
            <v>N</v>
          </cell>
          <cell r="J9">
            <v>65.88000000000001</v>
          </cell>
          <cell r="K9">
            <v>46</v>
          </cell>
        </row>
        <row r="10">
          <cell r="B10">
            <v>19.391666666666666</v>
          </cell>
          <cell r="C10">
            <v>20.5</v>
          </cell>
          <cell r="D10">
            <v>18.7</v>
          </cell>
          <cell r="E10">
            <v>86.666666666666671</v>
          </cell>
          <cell r="F10">
            <v>91</v>
          </cell>
          <cell r="G10">
            <v>83</v>
          </cell>
          <cell r="H10">
            <v>0</v>
          </cell>
          <cell r="I10" t="str">
            <v>NO</v>
          </cell>
          <cell r="J10">
            <v>28.08</v>
          </cell>
          <cell r="K10">
            <v>1.8000000000000003</v>
          </cell>
        </row>
        <row r="11">
          <cell r="B11">
            <v>20.720833333333331</v>
          </cell>
          <cell r="C11">
            <v>25.5</v>
          </cell>
          <cell r="D11">
            <v>18.100000000000001</v>
          </cell>
          <cell r="E11">
            <v>80.958333333333329</v>
          </cell>
          <cell r="F11">
            <v>90</v>
          </cell>
          <cell r="G11">
            <v>62</v>
          </cell>
          <cell r="H11">
            <v>0</v>
          </cell>
          <cell r="I11" t="str">
            <v>SO</v>
          </cell>
          <cell r="J11">
            <v>15.840000000000002</v>
          </cell>
          <cell r="K11">
            <v>0.2</v>
          </cell>
        </row>
        <row r="12">
          <cell r="B12">
            <v>22.395833333333332</v>
          </cell>
          <cell r="C12">
            <v>27.9</v>
          </cell>
          <cell r="D12">
            <v>18.5</v>
          </cell>
          <cell r="E12">
            <v>73.916666666666671</v>
          </cell>
          <cell r="F12">
            <v>93</v>
          </cell>
          <cell r="G12">
            <v>47</v>
          </cell>
          <cell r="H12">
            <v>0</v>
          </cell>
          <cell r="I12" t="str">
            <v>SO</v>
          </cell>
          <cell r="J12">
            <v>18.720000000000002</v>
          </cell>
          <cell r="K12">
            <v>0</v>
          </cell>
        </row>
        <row r="13">
          <cell r="B13">
            <v>24.054166666666664</v>
          </cell>
          <cell r="C13">
            <v>33.700000000000003</v>
          </cell>
          <cell r="D13">
            <v>15.2</v>
          </cell>
          <cell r="E13">
            <v>63</v>
          </cell>
          <cell r="F13">
            <v>91</v>
          </cell>
          <cell r="G13">
            <v>27</v>
          </cell>
          <cell r="H13">
            <v>1.4400000000000002</v>
          </cell>
          <cell r="I13" t="str">
            <v>SO</v>
          </cell>
          <cell r="J13">
            <v>23.759999999999998</v>
          </cell>
          <cell r="K13">
            <v>0</v>
          </cell>
        </row>
        <row r="14">
          <cell r="B14">
            <v>26.754166666666666</v>
          </cell>
          <cell r="C14">
            <v>35.700000000000003</v>
          </cell>
          <cell r="D14">
            <v>17.100000000000001</v>
          </cell>
          <cell r="E14">
            <v>55.541666666666664</v>
          </cell>
          <cell r="F14">
            <v>89</v>
          </cell>
          <cell r="G14">
            <v>27</v>
          </cell>
          <cell r="H14">
            <v>1.4400000000000002</v>
          </cell>
          <cell r="I14" t="str">
            <v>SO</v>
          </cell>
          <cell r="J14">
            <v>29.880000000000003</v>
          </cell>
          <cell r="K14">
            <v>0</v>
          </cell>
        </row>
        <row r="15">
          <cell r="B15">
            <v>28.956521739130434</v>
          </cell>
          <cell r="C15">
            <v>37.6</v>
          </cell>
          <cell r="D15">
            <v>21.1</v>
          </cell>
          <cell r="E15">
            <v>53.695652173913047</v>
          </cell>
          <cell r="F15">
            <v>85</v>
          </cell>
          <cell r="G15">
            <v>25</v>
          </cell>
          <cell r="H15">
            <v>0.36000000000000004</v>
          </cell>
          <cell r="I15" t="str">
            <v>L</v>
          </cell>
          <cell r="J15">
            <v>24.12</v>
          </cell>
          <cell r="K15">
            <v>0</v>
          </cell>
        </row>
        <row r="16">
          <cell r="B16">
            <v>29.125</v>
          </cell>
          <cell r="C16">
            <v>37.700000000000003</v>
          </cell>
          <cell r="D16">
            <v>20</v>
          </cell>
          <cell r="E16">
            <v>50.083333333333336</v>
          </cell>
          <cell r="F16">
            <v>83</v>
          </cell>
          <cell r="G16">
            <v>21</v>
          </cell>
          <cell r="H16">
            <v>0.36000000000000004</v>
          </cell>
          <cell r="I16" t="str">
            <v>NE</v>
          </cell>
          <cell r="J16">
            <v>27.36</v>
          </cell>
          <cell r="K16">
            <v>0</v>
          </cell>
        </row>
        <row r="17">
          <cell r="B17">
            <v>24.049999999999997</v>
          </cell>
          <cell r="C17">
            <v>29.9</v>
          </cell>
          <cell r="D17">
            <v>23</v>
          </cell>
          <cell r="E17">
            <v>74</v>
          </cell>
          <cell r="F17">
            <v>80</v>
          </cell>
          <cell r="G17">
            <v>44</v>
          </cell>
          <cell r="H17">
            <v>0.36000000000000004</v>
          </cell>
          <cell r="I17" t="str">
            <v>L</v>
          </cell>
          <cell r="J17">
            <v>34.200000000000003</v>
          </cell>
          <cell r="K17">
            <v>0</v>
          </cell>
        </row>
        <row r="18">
          <cell r="B18">
            <v>24.7</v>
          </cell>
          <cell r="C18">
            <v>24.8</v>
          </cell>
          <cell r="D18">
            <v>23</v>
          </cell>
          <cell r="E18">
            <v>62</v>
          </cell>
          <cell r="F18">
            <v>78</v>
          </cell>
          <cell r="G18">
            <v>61</v>
          </cell>
          <cell r="H18">
            <v>0</v>
          </cell>
          <cell r="I18" t="str">
            <v>S</v>
          </cell>
          <cell r="J18">
            <v>7.2</v>
          </cell>
          <cell r="K18">
            <v>0.2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>
            <v>30.512500000000003</v>
          </cell>
          <cell r="C22">
            <v>37.4</v>
          </cell>
          <cell r="D22">
            <v>26.8</v>
          </cell>
          <cell r="E22">
            <v>47.25</v>
          </cell>
          <cell r="F22">
            <v>61</v>
          </cell>
          <cell r="G22">
            <v>28</v>
          </cell>
          <cell r="H22">
            <v>20.88</v>
          </cell>
          <cell r="I22" t="str">
            <v>SO</v>
          </cell>
          <cell r="J22">
            <v>43.92</v>
          </cell>
          <cell r="K22">
            <v>0</v>
          </cell>
        </row>
        <row r="23">
          <cell r="B23">
            <v>25.037499999999998</v>
          </cell>
          <cell r="C23">
            <v>28.8</v>
          </cell>
          <cell r="D23">
            <v>22.2</v>
          </cell>
          <cell r="E23">
            <v>73.875</v>
          </cell>
          <cell r="F23">
            <v>84</v>
          </cell>
          <cell r="G23">
            <v>60</v>
          </cell>
          <cell r="H23">
            <v>18.36</v>
          </cell>
          <cell r="I23" t="str">
            <v>NO</v>
          </cell>
          <cell r="J23">
            <v>41.04</v>
          </cell>
          <cell r="K23">
            <v>0.2</v>
          </cell>
        </row>
        <row r="24">
          <cell r="B24">
            <v>26.487500000000001</v>
          </cell>
          <cell r="C24">
            <v>35.4</v>
          </cell>
          <cell r="D24">
            <v>18.5</v>
          </cell>
          <cell r="E24">
            <v>63.875</v>
          </cell>
          <cell r="F24">
            <v>91</v>
          </cell>
          <cell r="G24">
            <v>31</v>
          </cell>
          <cell r="H24">
            <v>2.52</v>
          </cell>
          <cell r="I24" t="str">
            <v>SO</v>
          </cell>
          <cell r="J24">
            <v>29.880000000000003</v>
          </cell>
          <cell r="K24">
            <v>0</v>
          </cell>
        </row>
        <row r="25">
          <cell r="B25">
            <v>22.963157894736842</v>
          </cell>
          <cell r="C25">
            <v>27.3</v>
          </cell>
          <cell r="D25">
            <v>20.399999999999999</v>
          </cell>
          <cell r="E25">
            <v>82.94736842105263</v>
          </cell>
          <cell r="F25">
            <v>94</v>
          </cell>
          <cell r="G25">
            <v>63</v>
          </cell>
          <cell r="H25">
            <v>0.36000000000000004</v>
          </cell>
          <cell r="I25" t="str">
            <v>NE</v>
          </cell>
          <cell r="J25">
            <v>31.680000000000003</v>
          </cell>
          <cell r="K25">
            <v>6.4</v>
          </cell>
        </row>
        <row r="26">
          <cell r="B26">
            <v>19.362500000000001</v>
          </cell>
          <cell r="C26">
            <v>27.6</v>
          </cell>
          <cell r="D26">
            <v>13.3</v>
          </cell>
          <cell r="E26">
            <v>67.416666666666671</v>
          </cell>
          <cell r="F26">
            <v>90</v>
          </cell>
          <cell r="G26">
            <v>32</v>
          </cell>
          <cell r="H26">
            <v>1.08</v>
          </cell>
          <cell r="I26" t="str">
            <v>NO</v>
          </cell>
          <cell r="J26">
            <v>25.2</v>
          </cell>
          <cell r="K26">
            <v>0</v>
          </cell>
        </row>
        <row r="27">
          <cell r="B27">
            <v>22.274999999999995</v>
          </cell>
          <cell r="C27">
            <v>33.700000000000003</v>
          </cell>
          <cell r="D27">
            <v>12.8</v>
          </cell>
          <cell r="E27">
            <v>59.333333333333336</v>
          </cell>
          <cell r="F27">
            <v>90</v>
          </cell>
          <cell r="G27">
            <v>21</v>
          </cell>
          <cell r="H27">
            <v>0</v>
          </cell>
          <cell r="I27" t="str">
            <v>NE</v>
          </cell>
          <cell r="J27">
            <v>17.28</v>
          </cell>
          <cell r="K27">
            <v>0</v>
          </cell>
        </row>
        <row r="28">
          <cell r="B28">
            <v>25.512499999999999</v>
          </cell>
          <cell r="C28">
            <v>36.200000000000003</v>
          </cell>
          <cell r="D28">
            <v>16.3</v>
          </cell>
          <cell r="E28">
            <v>51.416666666666664</v>
          </cell>
          <cell r="F28">
            <v>80</v>
          </cell>
          <cell r="G28">
            <v>21</v>
          </cell>
          <cell r="H28">
            <v>0</v>
          </cell>
          <cell r="I28" t="str">
            <v>NE</v>
          </cell>
          <cell r="J28">
            <v>0</v>
          </cell>
          <cell r="K28">
            <v>0</v>
          </cell>
        </row>
        <row r="29">
          <cell r="B29">
            <v>28.120833333333334</v>
          </cell>
          <cell r="C29">
            <v>37.9</v>
          </cell>
          <cell r="D29">
            <v>19.100000000000001</v>
          </cell>
          <cell r="E29">
            <v>48.625</v>
          </cell>
          <cell r="F29">
            <v>81</v>
          </cell>
          <cell r="G29">
            <v>19</v>
          </cell>
          <cell r="H29">
            <v>1.4400000000000002</v>
          </cell>
          <cell r="I29" t="str">
            <v>NE</v>
          </cell>
          <cell r="J29">
            <v>31.680000000000003</v>
          </cell>
          <cell r="K29">
            <v>0</v>
          </cell>
        </row>
        <row r="30">
          <cell r="B30">
            <v>28.004166666666663</v>
          </cell>
          <cell r="C30">
            <v>38.200000000000003</v>
          </cell>
          <cell r="D30">
            <v>20.6</v>
          </cell>
          <cell r="E30">
            <v>53.333333333333336</v>
          </cell>
          <cell r="F30">
            <v>79</v>
          </cell>
          <cell r="G30">
            <v>27</v>
          </cell>
          <cell r="H30">
            <v>16.2</v>
          </cell>
          <cell r="I30" t="str">
            <v>NE</v>
          </cell>
          <cell r="J30">
            <v>54.36</v>
          </cell>
          <cell r="K30">
            <v>2</v>
          </cell>
        </row>
        <row r="31">
          <cell r="B31">
            <v>28.033333333333331</v>
          </cell>
          <cell r="C31">
            <v>37.6</v>
          </cell>
          <cell r="D31">
            <v>19.8</v>
          </cell>
          <cell r="E31">
            <v>58.083333333333336</v>
          </cell>
          <cell r="F31">
            <v>87</v>
          </cell>
          <cell r="G31">
            <v>28</v>
          </cell>
          <cell r="H31">
            <v>2.8800000000000003</v>
          </cell>
          <cell r="I31" t="str">
            <v>L</v>
          </cell>
          <cell r="J31">
            <v>42.84</v>
          </cell>
          <cell r="K31">
            <v>0.2</v>
          </cell>
        </row>
        <row r="32">
          <cell r="B32">
            <v>29.887499999999999</v>
          </cell>
          <cell r="C32">
            <v>38</v>
          </cell>
          <cell r="D32">
            <v>21.8</v>
          </cell>
          <cell r="E32">
            <v>52.166666666666664</v>
          </cell>
          <cell r="F32">
            <v>80</v>
          </cell>
          <cell r="G32">
            <v>27</v>
          </cell>
          <cell r="H32">
            <v>7.5600000000000005</v>
          </cell>
          <cell r="I32" t="str">
            <v>L</v>
          </cell>
          <cell r="J32">
            <v>34.56</v>
          </cell>
          <cell r="K32">
            <v>0</v>
          </cell>
        </row>
        <row r="33">
          <cell r="B33">
            <v>29.75</v>
          </cell>
          <cell r="C33">
            <v>38.4</v>
          </cell>
          <cell r="D33">
            <v>22.3</v>
          </cell>
          <cell r="E33">
            <v>51.625</v>
          </cell>
          <cell r="F33">
            <v>78</v>
          </cell>
          <cell r="G33">
            <v>27</v>
          </cell>
          <cell r="H33">
            <v>3.6</v>
          </cell>
          <cell r="I33" t="str">
            <v>L</v>
          </cell>
          <cell r="J33">
            <v>33.840000000000003</v>
          </cell>
          <cell r="K33">
            <v>0</v>
          </cell>
        </row>
        <row r="34">
          <cell r="B34">
            <v>32.284210526315789</v>
          </cell>
          <cell r="C34">
            <v>39.200000000000003</v>
          </cell>
          <cell r="D34">
            <v>25</v>
          </cell>
          <cell r="E34">
            <v>44.473684210526315</v>
          </cell>
          <cell r="F34">
            <v>71</v>
          </cell>
          <cell r="G34">
            <v>23</v>
          </cell>
          <cell r="H34">
            <v>2.16</v>
          </cell>
          <cell r="I34" t="str">
            <v>SE</v>
          </cell>
          <cell r="J34">
            <v>30.6</v>
          </cell>
          <cell r="K34">
            <v>0</v>
          </cell>
        </row>
        <row r="35">
          <cell r="B35">
            <v>28.337500000000002</v>
          </cell>
          <cell r="C35">
            <v>40.799999999999997</v>
          </cell>
          <cell r="D35">
            <v>22.1</v>
          </cell>
          <cell r="E35">
            <v>53.333333333333336</v>
          </cell>
          <cell r="F35">
            <v>75</v>
          </cell>
          <cell r="G35">
            <v>22</v>
          </cell>
          <cell r="H35">
            <v>27</v>
          </cell>
          <cell r="I35" t="str">
            <v>NE</v>
          </cell>
          <cell r="J35">
            <v>62.639999999999993</v>
          </cell>
          <cell r="K35">
            <v>0</v>
          </cell>
        </row>
        <row r="36">
          <cell r="I36" t="str">
            <v>NE</v>
          </cell>
        </row>
      </sheetData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>
            <v>30.877777777777776</v>
          </cell>
          <cell r="C19">
            <v>33.799999999999997</v>
          </cell>
          <cell r="D19">
            <v>27.6</v>
          </cell>
          <cell r="E19">
            <v>52.777777777777779</v>
          </cell>
          <cell r="F19">
            <v>65</v>
          </cell>
          <cell r="G19">
            <v>43</v>
          </cell>
          <cell r="H19">
            <v>0</v>
          </cell>
          <cell r="I19" t="str">
            <v>S</v>
          </cell>
          <cell r="J19">
            <v>13.32</v>
          </cell>
          <cell r="K19">
            <v>0</v>
          </cell>
        </row>
        <row r="20">
          <cell r="B20">
            <v>27.329166666666662</v>
          </cell>
          <cell r="C20">
            <v>36.6</v>
          </cell>
          <cell r="D20">
            <v>20.9</v>
          </cell>
          <cell r="E20">
            <v>60</v>
          </cell>
          <cell r="F20">
            <v>82</v>
          </cell>
          <cell r="G20">
            <v>30</v>
          </cell>
          <cell r="H20">
            <v>5.04</v>
          </cell>
          <cell r="I20" t="str">
            <v>S</v>
          </cell>
          <cell r="J20">
            <v>22.32</v>
          </cell>
          <cell r="K20">
            <v>0</v>
          </cell>
        </row>
        <row r="21">
          <cell r="B21">
            <v>30.641666666666676</v>
          </cell>
          <cell r="C21">
            <v>39.299999999999997</v>
          </cell>
          <cell r="D21">
            <v>23.2</v>
          </cell>
          <cell r="E21">
            <v>49.541666666666664</v>
          </cell>
          <cell r="F21">
            <v>78</v>
          </cell>
          <cell r="G21">
            <v>21</v>
          </cell>
          <cell r="H21">
            <v>0</v>
          </cell>
          <cell r="I21" t="str">
            <v>S</v>
          </cell>
          <cell r="J21">
            <v>12.6</v>
          </cell>
          <cell r="K21">
            <v>0</v>
          </cell>
        </row>
        <row r="22">
          <cell r="B22">
            <v>30.275000000000002</v>
          </cell>
          <cell r="C22">
            <v>38.299999999999997</v>
          </cell>
          <cell r="D22">
            <v>23</v>
          </cell>
          <cell r="E22">
            <v>49.583333333333336</v>
          </cell>
          <cell r="F22">
            <v>76</v>
          </cell>
          <cell r="G22">
            <v>26</v>
          </cell>
          <cell r="H22">
            <v>10.08</v>
          </cell>
          <cell r="I22" t="str">
            <v>O</v>
          </cell>
          <cell r="J22">
            <v>27.36</v>
          </cell>
          <cell r="K22">
            <v>0</v>
          </cell>
        </row>
        <row r="23">
          <cell r="B23">
            <v>27.058333333333326</v>
          </cell>
          <cell r="C23">
            <v>30.5</v>
          </cell>
          <cell r="D23">
            <v>23.5</v>
          </cell>
          <cell r="E23">
            <v>68.666666666666671</v>
          </cell>
          <cell r="F23">
            <v>89</v>
          </cell>
          <cell r="G23">
            <v>51</v>
          </cell>
          <cell r="H23">
            <v>4.6800000000000006</v>
          </cell>
          <cell r="I23" t="str">
            <v>S</v>
          </cell>
          <cell r="J23">
            <v>22.32</v>
          </cell>
          <cell r="K23">
            <v>7</v>
          </cell>
        </row>
        <row r="24">
          <cell r="B24">
            <v>28.212499999999995</v>
          </cell>
          <cell r="C24">
            <v>37</v>
          </cell>
          <cell r="D24">
            <v>22.6</v>
          </cell>
          <cell r="E24">
            <v>62.958333333333336</v>
          </cell>
          <cell r="F24">
            <v>88</v>
          </cell>
          <cell r="G24">
            <v>30</v>
          </cell>
          <cell r="H24">
            <v>7.9200000000000008</v>
          </cell>
          <cell r="I24" t="str">
            <v>S</v>
          </cell>
          <cell r="J24">
            <v>26.28</v>
          </cell>
          <cell r="K24">
            <v>0</v>
          </cell>
        </row>
        <row r="25">
          <cell r="B25">
            <v>24.799999999999997</v>
          </cell>
          <cell r="C25">
            <v>30.9</v>
          </cell>
          <cell r="D25">
            <v>21.4</v>
          </cell>
          <cell r="E25">
            <v>79.125</v>
          </cell>
          <cell r="F25">
            <v>95</v>
          </cell>
          <cell r="G25">
            <v>51</v>
          </cell>
          <cell r="H25">
            <v>10.8</v>
          </cell>
          <cell r="I25" t="str">
            <v>S</v>
          </cell>
          <cell r="J25">
            <v>34.200000000000003</v>
          </cell>
          <cell r="K25">
            <v>27.199999999999996</v>
          </cell>
        </row>
        <row r="26">
          <cell r="B26">
            <v>21.995833333333337</v>
          </cell>
          <cell r="C26">
            <v>29.8</v>
          </cell>
          <cell r="D26">
            <v>15.6</v>
          </cell>
          <cell r="E26">
            <v>63.958333333333336</v>
          </cell>
          <cell r="F26">
            <v>88</v>
          </cell>
          <cell r="G26">
            <v>30</v>
          </cell>
          <cell r="H26">
            <v>5.04</v>
          </cell>
          <cell r="I26" t="str">
            <v>S</v>
          </cell>
          <cell r="J26">
            <v>20.52</v>
          </cell>
          <cell r="K26">
            <v>0</v>
          </cell>
        </row>
        <row r="27">
          <cell r="B27">
            <v>24.737499999999997</v>
          </cell>
          <cell r="C27">
            <v>35.6</v>
          </cell>
          <cell r="D27">
            <v>15.5</v>
          </cell>
          <cell r="E27">
            <v>53.916666666666664</v>
          </cell>
          <cell r="F27">
            <v>88</v>
          </cell>
          <cell r="G27">
            <v>15</v>
          </cell>
          <cell r="H27">
            <v>0</v>
          </cell>
          <cell r="I27" t="str">
            <v>S</v>
          </cell>
          <cell r="J27">
            <v>8.2799999999999994</v>
          </cell>
          <cell r="K27">
            <v>0</v>
          </cell>
        </row>
        <row r="28">
          <cell r="B28">
            <v>28</v>
          </cell>
          <cell r="C28">
            <v>38.299999999999997</v>
          </cell>
          <cell r="D28">
            <v>18.7</v>
          </cell>
          <cell r="E28">
            <v>46.956521739130437</v>
          </cell>
          <cell r="F28">
            <v>81</v>
          </cell>
          <cell r="G28">
            <v>17</v>
          </cell>
          <cell r="H28">
            <v>0</v>
          </cell>
          <cell r="I28" t="str">
            <v>S</v>
          </cell>
          <cell r="J28">
            <v>0</v>
          </cell>
          <cell r="K28">
            <v>0</v>
          </cell>
        </row>
        <row r="29">
          <cell r="B29">
            <v>30.324999999999999</v>
          </cell>
          <cell r="C29">
            <v>39.6</v>
          </cell>
          <cell r="D29">
            <v>20.8</v>
          </cell>
          <cell r="E29">
            <v>45.666666666666664</v>
          </cell>
          <cell r="F29">
            <v>81</v>
          </cell>
          <cell r="G29">
            <v>17</v>
          </cell>
          <cell r="H29">
            <v>0</v>
          </cell>
          <cell r="I29" t="str">
            <v>O</v>
          </cell>
          <cell r="J29">
            <v>6.48</v>
          </cell>
          <cell r="K29">
            <v>0</v>
          </cell>
        </row>
        <row r="30">
          <cell r="B30">
            <v>31.245833333333341</v>
          </cell>
          <cell r="C30">
            <v>38.6</v>
          </cell>
          <cell r="D30">
            <v>23.2</v>
          </cell>
          <cell r="E30">
            <v>47.75</v>
          </cell>
          <cell r="F30">
            <v>81</v>
          </cell>
          <cell r="G30">
            <v>27</v>
          </cell>
          <cell r="H30">
            <v>3.9600000000000004</v>
          </cell>
          <cell r="I30" t="str">
            <v>N</v>
          </cell>
          <cell r="J30">
            <v>28.44</v>
          </cell>
          <cell r="K30">
            <v>0</v>
          </cell>
        </row>
        <row r="31">
          <cell r="B31">
            <v>31.174999999999997</v>
          </cell>
          <cell r="C31">
            <v>38.799999999999997</v>
          </cell>
          <cell r="D31">
            <v>23.4</v>
          </cell>
          <cell r="E31">
            <v>48.208333333333336</v>
          </cell>
          <cell r="F31">
            <v>79</v>
          </cell>
          <cell r="G31">
            <v>25</v>
          </cell>
          <cell r="H31">
            <v>16.920000000000002</v>
          </cell>
          <cell r="I31" t="str">
            <v>N</v>
          </cell>
          <cell r="J31">
            <v>45.72</v>
          </cell>
          <cell r="K31">
            <v>0</v>
          </cell>
        </row>
        <row r="32">
          <cell r="B32">
            <v>31.630434782608695</v>
          </cell>
          <cell r="C32">
            <v>39.1</v>
          </cell>
          <cell r="D32">
            <v>22.8</v>
          </cell>
          <cell r="E32">
            <v>48.173913043478258</v>
          </cell>
          <cell r="F32">
            <v>84</v>
          </cell>
          <cell r="G32">
            <v>25</v>
          </cell>
          <cell r="H32">
            <v>3.24</v>
          </cell>
          <cell r="I32" t="str">
            <v>N</v>
          </cell>
          <cell r="J32">
            <v>42.12</v>
          </cell>
          <cell r="K32">
            <v>0</v>
          </cell>
        </row>
        <row r="33">
          <cell r="B33">
            <v>31.778260869565216</v>
          </cell>
          <cell r="C33">
            <v>39.5</v>
          </cell>
          <cell r="D33">
            <v>24.5</v>
          </cell>
          <cell r="E33">
            <v>45.608695652173914</v>
          </cell>
          <cell r="F33">
            <v>70</v>
          </cell>
          <cell r="G33">
            <v>26</v>
          </cell>
          <cell r="H33">
            <v>4.6800000000000006</v>
          </cell>
          <cell r="I33" t="str">
            <v>N</v>
          </cell>
          <cell r="J33">
            <v>26.28</v>
          </cell>
          <cell r="K33">
            <v>0</v>
          </cell>
        </row>
        <row r="34">
          <cell r="B34">
            <v>31.795833333333334</v>
          </cell>
          <cell r="C34">
            <v>40.299999999999997</v>
          </cell>
          <cell r="D34">
            <v>23.8</v>
          </cell>
          <cell r="E34">
            <v>50.833333333333336</v>
          </cell>
          <cell r="F34">
            <v>83</v>
          </cell>
          <cell r="G34">
            <v>25</v>
          </cell>
          <cell r="H34">
            <v>1.8</v>
          </cell>
          <cell r="I34" t="str">
            <v>N</v>
          </cell>
          <cell r="J34">
            <v>36</v>
          </cell>
          <cell r="K34">
            <v>0</v>
          </cell>
        </row>
        <row r="35">
          <cell r="B35">
            <v>30.283333333333331</v>
          </cell>
          <cell r="C35">
            <v>40</v>
          </cell>
          <cell r="D35">
            <v>21.2</v>
          </cell>
          <cell r="E35">
            <v>57.625</v>
          </cell>
          <cell r="F35">
            <v>90</v>
          </cell>
          <cell r="G35">
            <v>26</v>
          </cell>
          <cell r="H35">
            <v>0.36000000000000004</v>
          </cell>
          <cell r="I35" t="str">
            <v>SE</v>
          </cell>
          <cell r="J35">
            <v>82.8</v>
          </cell>
          <cell r="K35">
            <v>21.8</v>
          </cell>
        </row>
        <row r="36">
          <cell r="I36" t="str">
            <v>S</v>
          </cell>
        </row>
      </sheetData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31.699999999999996</v>
          </cell>
          <cell r="C5">
            <v>38.6</v>
          </cell>
          <cell r="D5">
            <v>21.9</v>
          </cell>
          <cell r="E5">
            <v>40.333333333333336</v>
          </cell>
          <cell r="F5">
            <v>79</v>
          </cell>
          <cell r="G5">
            <v>28</v>
          </cell>
          <cell r="H5">
            <v>20.16</v>
          </cell>
          <cell r="I5" t="str">
            <v>NE</v>
          </cell>
          <cell r="J5">
            <v>64.8</v>
          </cell>
          <cell r="K5">
            <v>1.4</v>
          </cell>
        </row>
        <row r="6">
          <cell r="B6">
            <v>28.88571428571429</v>
          </cell>
          <cell r="C6">
            <v>36.9</v>
          </cell>
          <cell r="D6">
            <v>20</v>
          </cell>
          <cell r="E6">
            <v>61.857142857142854</v>
          </cell>
          <cell r="F6">
            <v>94</v>
          </cell>
          <cell r="G6">
            <v>35</v>
          </cell>
          <cell r="H6">
            <v>16.2</v>
          </cell>
          <cell r="I6" t="str">
            <v>NO</v>
          </cell>
          <cell r="J6">
            <v>71.64</v>
          </cell>
          <cell r="K6">
            <v>8.1999999999999993</v>
          </cell>
        </row>
        <row r="7">
          <cell r="B7">
            <v>30.200000000000003</v>
          </cell>
          <cell r="C7">
            <v>35.799999999999997</v>
          </cell>
          <cell r="D7">
            <v>20.7</v>
          </cell>
          <cell r="E7">
            <v>53</v>
          </cell>
          <cell r="F7">
            <v>94</v>
          </cell>
          <cell r="G7">
            <v>31</v>
          </cell>
          <cell r="H7">
            <v>9</v>
          </cell>
          <cell r="I7" t="str">
            <v>N</v>
          </cell>
          <cell r="J7">
            <v>18.36</v>
          </cell>
          <cell r="K7">
            <v>0</v>
          </cell>
        </row>
        <row r="8">
          <cell r="B8">
            <v>30.186666666666667</v>
          </cell>
          <cell r="C8">
            <v>36.799999999999997</v>
          </cell>
          <cell r="D8">
            <v>21.9</v>
          </cell>
          <cell r="E8">
            <v>43.533333333333331</v>
          </cell>
          <cell r="F8">
            <v>71</v>
          </cell>
          <cell r="G8">
            <v>28</v>
          </cell>
          <cell r="H8">
            <v>18.720000000000002</v>
          </cell>
          <cell r="I8" t="str">
            <v>NE</v>
          </cell>
          <cell r="J8">
            <v>45.72</v>
          </cell>
          <cell r="K8">
            <v>0</v>
          </cell>
        </row>
        <row r="9">
          <cell r="B9">
            <v>28.492857142857144</v>
          </cell>
          <cell r="C9">
            <v>34.799999999999997</v>
          </cell>
          <cell r="D9">
            <v>22.2</v>
          </cell>
          <cell r="E9">
            <v>57</v>
          </cell>
          <cell r="F9">
            <v>83</v>
          </cell>
          <cell r="G9">
            <v>36</v>
          </cell>
          <cell r="H9">
            <v>23.759999999999998</v>
          </cell>
          <cell r="I9" t="str">
            <v>SO</v>
          </cell>
          <cell r="J9">
            <v>44.64</v>
          </cell>
          <cell r="K9">
            <v>0</v>
          </cell>
        </row>
        <row r="10">
          <cell r="B10">
            <v>20.557142857142857</v>
          </cell>
          <cell r="C10">
            <v>23.5</v>
          </cell>
          <cell r="D10">
            <v>19.3</v>
          </cell>
          <cell r="E10">
            <v>84.5</v>
          </cell>
          <cell r="F10">
            <v>92</v>
          </cell>
          <cell r="G10">
            <v>67</v>
          </cell>
          <cell r="H10">
            <v>15.840000000000002</v>
          </cell>
          <cell r="I10" t="str">
            <v>SO</v>
          </cell>
          <cell r="J10">
            <v>36.36</v>
          </cell>
          <cell r="K10">
            <v>1.5999999999999999</v>
          </cell>
        </row>
        <row r="11">
          <cell r="B11">
            <v>22.314285714285713</v>
          </cell>
          <cell r="C11">
            <v>26.4</v>
          </cell>
          <cell r="D11">
            <v>19.2</v>
          </cell>
          <cell r="E11">
            <v>77.857142857142861</v>
          </cell>
          <cell r="F11">
            <v>94</v>
          </cell>
          <cell r="G11">
            <v>60</v>
          </cell>
          <cell r="H11">
            <v>19.440000000000001</v>
          </cell>
          <cell r="I11" t="str">
            <v>SE</v>
          </cell>
          <cell r="J11">
            <v>29.52</v>
          </cell>
          <cell r="K11">
            <v>0</v>
          </cell>
        </row>
        <row r="12">
          <cell r="B12">
            <v>24.813333333333336</v>
          </cell>
          <cell r="C12">
            <v>28.8</v>
          </cell>
          <cell r="D12">
            <v>19.2</v>
          </cell>
          <cell r="E12">
            <v>64.2</v>
          </cell>
          <cell r="F12">
            <v>89</v>
          </cell>
          <cell r="G12">
            <v>46</v>
          </cell>
          <cell r="H12">
            <v>14.04</v>
          </cell>
          <cell r="I12" t="str">
            <v>SE</v>
          </cell>
          <cell r="J12">
            <v>27</v>
          </cell>
          <cell r="K12">
            <v>0</v>
          </cell>
        </row>
        <row r="13">
          <cell r="B13">
            <v>28.779999999999994</v>
          </cell>
          <cell r="C13">
            <v>34.1</v>
          </cell>
          <cell r="D13">
            <v>19.899999999999999</v>
          </cell>
          <cell r="E13">
            <v>52</v>
          </cell>
          <cell r="F13">
            <v>79</v>
          </cell>
          <cell r="G13">
            <v>35</v>
          </cell>
          <cell r="H13">
            <v>14.4</v>
          </cell>
          <cell r="I13" t="str">
            <v>L</v>
          </cell>
          <cell r="J13">
            <v>32.04</v>
          </cell>
          <cell r="K13">
            <v>0</v>
          </cell>
        </row>
        <row r="14">
          <cell r="B14">
            <v>30.393333333333334</v>
          </cell>
          <cell r="C14">
            <v>35.4</v>
          </cell>
          <cell r="D14">
            <v>20.3</v>
          </cell>
          <cell r="E14">
            <v>46.333333333333336</v>
          </cell>
          <cell r="F14">
            <v>81</v>
          </cell>
          <cell r="G14">
            <v>32</v>
          </cell>
          <cell r="H14">
            <v>20.52</v>
          </cell>
          <cell r="I14" t="str">
            <v>L</v>
          </cell>
          <cell r="J14">
            <v>42.12</v>
          </cell>
          <cell r="K14">
            <v>0</v>
          </cell>
        </row>
        <row r="15">
          <cell r="B15">
            <v>32.964285714285715</v>
          </cell>
          <cell r="C15">
            <v>37.799999999999997</v>
          </cell>
          <cell r="D15">
            <v>21.5</v>
          </cell>
          <cell r="E15">
            <v>42.357142857142854</v>
          </cell>
          <cell r="F15">
            <v>82</v>
          </cell>
          <cell r="G15">
            <v>28</v>
          </cell>
          <cell r="H15">
            <v>19.440000000000001</v>
          </cell>
          <cell r="I15" t="str">
            <v>NE</v>
          </cell>
          <cell r="J15">
            <v>37.800000000000004</v>
          </cell>
          <cell r="K15">
            <v>0</v>
          </cell>
        </row>
        <row r="16">
          <cell r="B16">
            <v>34.171428571428571</v>
          </cell>
          <cell r="C16">
            <v>39.1</v>
          </cell>
          <cell r="D16">
            <v>23.3</v>
          </cell>
          <cell r="E16">
            <v>37.857142857142854</v>
          </cell>
          <cell r="F16">
            <v>76</v>
          </cell>
          <cell r="G16">
            <v>24</v>
          </cell>
          <cell r="H16">
            <v>16.559999999999999</v>
          </cell>
          <cell r="I16" t="str">
            <v>N</v>
          </cell>
          <cell r="J16">
            <v>36</v>
          </cell>
          <cell r="K16">
            <v>0</v>
          </cell>
        </row>
        <row r="17">
          <cell r="B17">
            <v>32.49285714285714</v>
          </cell>
          <cell r="C17">
            <v>39.4</v>
          </cell>
          <cell r="D17">
            <v>23.5</v>
          </cell>
          <cell r="E17">
            <v>40.285714285714285</v>
          </cell>
          <cell r="F17">
            <v>72</v>
          </cell>
          <cell r="G17">
            <v>23</v>
          </cell>
          <cell r="H17">
            <v>20.16</v>
          </cell>
          <cell r="I17" t="str">
            <v>NO</v>
          </cell>
          <cell r="J17">
            <v>44.64</v>
          </cell>
          <cell r="K17">
            <v>0</v>
          </cell>
        </row>
        <row r="18">
          <cell r="B18">
            <v>31.000000000000004</v>
          </cell>
          <cell r="C18">
            <v>36.4</v>
          </cell>
          <cell r="D18">
            <v>23.1</v>
          </cell>
          <cell r="E18">
            <v>45.428571428571431</v>
          </cell>
          <cell r="F18">
            <v>70</v>
          </cell>
          <cell r="G18">
            <v>29</v>
          </cell>
          <cell r="H18">
            <v>20.52</v>
          </cell>
          <cell r="I18" t="str">
            <v>N</v>
          </cell>
          <cell r="J18">
            <v>36</v>
          </cell>
          <cell r="K18">
            <v>0</v>
          </cell>
        </row>
        <row r="19">
          <cell r="B19">
            <v>29.893333333333334</v>
          </cell>
          <cell r="C19">
            <v>34</v>
          </cell>
          <cell r="D19">
            <v>24.1</v>
          </cell>
          <cell r="E19">
            <v>51.733333333333334</v>
          </cell>
          <cell r="F19">
            <v>74</v>
          </cell>
          <cell r="G19">
            <v>38</v>
          </cell>
          <cell r="H19">
            <v>12.96</v>
          </cell>
          <cell r="I19" t="str">
            <v>SE</v>
          </cell>
          <cell r="J19">
            <v>34.92</v>
          </cell>
          <cell r="K19">
            <v>0</v>
          </cell>
        </row>
        <row r="20">
          <cell r="B20">
            <v>30.36428571428571</v>
          </cell>
          <cell r="C20">
            <v>35.6</v>
          </cell>
          <cell r="D20">
            <v>21.7</v>
          </cell>
          <cell r="E20">
            <v>44.285714285714285</v>
          </cell>
          <cell r="F20">
            <v>73</v>
          </cell>
          <cell r="G20">
            <v>32</v>
          </cell>
          <cell r="H20">
            <v>21.96</v>
          </cell>
          <cell r="I20" t="str">
            <v>L</v>
          </cell>
          <cell r="J20">
            <v>37.440000000000005</v>
          </cell>
          <cell r="K20">
            <v>0</v>
          </cell>
        </row>
        <row r="21">
          <cell r="B21">
            <v>30.857142857142858</v>
          </cell>
          <cell r="C21">
            <v>38.200000000000003</v>
          </cell>
          <cell r="D21">
            <v>23.8</v>
          </cell>
          <cell r="E21">
            <v>46.857142857142854</v>
          </cell>
          <cell r="F21">
            <v>69</v>
          </cell>
          <cell r="G21">
            <v>28</v>
          </cell>
          <cell r="H21">
            <v>20.88</v>
          </cell>
          <cell r="I21" t="str">
            <v>L</v>
          </cell>
          <cell r="J21">
            <v>46.800000000000004</v>
          </cell>
          <cell r="K21">
            <v>0</v>
          </cell>
        </row>
        <row r="22">
          <cell r="B22">
            <v>33.438461538461539</v>
          </cell>
          <cell r="C22">
            <v>38.9</v>
          </cell>
          <cell r="D22">
            <v>25.8</v>
          </cell>
          <cell r="E22">
            <v>40.769230769230766</v>
          </cell>
          <cell r="F22">
            <v>65</v>
          </cell>
          <cell r="G22">
            <v>27</v>
          </cell>
          <cell r="H22">
            <v>16.920000000000002</v>
          </cell>
          <cell r="I22" t="str">
            <v>S</v>
          </cell>
          <cell r="J22">
            <v>36.36</v>
          </cell>
          <cell r="K22">
            <v>0</v>
          </cell>
        </row>
        <row r="23">
          <cell r="B23">
            <v>30.164285714285718</v>
          </cell>
          <cell r="C23">
            <v>34.9</v>
          </cell>
          <cell r="D23">
            <v>22.5</v>
          </cell>
          <cell r="E23">
            <v>53.857142857142854</v>
          </cell>
          <cell r="F23">
            <v>83</v>
          </cell>
          <cell r="G23">
            <v>40</v>
          </cell>
          <cell r="H23">
            <v>16.559999999999999</v>
          </cell>
          <cell r="I23" t="str">
            <v>S</v>
          </cell>
          <cell r="J23">
            <v>33.119999999999997</v>
          </cell>
          <cell r="K23">
            <v>0</v>
          </cell>
        </row>
        <row r="24">
          <cell r="B24">
            <v>29.757142857142856</v>
          </cell>
          <cell r="C24">
            <v>36.6</v>
          </cell>
          <cell r="D24">
            <v>22.2</v>
          </cell>
          <cell r="E24">
            <v>59.357142857142854</v>
          </cell>
          <cell r="F24">
            <v>96</v>
          </cell>
          <cell r="G24">
            <v>37</v>
          </cell>
          <cell r="H24">
            <v>20.16</v>
          </cell>
          <cell r="I24" t="str">
            <v>L</v>
          </cell>
          <cell r="J24">
            <v>36.72</v>
          </cell>
          <cell r="K24">
            <v>1.6</v>
          </cell>
        </row>
        <row r="25">
          <cell r="B25">
            <v>22.985714285714288</v>
          </cell>
          <cell r="C25">
            <v>25.7</v>
          </cell>
          <cell r="D25">
            <v>19</v>
          </cell>
          <cell r="E25">
            <v>86.785714285714292</v>
          </cell>
          <cell r="F25">
            <v>97</v>
          </cell>
          <cell r="G25">
            <v>74</v>
          </cell>
          <cell r="H25">
            <v>20.52</v>
          </cell>
          <cell r="I25" t="str">
            <v>SO</v>
          </cell>
          <cell r="J25">
            <v>55.440000000000005</v>
          </cell>
          <cell r="K25">
            <v>11.8</v>
          </cell>
        </row>
        <row r="26">
          <cell r="B26">
            <v>22.63571428571429</v>
          </cell>
          <cell r="C26">
            <v>27.5</v>
          </cell>
          <cell r="D26">
            <v>15.6</v>
          </cell>
          <cell r="E26">
            <v>58.428571428571431</v>
          </cell>
          <cell r="F26">
            <v>91</v>
          </cell>
          <cell r="G26">
            <v>36</v>
          </cell>
          <cell r="H26">
            <v>12.96</v>
          </cell>
          <cell r="I26" t="str">
            <v>S</v>
          </cell>
          <cell r="J26">
            <v>33.840000000000003</v>
          </cell>
          <cell r="K26">
            <v>0</v>
          </cell>
        </row>
        <row r="27">
          <cell r="B27">
            <v>27.3</v>
          </cell>
          <cell r="C27">
            <v>32.200000000000003</v>
          </cell>
          <cell r="D27">
            <v>16.600000000000001</v>
          </cell>
          <cell r="E27">
            <v>46.866666666666667</v>
          </cell>
          <cell r="F27">
            <v>87</v>
          </cell>
          <cell r="G27">
            <v>32</v>
          </cell>
          <cell r="H27">
            <v>10.8</v>
          </cell>
          <cell r="I27" t="str">
            <v>NE</v>
          </cell>
          <cell r="J27">
            <v>22.68</v>
          </cell>
          <cell r="K27">
            <v>0</v>
          </cell>
        </row>
        <row r="28">
          <cell r="B28">
            <v>30.599999999999998</v>
          </cell>
          <cell r="C28">
            <v>35</v>
          </cell>
          <cell r="D28">
            <v>19.7</v>
          </cell>
          <cell r="E28">
            <v>44.214285714285715</v>
          </cell>
          <cell r="F28">
            <v>86</v>
          </cell>
          <cell r="G28">
            <v>27</v>
          </cell>
          <cell r="H28">
            <v>12.24</v>
          </cell>
          <cell r="I28" t="str">
            <v>SE</v>
          </cell>
          <cell r="J28">
            <v>26.28</v>
          </cell>
          <cell r="K28">
            <v>0</v>
          </cell>
        </row>
        <row r="29">
          <cell r="B29">
            <v>33.215384615384615</v>
          </cell>
          <cell r="C29">
            <v>37.799999999999997</v>
          </cell>
          <cell r="D29">
            <v>21.5</v>
          </cell>
          <cell r="E29">
            <v>35.153846153846153</v>
          </cell>
          <cell r="F29">
            <v>75</v>
          </cell>
          <cell r="G29">
            <v>24</v>
          </cell>
          <cell r="H29">
            <v>11.879999999999999</v>
          </cell>
          <cell r="I29" t="str">
            <v>SE</v>
          </cell>
          <cell r="J29">
            <v>33.480000000000004</v>
          </cell>
          <cell r="K29">
            <v>0</v>
          </cell>
        </row>
        <row r="30">
          <cell r="B30">
            <v>33.907692307692301</v>
          </cell>
          <cell r="C30">
            <v>38.6</v>
          </cell>
          <cell r="D30">
            <v>23.1</v>
          </cell>
          <cell r="E30">
            <v>35.53846153846154</v>
          </cell>
          <cell r="F30">
            <v>76</v>
          </cell>
          <cell r="G30">
            <v>24</v>
          </cell>
          <cell r="H30">
            <v>16.2</v>
          </cell>
          <cell r="I30" t="str">
            <v>NE</v>
          </cell>
          <cell r="J30">
            <v>33.840000000000003</v>
          </cell>
          <cell r="K30">
            <v>0</v>
          </cell>
        </row>
        <row r="31">
          <cell r="B31">
            <v>33.41538461538461</v>
          </cell>
          <cell r="C31">
            <v>38.1</v>
          </cell>
          <cell r="D31">
            <v>21.7</v>
          </cell>
          <cell r="E31">
            <v>42.769230769230766</v>
          </cell>
          <cell r="F31">
            <v>85</v>
          </cell>
          <cell r="G31">
            <v>31</v>
          </cell>
          <cell r="H31">
            <v>19.440000000000001</v>
          </cell>
          <cell r="I31" t="str">
            <v>N</v>
          </cell>
          <cell r="J31">
            <v>84.960000000000008</v>
          </cell>
          <cell r="K31">
            <v>5</v>
          </cell>
        </row>
        <row r="32">
          <cell r="B32">
            <v>29.38571428571429</v>
          </cell>
          <cell r="C32">
            <v>37.1</v>
          </cell>
          <cell r="D32">
            <v>23.4</v>
          </cell>
          <cell r="E32">
            <v>58.857142857142854</v>
          </cell>
          <cell r="F32">
            <v>80</v>
          </cell>
          <cell r="G32">
            <v>36</v>
          </cell>
          <cell r="H32">
            <v>25.92</v>
          </cell>
          <cell r="I32" t="str">
            <v>NE</v>
          </cell>
          <cell r="J32">
            <v>47.16</v>
          </cell>
          <cell r="K32">
            <v>0</v>
          </cell>
        </row>
        <row r="33">
          <cell r="B33">
            <v>31.521428571428569</v>
          </cell>
          <cell r="C33">
            <v>37.700000000000003</v>
          </cell>
          <cell r="D33">
            <v>21.4</v>
          </cell>
          <cell r="E33">
            <v>51.142857142857146</v>
          </cell>
          <cell r="F33">
            <v>92</v>
          </cell>
          <cell r="G33">
            <v>29</v>
          </cell>
          <cell r="H33">
            <v>10.8</v>
          </cell>
          <cell r="I33" t="str">
            <v>NE</v>
          </cell>
          <cell r="J33">
            <v>30.240000000000002</v>
          </cell>
          <cell r="K33">
            <v>0</v>
          </cell>
        </row>
        <row r="34">
          <cell r="B34">
            <v>34.873333333333335</v>
          </cell>
          <cell r="C34">
            <v>39.700000000000003</v>
          </cell>
          <cell r="D34">
            <v>24.3</v>
          </cell>
          <cell r="E34">
            <v>37.799999999999997</v>
          </cell>
          <cell r="F34">
            <v>73</v>
          </cell>
          <cell r="G34">
            <v>24</v>
          </cell>
          <cell r="H34">
            <v>19.8</v>
          </cell>
          <cell r="I34" t="str">
            <v>NE</v>
          </cell>
          <cell r="J34">
            <v>46.800000000000004</v>
          </cell>
          <cell r="K34">
            <v>0</v>
          </cell>
        </row>
        <row r="35">
          <cell r="B35">
            <v>30.875</v>
          </cell>
          <cell r="C35">
            <v>40.799999999999997</v>
          </cell>
          <cell r="D35">
            <v>22.7</v>
          </cell>
          <cell r="E35">
            <v>50.416666666666664</v>
          </cell>
          <cell r="F35">
            <v>88</v>
          </cell>
          <cell r="G35">
            <v>22</v>
          </cell>
          <cell r="H35">
            <v>22.32</v>
          </cell>
          <cell r="I35" t="str">
            <v>L</v>
          </cell>
          <cell r="J35">
            <v>60.839999999999996</v>
          </cell>
          <cell r="K35">
            <v>3</v>
          </cell>
        </row>
        <row r="36">
          <cell r="I36" t="str">
            <v>NE</v>
          </cell>
        </row>
      </sheetData>
      <sheetData sheetId="10"/>
      <sheetData sheetId="1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31.914999999999999</v>
          </cell>
          <cell r="C5">
            <v>37.9</v>
          </cell>
          <cell r="D5">
            <v>25.1</v>
          </cell>
          <cell r="E5">
            <v>55.8</v>
          </cell>
          <cell r="F5">
            <v>85</v>
          </cell>
          <cell r="G5">
            <v>33</v>
          </cell>
          <cell r="H5">
            <v>30.6</v>
          </cell>
          <cell r="I5" t="str">
            <v>N</v>
          </cell>
          <cell r="J5">
            <v>53.28</v>
          </cell>
          <cell r="K5">
            <v>0</v>
          </cell>
        </row>
        <row r="6">
          <cell r="B6">
            <v>29.186956521739134</v>
          </cell>
          <cell r="C6">
            <v>33.1</v>
          </cell>
          <cell r="D6">
            <v>22.9</v>
          </cell>
          <cell r="E6">
            <v>60.086956521739133</v>
          </cell>
          <cell r="F6">
            <v>80</v>
          </cell>
          <cell r="G6">
            <v>42</v>
          </cell>
          <cell r="H6">
            <v>25.56</v>
          </cell>
          <cell r="I6" t="str">
            <v>NO</v>
          </cell>
          <cell r="J6">
            <v>46.440000000000005</v>
          </cell>
          <cell r="K6">
            <v>0.8</v>
          </cell>
        </row>
        <row r="7">
          <cell r="B7">
            <v>26.876470588235293</v>
          </cell>
          <cell r="C7">
            <v>33.4</v>
          </cell>
          <cell r="D7">
            <v>20.7</v>
          </cell>
          <cell r="E7">
            <v>61.647058823529413</v>
          </cell>
          <cell r="F7">
            <v>86</v>
          </cell>
          <cell r="G7">
            <v>40</v>
          </cell>
          <cell r="H7">
            <v>15.120000000000001</v>
          </cell>
          <cell r="I7" t="str">
            <v>SO</v>
          </cell>
          <cell r="J7">
            <v>26.64</v>
          </cell>
          <cell r="K7">
            <v>0</v>
          </cell>
        </row>
        <row r="8">
          <cell r="B8">
            <v>28.055</v>
          </cell>
          <cell r="C8">
            <v>35</v>
          </cell>
          <cell r="D8">
            <v>21.3</v>
          </cell>
          <cell r="E8">
            <v>66.75</v>
          </cell>
          <cell r="F8">
            <v>93</v>
          </cell>
          <cell r="G8">
            <v>36</v>
          </cell>
          <cell r="H8">
            <v>13.68</v>
          </cell>
          <cell r="I8" t="str">
            <v>SO</v>
          </cell>
          <cell r="J8">
            <v>29.880000000000003</v>
          </cell>
          <cell r="K8">
            <v>0</v>
          </cell>
        </row>
        <row r="9">
          <cell r="B9">
            <v>26.552380952380947</v>
          </cell>
          <cell r="C9">
            <v>32.5</v>
          </cell>
          <cell r="D9">
            <v>22.3</v>
          </cell>
          <cell r="E9">
            <v>73.19047619047619</v>
          </cell>
          <cell r="F9">
            <v>88</v>
          </cell>
          <cell r="G9">
            <v>53</v>
          </cell>
          <cell r="H9">
            <v>25.56</v>
          </cell>
          <cell r="I9" t="str">
            <v>SO</v>
          </cell>
          <cell r="J9">
            <v>46.080000000000005</v>
          </cell>
          <cell r="K9">
            <v>0</v>
          </cell>
        </row>
        <row r="10">
          <cell r="B10">
            <v>20.555</v>
          </cell>
          <cell r="C10">
            <v>22.3</v>
          </cell>
          <cell r="D10">
            <v>19</v>
          </cell>
          <cell r="E10">
            <v>84.95</v>
          </cell>
          <cell r="F10">
            <v>92</v>
          </cell>
          <cell r="G10">
            <v>79</v>
          </cell>
          <cell r="H10">
            <v>17.28</v>
          </cell>
          <cell r="I10" t="str">
            <v>S</v>
          </cell>
          <cell r="J10">
            <v>35.28</v>
          </cell>
          <cell r="K10">
            <v>0.4</v>
          </cell>
        </row>
        <row r="11">
          <cell r="B11">
            <v>24.521428571428569</v>
          </cell>
          <cell r="C11">
            <v>29.2</v>
          </cell>
          <cell r="D11">
            <v>19.3</v>
          </cell>
          <cell r="E11">
            <v>69.214285714285708</v>
          </cell>
          <cell r="F11">
            <v>91</v>
          </cell>
          <cell r="G11">
            <v>51</v>
          </cell>
          <cell r="H11">
            <v>15.840000000000002</v>
          </cell>
          <cell r="I11" t="str">
            <v>S</v>
          </cell>
          <cell r="J11">
            <v>23.400000000000002</v>
          </cell>
          <cell r="K11">
            <v>0</v>
          </cell>
        </row>
        <row r="12">
          <cell r="B12">
            <v>24.108333333333331</v>
          </cell>
          <cell r="C12">
            <v>29.4</v>
          </cell>
          <cell r="D12">
            <v>20.399999999999999</v>
          </cell>
          <cell r="E12">
            <v>77.916666666666671</v>
          </cell>
          <cell r="F12">
            <v>93</v>
          </cell>
          <cell r="G12">
            <v>54</v>
          </cell>
          <cell r="H12">
            <v>6.12</v>
          </cell>
          <cell r="I12" t="str">
            <v>S</v>
          </cell>
          <cell r="J12">
            <v>12.6</v>
          </cell>
          <cell r="K12">
            <v>2</v>
          </cell>
        </row>
        <row r="13">
          <cell r="B13">
            <v>26.016666666666669</v>
          </cell>
          <cell r="C13">
            <v>35.4</v>
          </cell>
          <cell r="D13">
            <v>19</v>
          </cell>
          <cell r="E13">
            <v>72.25</v>
          </cell>
          <cell r="F13">
            <v>96</v>
          </cell>
          <cell r="G13">
            <v>29</v>
          </cell>
          <cell r="H13">
            <v>10.8</v>
          </cell>
          <cell r="I13" t="str">
            <v>NE</v>
          </cell>
          <cell r="J13">
            <v>24.48</v>
          </cell>
          <cell r="K13">
            <v>0</v>
          </cell>
        </row>
        <row r="14">
          <cell r="B14">
            <v>28.566666666666663</v>
          </cell>
          <cell r="C14">
            <v>37.1</v>
          </cell>
          <cell r="D14">
            <v>21</v>
          </cell>
          <cell r="E14">
            <v>62.708333333333336</v>
          </cell>
          <cell r="F14">
            <v>91</v>
          </cell>
          <cell r="G14">
            <v>31</v>
          </cell>
          <cell r="H14">
            <v>16.920000000000002</v>
          </cell>
          <cell r="I14" t="str">
            <v>NE</v>
          </cell>
          <cell r="J14">
            <v>32.76</v>
          </cell>
          <cell r="K14">
            <v>0</v>
          </cell>
        </row>
        <row r="15">
          <cell r="B15">
            <v>29.125000000000004</v>
          </cell>
          <cell r="C15">
            <v>35</v>
          </cell>
          <cell r="D15">
            <v>22.9</v>
          </cell>
          <cell r="E15">
            <v>59.125</v>
          </cell>
          <cell r="F15">
            <v>84</v>
          </cell>
          <cell r="G15">
            <v>37</v>
          </cell>
          <cell r="H15">
            <v>28.08</v>
          </cell>
          <cell r="I15" t="str">
            <v>NE</v>
          </cell>
          <cell r="J15">
            <v>49.680000000000007</v>
          </cell>
          <cell r="K15">
            <v>0</v>
          </cell>
        </row>
        <row r="16">
          <cell r="B16">
            <v>28.731818181818184</v>
          </cell>
          <cell r="C16">
            <v>37.4</v>
          </cell>
          <cell r="D16">
            <v>20.399999999999999</v>
          </cell>
          <cell r="E16">
            <v>61.31818181818182</v>
          </cell>
          <cell r="F16">
            <v>90</v>
          </cell>
          <cell r="G16">
            <v>29</v>
          </cell>
          <cell r="H16">
            <v>19.440000000000001</v>
          </cell>
          <cell r="I16" t="str">
            <v>N</v>
          </cell>
          <cell r="J16">
            <v>79.2</v>
          </cell>
          <cell r="K16">
            <v>10.4</v>
          </cell>
        </row>
        <row r="17">
          <cell r="B17">
            <v>29.619999999999994</v>
          </cell>
          <cell r="C17">
            <v>37.5</v>
          </cell>
          <cell r="D17">
            <v>22.6</v>
          </cell>
          <cell r="E17">
            <v>60.85</v>
          </cell>
          <cell r="F17">
            <v>95</v>
          </cell>
          <cell r="G17">
            <v>28</v>
          </cell>
          <cell r="H17">
            <v>18</v>
          </cell>
          <cell r="I17" t="str">
            <v>NO</v>
          </cell>
          <cell r="J17">
            <v>34.92</v>
          </cell>
          <cell r="K17">
            <v>0</v>
          </cell>
        </row>
        <row r="18">
          <cell r="B18">
            <v>30.064999999999998</v>
          </cell>
          <cell r="C18">
            <v>38.299999999999997</v>
          </cell>
          <cell r="D18">
            <v>20.5</v>
          </cell>
          <cell r="E18">
            <v>55.95</v>
          </cell>
          <cell r="F18">
            <v>92</v>
          </cell>
          <cell r="G18">
            <v>28</v>
          </cell>
          <cell r="H18">
            <v>34.56</v>
          </cell>
          <cell r="I18" t="str">
            <v>NE</v>
          </cell>
          <cell r="J18">
            <v>64.44</v>
          </cell>
          <cell r="K18">
            <v>0</v>
          </cell>
        </row>
        <row r="19">
          <cell r="B19">
            <v>25.605882352941176</v>
          </cell>
          <cell r="C19">
            <v>28.2</v>
          </cell>
          <cell r="D19">
            <v>22.8</v>
          </cell>
          <cell r="E19">
            <v>76.82352941176471</v>
          </cell>
          <cell r="F19">
            <v>90</v>
          </cell>
          <cell r="G19">
            <v>64</v>
          </cell>
          <cell r="H19">
            <v>16.559999999999999</v>
          </cell>
          <cell r="I19" t="str">
            <v>SO</v>
          </cell>
          <cell r="J19">
            <v>49.680000000000007</v>
          </cell>
          <cell r="K19">
            <v>0.2</v>
          </cell>
        </row>
        <row r="20">
          <cell r="B20">
            <v>25.55263157894737</v>
          </cell>
          <cell r="C20">
            <v>31.5</v>
          </cell>
          <cell r="D20">
            <v>19.2</v>
          </cell>
          <cell r="E20">
            <v>69.684210526315795</v>
          </cell>
          <cell r="F20">
            <v>91</v>
          </cell>
          <cell r="G20">
            <v>52</v>
          </cell>
          <cell r="H20">
            <v>15.120000000000001</v>
          </cell>
          <cell r="I20" t="str">
            <v>SO</v>
          </cell>
          <cell r="J20">
            <v>29.880000000000003</v>
          </cell>
          <cell r="K20">
            <v>0</v>
          </cell>
        </row>
        <row r="21">
          <cell r="B21">
            <v>29.590000000000003</v>
          </cell>
          <cell r="C21">
            <v>37.799999999999997</v>
          </cell>
          <cell r="D21">
            <v>20.6</v>
          </cell>
          <cell r="E21">
            <v>61.7</v>
          </cell>
          <cell r="F21">
            <v>93</v>
          </cell>
          <cell r="G21">
            <v>30</v>
          </cell>
          <cell r="H21">
            <v>13.32</v>
          </cell>
          <cell r="I21" t="str">
            <v>S</v>
          </cell>
          <cell r="J21">
            <v>21.96</v>
          </cell>
          <cell r="K21">
            <v>0</v>
          </cell>
        </row>
        <row r="22">
          <cell r="B22">
            <v>30.490909090909096</v>
          </cell>
          <cell r="C22">
            <v>35.799999999999997</v>
          </cell>
          <cell r="D22">
            <v>24.3</v>
          </cell>
          <cell r="E22">
            <v>59.363636363636367</v>
          </cell>
          <cell r="F22">
            <v>86</v>
          </cell>
          <cell r="G22">
            <v>39</v>
          </cell>
          <cell r="H22">
            <v>19.8</v>
          </cell>
          <cell r="I22" t="str">
            <v>NO</v>
          </cell>
          <cell r="J22">
            <v>38.880000000000003</v>
          </cell>
          <cell r="K22">
            <v>0.4</v>
          </cell>
        </row>
        <row r="23">
          <cell r="B23">
            <v>28.842857142857145</v>
          </cell>
          <cell r="C23">
            <v>32.9</v>
          </cell>
          <cell r="D23">
            <v>24.3</v>
          </cell>
          <cell r="E23">
            <v>66.357142857142861</v>
          </cell>
          <cell r="F23">
            <v>86</v>
          </cell>
          <cell r="G23">
            <v>52</v>
          </cell>
          <cell r="H23">
            <v>23.040000000000003</v>
          </cell>
          <cell r="I23" t="str">
            <v>SO</v>
          </cell>
          <cell r="J23">
            <v>37.440000000000005</v>
          </cell>
          <cell r="K23">
            <v>0</v>
          </cell>
        </row>
        <row r="24">
          <cell r="B24">
            <v>27.378947368421056</v>
          </cell>
          <cell r="C24">
            <v>34.299999999999997</v>
          </cell>
          <cell r="D24">
            <v>21.6</v>
          </cell>
          <cell r="E24">
            <v>70.421052631578945</v>
          </cell>
          <cell r="F24">
            <v>91</v>
          </cell>
          <cell r="G24">
            <v>47</v>
          </cell>
          <cell r="H24">
            <v>13.32</v>
          </cell>
          <cell r="I24" t="str">
            <v>SO</v>
          </cell>
          <cell r="J24">
            <v>28.08</v>
          </cell>
          <cell r="K24">
            <v>0</v>
          </cell>
        </row>
        <row r="25">
          <cell r="B25">
            <v>26.465000000000003</v>
          </cell>
          <cell r="C25">
            <v>31.2</v>
          </cell>
          <cell r="D25">
            <v>21.8</v>
          </cell>
          <cell r="E25">
            <v>76.5</v>
          </cell>
          <cell r="F25">
            <v>95</v>
          </cell>
          <cell r="G25">
            <v>60</v>
          </cell>
          <cell r="H25">
            <v>24.12</v>
          </cell>
          <cell r="I25" t="str">
            <v>SO</v>
          </cell>
          <cell r="J25">
            <v>39.6</v>
          </cell>
          <cell r="K25">
            <v>0</v>
          </cell>
        </row>
        <row r="26">
          <cell r="B26">
            <v>26.57692307692308</v>
          </cell>
          <cell r="C26">
            <v>31.5</v>
          </cell>
          <cell r="D26">
            <v>19.2</v>
          </cell>
          <cell r="E26">
            <v>42</v>
          </cell>
          <cell r="F26">
            <v>72</v>
          </cell>
          <cell r="G26">
            <v>26</v>
          </cell>
          <cell r="H26">
            <v>13.68</v>
          </cell>
          <cell r="I26" t="str">
            <v>S</v>
          </cell>
          <cell r="J26">
            <v>27.720000000000002</v>
          </cell>
          <cell r="K26">
            <v>0</v>
          </cell>
        </row>
        <row r="27">
          <cell r="B27">
            <v>28.943749999999994</v>
          </cell>
          <cell r="C27">
            <v>36.299999999999997</v>
          </cell>
          <cell r="D27">
            <v>15.8</v>
          </cell>
          <cell r="E27">
            <v>44.25</v>
          </cell>
          <cell r="F27">
            <v>85</v>
          </cell>
          <cell r="G27">
            <v>19</v>
          </cell>
          <cell r="H27">
            <v>8.2799999999999994</v>
          </cell>
          <cell r="I27" t="str">
            <v>S</v>
          </cell>
          <cell r="J27">
            <v>23.759999999999998</v>
          </cell>
          <cell r="K27">
            <v>0</v>
          </cell>
        </row>
        <row r="28">
          <cell r="B28">
            <v>31.737500000000001</v>
          </cell>
          <cell r="C28">
            <v>39</v>
          </cell>
          <cell r="D28">
            <v>19</v>
          </cell>
          <cell r="E28">
            <v>38.625</v>
          </cell>
          <cell r="F28">
            <v>82</v>
          </cell>
          <cell r="G28">
            <v>17</v>
          </cell>
          <cell r="H28">
            <v>8.2799999999999994</v>
          </cell>
          <cell r="I28" t="str">
            <v>SE</v>
          </cell>
          <cell r="J28">
            <v>23.040000000000003</v>
          </cell>
          <cell r="K28">
            <v>0</v>
          </cell>
        </row>
        <row r="29">
          <cell r="B29">
            <v>35.430769230769229</v>
          </cell>
          <cell r="C29">
            <v>40.6</v>
          </cell>
          <cell r="D29">
            <v>21.6</v>
          </cell>
          <cell r="E29">
            <v>35.615384615384613</v>
          </cell>
          <cell r="F29">
            <v>85</v>
          </cell>
          <cell r="G29">
            <v>20</v>
          </cell>
          <cell r="H29">
            <v>19.440000000000001</v>
          </cell>
          <cell r="I29" t="str">
            <v>NE</v>
          </cell>
          <cell r="J29">
            <v>36</v>
          </cell>
          <cell r="K29">
            <v>0</v>
          </cell>
        </row>
        <row r="30">
          <cell r="B30">
            <v>34.469230769230769</v>
          </cell>
          <cell r="C30">
            <v>38.700000000000003</v>
          </cell>
          <cell r="D30">
            <v>25.5</v>
          </cell>
          <cell r="E30">
            <v>42.46153846153846</v>
          </cell>
          <cell r="F30">
            <v>76</v>
          </cell>
          <cell r="G30">
            <v>29</v>
          </cell>
          <cell r="H30">
            <v>15.840000000000002</v>
          </cell>
          <cell r="I30" t="str">
            <v>N</v>
          </cell>
          <cell r="J30">
            <v>40.32</v>
          </cell>
          <cell r="K30">
            <v>0</v>
          </cell>
        </row>
        <row r="31">
          <cell r="B31">
            <v>34.278571428571432</v>
          </cell>
          <cell r="C31">
            <v>38.6</v>
          </cell>
          <cell r="D31">
            <v>25.8</v>
          </cell>
          <cell r="E31">
            <v>40.428571428571431</v>
          </cell>
          <cell r="F31">
            <v>72</v>
          </cell>
          <cell r="G31">
            <v>29</v>
          </cell>
          <cell r="H31">
            <v>25.56</v>
          </cell>
          <cell r="I31" t="str">
            <v>NO</v>
          </cell>
          <cell r="J31">
            <v>56.16</v>
          </cell>
          <cell r="K31">
            <v>0</v>
          </cell>
        </row>
        <row r="32">
          <cell r="B32">
            <v>33.65625</v>
          </cell>
          <cell r="C32">
            <v>38.9</v>
          </cell>
          <cell r="D32">
            <v>26.1</v>
          </cell>
          <cell r="E32">
            <v>43.375</v>
          </cell>
          <cell r="F32">
            <v>73</v>
          </cell>
          <cell r="G32">
            <v>27</v>
          </cell>
          <cell r="H32">
            <v>28.8</v>
          </cell>
          <cell r="I32" t="str">
            <v>NO</v>
          </cell>
          <cell r="J32">
            <v>58.32</v>
          </cell>
          <cell r="K32">
            <v>0</v>
          </cell>
        </row>
        <row r="33">
          <cell r="B33">
            <v>33.015789473684215</v>
          </cell>
          <cell r="C33">
            <v>39.299999999999997</v>
          </cell>
          <cell r="D33">
            <v>25</v>
          </cell>
          <cell r="E33">
            <v>46.631578947368418</v>
          </cell>
          <cell r="F33">
            <v>73</v>
          </cell>
          <cell r="G33">
            <v>28</v>
          </cell>
          <cell r="H33">
            <v>19.440000000000001</v>
          </cell>
          <cell r="I33" t="str">
            <v>N</v>
          </cell>
          <cell r="J33">
            <v>66.239999999999995</v>
          </cell>
          <cell r="K33">
            <v>0</v>
          </cell>
        </row>
        <row r="34">
          <cell r="B34">
            <v>33.870588235294122</v>
          </cell>
          <cell r="C34">
            <v>39.5</v>
          </cell>
          <cell r="D34">
            <v>25.8</v>
          </cell>
          <cell r="E34">
            <v>47</v>
          </cell>
          <cell r="F34">
            <v>75</v>
          </cell>
          <cell r="G34">
            <v>28</v>
          </cell>
          <cell r="H34">
            <v>22.32</v>
          </cell>
          <cell r="I34" t="str">
            <v>NO</v>
          </cell>
          <cell r="J34">
            <v>43.56</v>
          </cell>
          <cell r="K34">
            <v>0</v>
          </cell>
        </row>
        <row r="35">
          <cell r="B35">
            <v>33.056249999999999</v>
          </cell>
          <cell r="C35">
            <v>39.9</v>
          </cell>
          <cell r="D35">
            <v>23.7</v>
          </cell>
          <cell r="E35">
            <v>49.6875</v>
          </cell>
          <cell r="F35">
            <v>90</v>
          </cell>
          <cell r="G35">
            <v>28</v>
          </cell>
          <cell r="H35">
            <v>21.6</v>
          </cell>
          <cell r="I35" t="str">
            <v>N</v>
          </cell>
          <cell r="J35">
            <v>66.600000000000009</v>
          </cell>
          <cell r="K35">
            <v>1.2</v>
          </cell>
        </row>
        <row r="36">
          <cell r="I36" t="str">
            <v>SO</v>
          </cell>
        </row>
      </sheetData>
      <sheetData sheetId="10"/>
      <sheetData sheetId="1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32.308333333333337</v>
          </cell>
          <cell r="C5">
            <v>35.700000000000003</v>
          </cell>
          <cell r="D5">
            <v>23.5</v>
          </cell>
          <cell r="E5">
            <v>61.5</v>
          </cell>
          <cell r="F5">
            <v>66</v>
          </cell>
          <cell r="G5">
            <v>56</v>
          </cell>
          <cell r="H5">
            <v>23.759999999999998</v>
          </cell>
          <cell r="I5" t="str">
            <v>NO</v>
          </cell>
          <cell r="J5">
            <v>49.680000000000007</v>
          </cell>
          <cell r="K5">
            <v>0</v>
          </cell>
        </row>
        <row r="6">
          <cell r="B6">
            <v>31.366666666666664</v>
          </cell>
          <cell r="C6">
            <v>34.6</v>
          </cell>
          <cell r="D6">
            <v>26.3</v>
          </cell>
          <cell r="E6">
            <v>67.5</v>
          </cell>
          <cell r="F6">
            <v>71</v>
          </cell>
          <cell r="G6">
            <v>63</v>
          </cell>
          <cell r="H6">
            <v>20.88</v>
          </cell>
          <cell r="I6" t="str">
            <v>O</v>
          </cell>
          <cell r="J6">
            <v>53.28</v>
          </cell>
          <cell r="K6">
            <v>0</v>
          </cell>
        </row>
        <row r="7">
          <cell r="B7">
            <v>30.666666666666668</v>
          </cell>
          <cell r="C7">
            <v>33.9</v>
          </cell>
          <cell r="D7">
            <v>22.6</v>
          </cell>
          <cell r="E7">
            <v>68</v>
          </cell>
          <cell r="F7">
            <v>75</v>
          </cell>
          <cell r="G7">
            <v>62</v>
          </cell>
          <cell r="H7">
            <v>7.9200000000000008</v>
          </cell>
          <cell r="I7" t="str">
            <v>NE</v>
          </cell>
          <cell r="J7">
            <v>21.6</v>
          </cell>
          <cell r="K7">
            <v>0</v>
          </cell>
        </row>
        <row r="8">
          <cell r="B8">
            <v>30.033333333333331</v>
          </cell>
          <cell r="C8">
            <v>33.799999999999997</v>
          </cell>
          <cell r="D8">
            <v>23.9</v>
          </cell>
          <cell r="E8">
            <v>69.166666666666671</v>
          </cell>
          <cell r="F8">
            <v>74</v>
          </cell>
          <cell r="G8">
            <v>66</v>
          </cell>
          <cell r="H8">
            <v>15.48</v>
          </cell>
          <cell r="I8" t="str">
            <v>NE</v>
          </cell>
          <cell r="J8">
            <v>37.440000000000005</v>
          </cell>
          <cell r="K8">
            <v>0.2</v>
          </cell>
        </row>
        <row r="9">
          <cell r="B9">
            <v>28.354545454545459</v>
          </cell>
          <cell r="C9">
            <v>30.7</v>
          </cell>
          <cell r="D9">
            <v>25.4</v>
          </cell>
          <cell r="E9">
            <v>75.545454545454547</v>
          </cell>
          <cell r="F9">
            <v>80</v>
          </cell>
          <cell r="G9">
            <v>71</v>
          </cell>
          <cell r="H9">
            <v>13.32</v>
          </cell>
          <cell r="I9" t="str">
            <v>SO</v>
          </cell>
          <cell r="J9">
            <v>45.36</v>
          </cell>
          <cell r="K9">
            <v>0</v>
          </cell>
        </row>
        <row r="10">
          <cell r="B10">
            <v>24.072727272727274</v>
          </cell>
          <cell r="C10">
            <v>25</v>
          </cell>
          <cell r="D10">
            <v>23.2</v>
          </cell>
          <cell r="E10">
            <v>76.909090909090907</v>
          </cell>
          <cell r="F10">
            <v>78</v>
          </cell>
          <cell r="G10">
            <v>76</v>
          </cell>
          <cell r="H10">
            <v>11.879999999999999</v>
          </cell>
          <cell r="I10" t="str">
            <v>SO</v>
          </cell>
          <cell r="J10">
            <v>26.64</v>
          </cell>
          <cell r="K10">
            <v>3.6</v>
          </cell>
        </row>
        <row r="11">
          <cell r="B11">
            <v>24.827272727272724</v>
          </cell>
          <cell r="C11">
            <v>26.6</v>
          </cell>
          <cell r="D11">
            <v>21.4</v>
          </cell>
          <cell r="E11">
            <v>77.818181818181813</v>
          </cell>
          <cell r="F11">
            <v>82</v>
          </cell>
          <cell r="G11">
            <v>74</v>
          </cell>
          <cell r="H11">
            <v>8.2799999999999994</v>
          </cell>
          <cell r="I11" t="str">
            <v>S</v>
          </cell>
          <cell r="J11">
            <v>16.559999999999999</v>
          </cell>
          <cell r="K11">
            <v>0</v>
          </cell>
        </row>
        <row r="12">
          <cell r="B12">
            <v>26.608333333333338</v>
          </cell>
          <cell r="C12">
            <v>28.5</v>
          </cell>
          <cell r="D12">
            <v>21</v>
          </cell>
          <cell r="E12">
            <v>76.416666666666671</v>
          </cell>
          <cell r="F12">
            <v>83</v>
          </cell>
          <cell r="G12">
            <v>71</v>
          </cell>
          <cell r="H12">
            <v>7.2</v>
          </cell>
          <cell r="I12" t="str">
            <v>SE</v>
          </cell>
          <cell r="J12">
            <v>19.079999999999998</v>
          </cell>
          <cell r="K12">
            <v>0</v>
          </cell>
        </row>
        <row r="13">
          <cell r="B13">
            <v>29.583333333333339</v>
          </cell>
          <cell r="C13">
            <v>32.700000000000003</v>
          </cell>
          <cell r="D13">
            <v>22.3</v>
          </cell>
          <cell r="E13">
            <v>67.083333333333329</v>
          </cell>
          <cell r="F13">
            <v>77</v>
          </cell>
          <cell r="G13">
            <v>55</v>
          </cell>
          <cell r="H13">
            <v>10.8</v>
          </cell>
          <cell r="I13" t="str">
            <v>NE</v>
          </cell>
          <cell r="J13">
            <v>23.759999999999998</v>
          </cell>
          <cell r="K13">
            <v>0</v>
          </cell>
        </row>
        <row r="14">
          <cell r="B14">
            <v>30.483333333333338</v>
          </cell>
          <cell r="C14">
            <v>33</v>
          </cell>
          <cell r="D14">
            <v>23</v>
          </cell>
          <cell r="E14">
            <v>65.583333333333329</v>
          </cell>
          <cell r="F14">
            <v>70</v>
          </cell>
          <cell r="G14">
            <v>63</v>
          </cell>
          <cell r="H14">
            <v>18</v>
          </cell>
          <cell r="I14" t="str">
            <v>NE</v>
          </cell>
          <cell r="J14">
            <v>37.080000000000005</v>
          </cell>
          <cell r="K14">
            <v>0</v>
          </cell>
        </row>
        <row r="15">
          <cell r="B15">
            <v>30.95</v>
          </cell>
          <cell r="C15">
            <v>34</v>
          </cell>
          <cell r="D15">
            <v>24.4</v>
          </cell>
          <cell r="E15">
            <v>69.666666666666671</v>
          </cell>
          <cell r="F15">
            <v>76</v>
          </cell>
          <cell r="G15">
            <v>65</v>
          </cell>
          <cell r="H15">
            <v>16.559999999999999</v>
          </cell>
          <cell r="I15" t="str">
            <v>N</v>
          </cell>
          <cell r="J15">
            <v>38.159999999999997</v>
          </cell>
          <cell r="K15">
            <v>0</v>
          </cell>
        </row>
        <row r="16">
          <cell r="B16">
            <v>31.508333333333326</v>
          </cell>
          <cell r="C16">
            <v>33.9</v>
          </cell>
          <cell r="D16">
            <v>25</v>
          </cell>
          <cell r="E16">
            <v>68.666666666666671</v>
          </cell>
          <cell r="F16">
            <v>76</v>
          </cell>
          <cell r="G16">
            <v>63</v>
          </cell>
          <cell r="H16">
            <v>19.8</v>
          </cell>
          <cell r="I16" t="str">
            <v>NO</v>
          </cell>
          <cell r="J16">
            <v>37.800000000000004</v>
          </cell>
          <cell r="K16">
            <v>0</v>
          </cell>
        </row>
        <row r="17">
          <cell r="B17">
            <v>30.583333333333332</v>
          </cell>
          <cell r="C17">
            <v>33.6</v>
          </cell>
          <cell r="D17">
            <v>25.2</v>
          </cell>
          <cell r="E17">
            <v>69.083333333333329</v>
          </cell>
          <cell r="F17">
            <v>71</v>
          </cell>
          <cell r="G17">
            <v>67</v>
          </cell>
          <cell r="H17">
            <v>20.88</v>
          </cell>
          <cell r="I17" t="str">
            <v>N</v>
          </cell>
          <cell r="J17">
            <v>42.480000000000004</v>
          </cell>
          <cell r="K17">
            <v>0</v>
          </cell>
        </row>
        <row r="18">
          <cell r="B18">
            <v>28.908333333333331</v>
          </cell>
          <cell r="C18">
            <v>33</v>
          </cell>
          <cell r="D18">
            <v>23.8</v>
          </cell>
          <cell r="E18">
            <v>70.416666666666671</v>
          </cell>
          <cell r="F18">
            <v>75</v>
          </cell>
          <cell r="G18">
            <v>66</v>
          </cell>
          <cell r="H18">
            <v>14.04</v>
          </cell>
          <cell r="I18" t="str">
            <v>NE</v>
          </cell>
          <cell r="J18">
            <v>36.72</v>
          </cell>
          <cell r="K18">
            <v>1</v>
          </cell>
        </row>
        <row r="19">
          <cell r="B19">
            <v>29.724999999999998</v>
          </cell>
          <cell r="C19">
            <v>32.6</v>
          </cell>
          <cell r="D19">
            <v>24.5</v>
          </cell>
          <cell r="E19">
            <v>73.166666666666671</v>
          </cell>
          <cell r="F19">
            <v>80</v>
          </cell>
          <cell r="G19">
            <v>68</v>
          </cell>
          <cell r="H19">
            <v>12.96</v>
          </cell>
          <cell r="I19" t="str">
            <v>S</v>
          </cell>
          <cell r="J19">
            <v>30.6</v>
          </cell>
          <cell r="K19">
            <v>0.2</v>
          </cell>
        </row>
        <row r="20">
          <cell r="B20">
            <v>29</v>
          </cell>
          <cell r="C20">
            <v>32</v>
          </cell>
          <cell r="D20">
            <v>24.4</v>
          </cell>
          <cell r="E20">
            <v>70.909090909090907</v>
          </cell>
          <cell r="F20">
            <v>78</v>
          </cell>
          <cell r="G20">
            <v>65</v>
          </cell>
          <cell r="H20">
            <v>17.64</v>
          </cell>
          <cell r="I20" t="str">
            <v>L</v>
          </cell>
          <cell r="J20">
            <v>29.880000000000003</v>
          </cell>
          <cell r="K20">
            <v>0</v>
          </cell>
        </row>
        <row r="21">
          <cell r="B21">
            <v>29.108333333333331</v>
          </cell>
          <cell r="C21">
            <v>31</v>
          </cell>
          <cell r="D21">
            <v>24.7</v>
          </cell>
          <cell r="E21">
            <v>69</v>
          </cell>
          <cell r="F21">
            <v>72</v>
          </cell>
          <cell r="G21">
            <v>66</v>
          </cell>
          <cell r="H21">
            <v>16.2</v>
          </cell>
          <cell r="I21" t="str">
            <v>NE</v>
          </cell>
          <cell r="J21">
            <v>33.840000000000003</v>
          </cell>
          <cell r="K21">
            <v>0</v>
          </cell>
        </row>
        <row r="22">
          <cell r="B22">
            <v>30.05</v>
          </cell>
          <cell r="C22">
            <v>34</v>
          </cell>
          <cell r="D22">
            <v>23.1</v>
          </cell>
          <cell r="E22">
            <v>72</v>
          </cell>
          <cell r="F22">
            <v>77</v>
          </cell>
          <cell r="G22">
            <v>68</v>
          </cell>
          <cell r="H22">
            <v>23.040000000000003</v>
          </cell>
          <cell r="I22" t="str">
            <v>O</v>
          </cell>
          <cell r="J22">
            <v>38.880000000000003</v>
          </cell>
          <cell r="K22">
            <v>0</v>
          </cell>
        </row>
        <row r="23">
          <cell r="B23">
            <v>29.049999999999994</v>
          </cell>
          <cell r="C23">
            <v>32.299999999999997</v>
          </cell>
          <cell r="D23">
            <v>23.9</v>
          </cell>
          <cell r="E23">
            <v>75</v>
          </cell>
          <cell r="F23">
            <v>79</v>
          </cell>
          <cell r="G23">
            <v>71</v>
          </cell>
          <cell r="H23">
            <v>18.720000000000002</v>
          </cell>
          <cell r="I23" t="str">
            <v>S</v>
          </cell>
          <cell r="J23">
            <v>56.88</v>
          </cell>
          <cell r="K23">
            <v>0</v>
          </cell>
        </row>
        <row r="24">
          <cell r="B24">
            <v>30.150000000000002</v>
          </cell>
          <cell r="C24">
            <v>33.1</v>
          </cell>
          <cell r="D24">
            <v>23.6</v>
          </cell>
          <cell r="E24">
            <v>76.083333333333329</v>
          </cell>
          <cell r="F24">
            <v>83</v>
          </cell>
          <cell r="G24">
            <v>70</v>
          </cell>
          <cell r="H24">
            <v>15.48</v>
          </cell>
          <cell r="I24" t="str">
            <v>NE</v>
          </cell>
          <cell r="J24">
            <v>30.240000000000002</v>
          </cell>
          <cell r="K24">
            <v>0</v>
          </cell>
        </row>
        <row r="25">
          <cell r="B25">
            <v>25.816666666666666</v>
          </cell>
          <cell r="C25">
            <v>28.2</v>
          </cell>
          <cell r="D25">
            <v>23.5</v>
          </cell>
          <cell r="E25">
            <v>81.666666666666671</v>
          </cell>
          <cell r="F25">
            <v>84</v>
          </cell>
          <cell r="G25">
            <v>78</v>
          </cell>
          <cell r="H25">
            <v>13.68</v>
          </cell>
          <cell r="I25" t="str">
            <v>O</v>
          </cell>
          <cell r="J25">
            <v>37.080000000000005</v>
          </cell>
          <cell r="K25">
            <v>6.4</v>
          </cell>
        </row>
        <row r="26">
          <cell r="B26">
            <v>24.433333333333337</v>
          </cell>
          <cell r="C26">
            <v>28.6</v>
          </cell>
          <cell r="D26">
            <v>19.5</v>
          </cell>
          <cell r="E26">
            <v>65.833333333333329</v>
          </cell>
          <cell r="F26">
            <v>74</v>
          </cell>
          <cell r="G26">
            <v>56</v>
          </cell>
          <cell r="H26">
            <v>11.879999999999999</v>
          </cell>
          <cell r="I26" t="str">
            <v>S</v>
          </cell>
          <cell r="J26">
            <v>21.96</v>
          </cell>
          <cell r="K26">
            <v>0</v>
          </cell>
        </row>
        <row r="27">
          <cell r="B27">
            <v>28.516666666666666</v>
          </cell>
          <cell r="C27">
            <v>33.1</v>
          </cell>
          <cell r="D27">
            <v>15.8</v>
          </cell>
          <cell r="E27">
            <v>61.416666666666664</v>
          </cell>
          <cell r="F27">
            <v>76</v>
          </cell>
          <cell r="G27">
            <v>49</v>
          </cell>
          <cell r="H27">
            <v>14.76</v>
          </cell>
          <cell r="I27" t="str">
            <v>S</v>
          </cell>
          <cell r="J27">
            <v>29.880000000000003</v>
          </cell>
          <cell r="K27">
            <v>0</v>
          </cell>
        </row>
        <row r="28">
          <cell r="B28">
            <v>30.224999999999998</v>
          </cell>
          <cell r="C28">
            <v>33.9</v>
          </cell>
          <cell r="D28">
            <v>19</v>
          </cell>
          <cell r="E28">
            <v>60.166666666666664</v>
          </cell>
          <cell r="F28">
            <v>73</v>
          </cell>
          <cell r="G28">
            <v>53</v>
          </cell>
          <cell r="H28">
            <v>14.4</v>
          </cell>
          <cell r="I28" t="str">
            <v>NE</v>
          </cell>
          <cell r="J28">
            <v>27</v>
          </cell>
          <cell r="K28">
            <v>0</v>
          </cell>
        </row>
        <row r="29">
          <cell r="B29">
            <v>31.700000000000003</v>
          </cell>
          <cell r="C29">
            <v>34.9</v>
          </cell>
          <cell r="D29">
            <v>24.1</v>
          </cell>
          <cell r="E29">
            <v>60.583333333333336</v>
          </cell>
          <cell r="F29">
            <v>64</v>
          </cell>
          <cell r="G29">
            <v>56</v>
          </cell>
          <cell r="H29">
            <v>15.840000000000002</v>
          </cell>
          <cell r="I29" t="str">
            <v>N</v>
          </cell>
          <cell r="J29">
            <v>28.08</v>
          </cell>
          <cell r="K29">
            <v>0</v>
          </cell>
        </row>
        <row r="30">
          <cell r="B30">
            <v>31.474999999999998</v>
          </cell>
          <cell r="C30">
            <v>34.4</v>
          </cell>
          <cell r="D30">
            <v>22.5</v>
          </cell>
          <cell r="E30">
            <v>66</v>
          </cell>
          <cell r="F30">
            <v>79</v>
          </cell>
          <cell r="G30">
            <v>61</v>
          </cell>
          <cell r="H30">
            <v>16.559999999999999</v>
          </cell>
          <cell r="I30" t="str">
            <v>N</v>
          </cell>
          <cell r="J30">
            <v>31.680000000000003</v>
          </cell>
          <cell r="K30">
            <v>0</v>
          </cell>
        </row>
        <row r="31">
          <cell r="B31">
            <v>32.25</v>
          </cell>
          <cell r="C31">
            <v>34.9</v>
          </cell>
          <cell r="D31">
            <v>25.9</v>
          </cell>
          <cell r="E31">
            <v>66.166666666666671</v>
          </cell>
          <cell r="F31">
            <v>70</v>
          </cell>
          <cell r="G31">
            <v>63</v>
          </cell>
          <cell r="H31">
            <v>24.840000000000003</v>
          </cell>
          <cell r="I31" t="str">
            <v>NO</v>
          </cell>
          <cell r="J31">
            <v>44.28</v>
          </cell>
          <cell r="K31">
            <v>0</v>
          </cell>
        </row>
        <row r="32">
          <cell r="B32">
            <v>31.658333333333331</v>
          </cell>
          <cell r="C32">
            <v>35.1</v>
          </cell>
          <cell r="D32">
            <v>24.7</v>
          </cell>
          <cell r="E32">
            <v>67.75</v>
          </cell>
          <cell r="F32">
            <v>71</v>
          </cell>
          <cell r="G32">
            <v>62</v>
          </cell>
          <cell r="H32">
            <v>20.88</v>
          </cell>
          <cell r="I32" t="str">
            <v>NO</v>
          </cell>
          <cell r="J32">
            <v>41.4</v>
          </cell>
          <cell r="K32">
            <v>0</v>
          </cell>
        </row>
        <row r="33">
          <cell r="B33">
            <v>31.400000000000002</v>
          </cell>
          <cell r="C33">
            <v>34.6</v>
          </cell>
          <cell r="D33">
            <v>23.1</v>
          </cell>
          <cell r="E33">
            <v>68.666666666666671</v>
          </cell>
          <cell r="F33">
            <v>75</v>
          </cell>
          <cell r="G33">
            <v>65</v>
          </cell>
          <cell r="H33">
            <v>19.8</v>
          </cell>
          <cell r="I33" t="str">
            <v>NO</v>
          </cell>
          <cell r="J33">
            <v>36</v>
          </cell>
          <cell r="K33">
            <v>0.6</v>
          </cell>
        </row>
        <row r="34">
          <cell r="B34">
            <v>33.085714285714282</v>
          </cell>
          <cell r="C34">
            <v>37.200000000000003</v>
          </cell>
          <cell r="D34">
            <v>26.1</v>
          </cell>
          <cell r="E34">
            <v>60.5</v>
          </cell>
          <cell r="F34">
            <v>70</v>
          </cell>
          <cell r="G34">
            <v>48</v>
          </cell>
          <cell r="H34">
            <v>19.079999999999998</v>
          </cell>
          <cell r="I34" t="str">
            <v>N</v>
          </cell>
          <cell r="J34">
            <v>33.480000000000004</v>
          </cell>
          <cell r="K34">
            <v>0</v>
          </cell>
        </row>
        <row r="35">
          <cell r="B35">
            <v>31.216666666666658</v>
          </cell>
          <cell r="C35">
            <v>39.299999999999997</v>
          </cell>
          <cell r="D35">
            <v>26.2</v>
          </cell>
          <cell r="E35">
            <v>52.458333333333336</v>
          </cell>
          <cell r="F35">
            <v>61</v>
          </cell>
          <cell r="G35">
            <v>39</v>
          </cell>
          <cell r="H35">
            <v>18.720000000000002</v>
          </cell>
          <cell r="I35" t="str">
            <v>NE</v>
          </cell>
          <cell r="J35">
            <v>44.28</v>
          </cell>
          <cell r="K35">
            <v>0</v>
          </cell>
        </row>
        <row r="36">
          <cell r="I36" t="str">
            <v>NE</v>
          </cell>
        </row>
      </sheetData>
      <sheetData sheetId="10"/>
      <sheetData sheetId="1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28.666666666666668</v>
          </cell>
          <cell r="C5">
            <v>38.4</v>
          </cell>
          <cell r="D5">
            <v>19</v>
          </cell>
          <cell r="E5">
            <v>42.875</v>
          </cell>
          <cell r="F5">
            <v>77</v>
          </cell>
          <cell r="G5">
            <v>15</v>
          </cell>
          <cell r="H5">
            <v>16.2</v>
          </cell>
          <cell r="I5" t="str">
            <v>SE</v>
          </cell>
          <cell r="J5">
            <v>32.76</v>
          </cell>
          <cell r="K5">
            <v>0</v>
          </cell>
        </row>
        <row r="6">
          <cell r="B6">
            <v>29.966666666666665</v>
          </cell>
          <cell r="C6">
            <v>37.299999999999997</v>
          </cell>
          <cell r="D6">
            <v>23.5</v>
          </cell>
          <cell r="E6">
            <v>42.625</v>
          </cell>
          <cell r="F6">
            <v>64</v>
          </cell>
          <cell r="G6">
            <v>25</v>
          </cell>
          <cell r="H6">
            <v>18.36</v>
          </cell>
          <cell r="I6" t="str">
            <v>NO</v>
          </cell>
          <cell r="J6">
            <v>48.24</v>
          </cell>
          <cell r="K6">
            <v>0</v>
          </cell>
        </row>
        <row r="7">
          <cell r="B7">
            <v>28.012499999999999</v>
          </cell>
          <cell r="C7">
            <v>36.5</v>
          </cell>
          <cell r="D7">
            <v>21.2</v>
          </cell>
          <cell r="E7">
            <v>57.041666666666664</v>
          </cell>
          <cell r="F7">
            <v>86</v>
          </cell>
          <cell r="G7">
            <v>22</v>
          </cell>
          <cell r="H7">
            <v>25.92</v>
          </cell>
          <cell r="I7" t="str">
            <v>SO</v>
          </cell>
          <cell r="J7">
            <v>44.28</v>
          </cell>
          <cell r="K7">
            <v>0</v>
          </cell>
        </row>
        <row r="8">
          <cell r="B8">
            <v>28.641666666666669</v>
          </cell>
          <cell r="C8">
            <v>37.4</v>
          </cell>
          <cell r="D8">
            <v>20.7</v>
          </cell>
          <cell r="E8">
            <v>47.583333333333336</v>
          </cell>
          <cell r="F8">
            <v>83</v>
          </cell>
          <cell r="G8">
            <v>18</v>
          </cell>
          <cell r="H8">
            <v>16.2</v>
          </cell>
          <cell r="I8" t="str">
            <v>S</v>
          </cell>
          <cell r="J8">
            <v>27.720000000000002</v>
          </cell>
          <cell r="K8">
            <v>0</v>
          </cell>
        </row>
        <row r="9">
          <cell r="B9">
            <v>29.887499999999992</v>
          </cell>
          <cell r="C9">
            <v>38.799999999999997</v>
          </cell>
          <cell r="D9">
            <v>18.8</v>
          </cell>
          <cell r="E9">
            <v>36.625</v>
          </cell>
          <cell r="F9">
            <v>76</v>
          </cell>
          <cell r="G9">
            <v>14</v>
          </cell>
          <cell r="H9">
            <v>13.32</v>
          </cell>
          <cell r="I9" t="str">
            <v>SE</v>
          </cell>
          <cell r="J9">
            <v>27.36</v>
          </cell>
          <cell r="K9">
            <v>0</v>
          </cell>
        </row>
        <row r="10">
          <cell r="B10">
            <v>26.679166666666671</v>
          </cell>
          <cell r="C10">
            <v>30.3</v>
          </cell>
          <cell r="D10">
            <v>23.8</v>
          </cell>
          <cell r="E10">
            <v>59.75</v>
          </cell>
          <cell r="F10">
            <v>73</v>
          </cell>
          <cell r="G10">
            <v>35</v>
          </cell>
          <cell r="H10">
            <v>24.48</v>
          </cell>
          <cell r="I10" t="str">
            <v>SO</v>
          </cell>
          <cell r="J10">
            <v>40.680000000000007</v>
          </cell>
          <cell r="K10">
            <v>0</v>
          </cell>
        </row>
        <row r="11">
          <cell r="B11">
            <v>25.299999999999997</v>
          </cell>
          <cell r="C11">
            <v>32.799999999999997</v>
          </cell>
          <cell r="D11">
            <v>19.899999999999999</v>
          </cell>
          <cell r="E11">
            <v>67.5</v>
          </cell>
          <cell r="F11">
            <v>90</v>
          </cell>
          <cell r="G11">
            <v>37</v>
          </cell>
          <cell r="H11">
            <v>17.28</v>
          </cell>
          <cell r="I11" t="str">
            <v>SO</v>
          </cell>
          <cell r="J11">
            <v>37.080000000000005</v>
          </cell>
          <cell r="K11">
            <v>0</v>
          </cell>
        </row>
        <row r="12">
          <cell r="B12">
            <v>24.904166666666669</v>
          </cell>
          <cell r="C12">
            <v>29.4</v>
          </cell>
          <cell r="D12">
            <v>21.3</v>
          </cell>
          <cell r="E12">
            <v>67.666666666666671</v>
          </cell>
          <cell r="F12">
            <v>87</v>
          </cell>
          <cell r="G12">
            <v>50</v>
          </cell>
          <cell r="H12">
            <v>18.720000000000002</v>
          </cell>
          <cell r="I12" t="str">
            <v>S</v>
          </cell>
          <cell r="J12">
            <v>31.319999999999997</v>
          </cell>
          <cell r="K12">
            <v>0.8</v>
          </cell>
        </row>
        <row r="13">
          <cell r="B13">
            <v>24.670833333333338</v>
          </cell>
          <cell r="C13">
            <v>30.9</v>
          </cell>
          <cell r="D13">
            <v>20.9</v>
          </cell>
          <cell r="E13">
            <v>74.75</v>
          </cell>
          <cell r="F13">
            <v>92</v>
          </cell>
          <cell r="G13">
            <v>47</v>
          </cell>
          <cell r="H13">
            <v>13.32</v>
          </cell>
          <cell r="I13" t="str">
            <v>L</v>
          </cell>
          <cell r="J13">
            <v>22.68</v>
          </cell>
          <cell r="K13">
            <v>1.7999999999999998</v>
          </cell>
        </row>
        <row r="14">
          <cell r="B14">
            <v>25.212500000000006</v>
          </cell>
          <cell r="C14">
            <v>29.1</v>
          </cell>
          <cell r="D14">
            <v>22.7</v>
          </cell>
          <cell r="E14">
            <v>72.333333333333329</v>
          </cell>
          <cell r="F14">
            <v>84</v>
          </cell>
          <cell r="G14">
            <v>57</v>
          </cell>
          <cell r="H14">
            <v>14.4</v>
          </cell>
          <cell r="I14" t="str">
            <v>NE</v>
          </cell>
          <cell r="J14">
            <v>23.400000000000002</v>
          </cell>
          <cell r="K14">
            <v>0.4</v>
          </cell>
        </row>
        <row r="15">
          <cell r="B15">
            <v>27.308333333333334</v>
          </cell>
          <cell r="C15">
            <v>34.9</v>
          </cell>
          <cell r="D15">
            <v>21.2</v>
          </cell>
          <cell r="E15">
            <v>62.583333333333336</v>
          </cell>
          <cell r="F15">
            <v>91</v>
          </cell>
          <cell r="G15">
            <v>29</v>
          </cell>
          <cell r="H15">
            <v>17.28</v>
          </cell>
          <cell r="I15" t="str">
            <v>NE</v>
          </cell>
          <cell r="J15">
            <v>33.840000000000003</v>
          </cell>
          <cell r="K15">
            <v>0</v>
          </cell>
        </row>
        <row r="16">
          <cell r="B16">
            <v>28.979166666666668</v>
          </cell>
          <cell r="C16">
            <v>36.799999999999997</v>
          </cell>
          <cell r="D16">
            <v>21.3</v>
          </cell>
          <cell r="E16">
            <v>49.375</v>
          </cell>
          <cell r="F16">
            <v>82</v>
          </cell>
          <cell r="G16">
            <v>22</v>
          </cell>
          <cell r="H16">
            <v>15.48</v>
          </cell>
          <cell r="I16" t="str">
            <v>NE</v>
          </cell>
          <cell r="J16">
            <v>32.4</v>
          </cell>
          <cell r="K16">
            <v>0</v>
          </cell>
        </row>
        <row r="17">
          <cell r="B17">
            <v>28.462500000000002</v>
          </cell>
          <cell r="C17">
            <v>38.299999999999997</v>
          </cell>
          <cell r="D17">
            <v>22</v>
          </cell>
          <cell r="E17">
            <v>50.125</v>
          </cell>
          <cell r="F17">
            <v>84</v>
          </cell>
          <cell r="G17">
            <v>20</v>
          </cell>
          <cell r="H17">
            <v>29.16</v>
          </cell>
          <cell r="I17" t="str">
            <v>N</v>
          </cell>
          <cell r="J17">
            <v>65.52</v>
          </cell>
          <cell r="K17">
            <v>11.799999999999999</v>
          </cell>
        </row>
        <row r="18">
          <cell r="B18">
            <v>28.070833333333336</v>
          </cell>
          <cell r="C18">
            <v>37.5</v>
          </cell>
          <cell r="D18">
            <v>20.5</v>
          </cell>
          <cell r="E18">
            <v>56.375</v>
          </cell>
          <cell r="F18">
            <v>89</v>
          </cell>
          <cell r="G18">
            <v>18</v>
          </cell>
          <cell r="H18">
            <v>14.4</v>
          </cell>
          <cell r="I18" t="str">
            <v>N</v>
          </cell>
          <cell r="J18">
            <v>30.6</v>
          </cell>
          <cell r="K18">
            <v>0</v>
          </cell>
        </row>
        <row r="19">
          <cell r="B19">
            <v>29.149999999999991</v>
          </cell>
          <cell r="C19">
            <v>37.5</v>
          </cell>
          <cell r="D19">
            <v>21.9</v>
          </cell>
          <cell r="E19">
            <v>50.708333333333336</v>
          </cell>
          <cell r="F19">
            <v>80</v>
          </cell>
          <cell r="G19">
            <v>20</v>
          </cell>
          <cell r="H19">
            <v>16.2</v>
          </cell>
          <cell r="I19" t="str">
            <v>SO</v>
          </cell>
          <cell r="J19">
            <v>30.96</v>
          </cell>
          <cell r="K19">
            <v>0</v>
          </cell>
        </row>
        <row r="20">
          <cell r="B20">
            <v>29.412499999999998</v>
          </cell>
          <cell r="C20">
            <v>37.299999999999997</v>
          </cell>
          <cell r="D20">
            <v>22.9</v>
          </cell>
          <cell r="E20">
            <v>46.375</v>
          </cell>
          <cell r="F20">
            <v>68</v>
          </cell>
          <cell r="G20">
            <v>23</v>
          </cell>
          <cell r="H20">
            <v>19.079999999999998</v>
          </cell>
          <cell r="I20" t="str">
            <v>SE</v>
          </cell>
          <cell r="J20">
            <v>32.4</v>
          </cell>
          <cell r="K20">
            <v>0</v>
          </cell>
        </row>
        <row r="21">
          <cell r="B21">
            <v>32.137499999999996</v>
          </cell>
          <cell r="C21">
            <v>39.1</v>
          </cell>
          <cell r="D21">
            <v>26.3</v>
          </cell>
          <cell r="E21">
            <v>34.208333333333336</v>
          </cell>
          <cell r="F21">
            <v>54</v>
          </cell>
          <cell r="G21">
            <v>18</v>
          </cell>
          <cell r="H21">
            <v>18</v>
          </cell>
          <cell r="I21" t="str">
            <v>SE</v>
          </cell>
          <cell r="J21">
            <v>33.119999999999997</v>
          </cell>
          <cell r="K21">
            <v>0</v>
          </cell>
        </row>
        <row r="22">
          <cell r="B22">
            <v>30.395833333333329</v>
          </cell>
          <cell r="C22">
            <v>38.9</v>
          </cell>
          <cell r="D22">
            <v>25.5</v>
          </cell>
          <cell r="E22">
            <v>43.625</v>
          </cell>
          <cell r="F22">
            <v>66</v>
          </cell>
          <cell r="G22">
            <v>22</v>
          </cell>
          <cell r="H22">
            <v>25.92</v>
          </cell>
          <cell r="I22" t="str">
            <v>O</v>
          </cell>
          <cell r="J22">
            <v>53.28</v>
          </cell>
          <cell r="K22">
            <v>0.2</v>
          </cell>
        </row>
        <row r="23">
          <cell r="B23">
            <v>28.375000000000004</v>
          </cell>
          <cell r="C23">
            <v>36.200000000000003</v>
          </cell>
          <cell r="D23">
            <v>22.8</v>
          </cell>
          <cell r="E23">
            <v>58.833333333333336</v>
          </cell>
          <cell r="F23">
            <v>83</v>
          </cell>
          <cell r="G23">
            <v>30</v>
          </cell>
          <cell r="H23">
            <v>19.8</v>
          </cell>
          <cell r="I23" t="str">
            <v>S</v>
          </cell>
          <cell r="J23">
            <v>30.240000000000002</v>
          </cell>
          <cell r="K23">
            <v>0.2</v>
          </cell>
        </row>
        <row r="24">
          <cell r="B24">
            <v>28.541666666666668</v>
          </cell>
          <cell r="C24">
            <v>35.700000000000003</v>
          </cell>
          <cell r="D24">
            <v>23.2</v>
          </cell>
          <cell r="E24">
            <v>57.208333333333336</v>
          </cell>
          <cell r="F24">
            <v>81</v>
          </cell>
          <cell r="G24">
            <v>32</v>
          </cell>
          <cell r="H24">
            <v>33.480000000000004</v>
          </cell>
          <cell r="I24" t="str">
            <v>SE</v>
          </cell>
          <cell r="J24">
            <v>63.360000000000007</v>
          </cell>
          <cell r="K24">
            <v>0</v>
          </cell>
        </row>
        <row r="25">
          <cell r="B25">
            <v>24.024999999999995</v>
          </cell>
          <cell r="C25">
            <v>33.1</v>
          </cell>
          <cell r="D25">
            <v>19.3</v>
          </cell>
          <cell r="E25">
            <v>79.833333333333329</v>
          </cell>
          <cell r="F25">
            <v>93</v>
          </cell>
          <cell r="G25">
            <v>43</v>
          </cell>
          <cell r="H25">
            <v>28.8</v>
          </cell>
          <cell r="I25" t="str">
            <v>SE</v>
          </cell>
          <cell r="J25">
            <v>70.2</v>
          </cell>
          <cell r="K25">
            <v>29</v>
          </cell>
        </row>
        <row r="26">
          <cell r="B26">
            <v>22.454166666666666</v>
          </cell>
          <cell r="C26">
            <v>27.1</v>
          </cell>
          <cell r="D26">
            <v>19.399999999999999</v>
          </cell>
          <cell r="E26">
            <v>78.75</v>
          </cell>
          <cell r="F26">
            <v>92</v>
          </cell>
          <cell r="G26">
            <v>56</v>
          </cell>
          <cell r="H26">
            <v>13.32</v>
          </cell>
          <cell r="I26" t="str">
            <v>SE</v>
          </cell>
          <cell r="J26">
            <v>20.16</v>
          </cell>
          <cell r="K26">
            <v>0</v>
          </cell>
        </row>
        <row r="27">
          <cell r="B27">
            <v>25.1875</v>
          </cell>
          <cell r="C27">
            <v>32.1</v>
          </cell>
          <cell r="D27">
            <v>19.7</v>
          </cell>
          <cell r="E27">
            <v>70.75</v>
          </cell>
          <cell r="F27">
            <v>93</v>
          </cell>
          <cell r="G27">
            <v>41</v>
          </cell>
          <cell r="H27">
            <v>12.24</v>
          </cell>
          <cell r="I27" t="str">
            <v>SE</v>
          </cell>
          <cell r="J27">
            <v>23.759999999999998</v>
          </cell>
          <cell r="K27">
            <v>0</v>
          </cell>
        </row>
        <row r="28">
          <cell r="B28">
            <v>27.933333333333334</v>
          </cell>
          <cell r="C28">
            <v>35.4</v>
          </cell>
          <cell r="D28">
            <v>21.2</v>
          </cell>
          <cell r="E28">
            <v>57.5</v>
          </cell>
          <cell r="F28">
            <v>88</v>
          </cell>
          <cell r="G28">
            <v>26</v>
          </cell>
          <cell r="H28">
            <v>11.16</v>
          </cell>
          <cell r="I28" t="str">
            <v>SE</v>
          </cell>
          <cell r="J28">
            <v>25.2</v>
          </cell>
          <cell r="K28">
            <v>0</v>
          </cell>
        </row>
        <row r="29">
          <cell r="B29">
            <v>28.654166666666658</v>
          </cell>
          <cell r="C29">
            <v>36.9</v>
          </cell>
          <cell r="D29">
            <v>19.7</v>
          </cell>
          <cell r="E29">
            <v>50.208333333333336</v>
          </cell>
          <cell r="F29">
            <v>86</v>
          </cell>
          <cell r="G29">
            <v>23</v>
          </cell>
          <cell r="H29">
            <v>14.04</v>
          </cell>
          <cell r="I29" t="str">
            <v>SE</v>
          </cell>
          <cell r="J29">
            <v>28.08</v>
          </cell>
          <cell r="K29">
            <v>0</v>
          </cell>
        </row>
        <row r="30">
          <cell r="B30">
            <v>29.050000000000008</v>
          </cell>
          <cell r="C30">
            <v>37.299999999999997</v>
          </cell>
          <cell r="D30">
            <v>20.8</v>
          </cell>
          <cell r="E30">
            <v>51.416666666666664</v>
          </cell>
          <cell r="F30">
            <v>86</v>
          </cell>
          <cell r="G30">
            <v>23</v>
          </cell>
          <cell r="H30">
            <v>12.6</v>
          </cell>
          <cell r="I30" t="str">
            <v>SE</v>
          </cell>
          <cell r="J30">
            <v>29.880000000000003</v>
          </cell>
          <cell r="K30">
            <v>0</v>
          </cell>
        </row>
        <row r="31">
          <cell r="B31">
            <v>30.141666666666662</v>
          </cell>
          <cell r="C31">
            <v>37.4</v>
          </cell>
          <cell r="D31">
            <v>24.1</v>
          </cell>
          <cell r="E31">
            <v>46.5</v>
          </cell>
          <cell r="F31">
            <v>70</v>
          </cell>
          <cell r="G31">
            <v>24</v>
          </cell>
          <cell r="H31">
            <v>16.2</v>
          </cell>
          <cell r="I31" t="str">
            <v>N</v>
          </cell>
          <cell r="J31">
            <v>33.119999999999997</v>
          </cell>
          <cell r="K31">
            <v>0</v>
          </cell>
        </row>
        <row r="32">
          <cell r="B32">
            <v>27.262500000000003</v>
          </cell>
          <cell r="C32">
            <v>32</v>
          </cell>
          <cell r="D32">
            <v>22.6</v>
          </cell>
          <cell r="E32">
            <v>59.041666666666664</v>
          </cell>
          <cell r="F32">
            <v>81</v>
          </cell>
          <cell r="G32">
            <v>39</v>
          </cell>
          <cell r="H32">
            <v>29.880000000000003</v>
          </cell>
          <cell r="I32" t="str">
            <v>NE</v>
          </cell>
          <cell r="J32">
            <v>51.480000000000004</v>
          </cell>
          <cell r="K32">
            <v>4</v>
          </cell>
        </row>
        <row r="33">
          <cell r="B33">
            <v>29.024999999999995</v>
          </cell>
          <cell r="C33">
            <v>36.4</v>
          </cell>
          <cell r="D33">
            <v>22.5</v>
          </cell>
          <cell r="E33">
            <v>53.666666666666664</v>
          </cell>
          <cell r="F33">
            <v>85</v>
          </cell>
          <cell r="G33">
            <v>25</v>
          </cell>
          <cell r="H33">
            <v>14.4</v>
          </cell>
          <cell r="I33" t="str">
            <v>N</v>
          </cell>
          <cell r="J33">
            <v>33.480000000000004</v>
          </cell>
          <cell r="K33">
            <v>0</v>
          </cell>
        </row>
        <row r="34">
          <cell r="B34">
            <v>30.541666666666661</v>
          </cell>
          <cell r="C34">
            <v>37.5</v>
          </cell>
          <cell r="D34">
            <v>24.4</v>
          </cell>
          <cell r="E34">
            <v>46</v>
          </cell>
          <cell r="F34">
            <v>72</v>
          </cell>
          <cell r="G34">
            <v>22</v>
          </cell>
          <cell r="H34">
            <v>16.2</v>
          </cell>
          <cell r="I34" t="str">
            <v>NE</v>
          </cell>
          <cell r="J34">
            <v>33.119999999999997</v>
          </cell>
          <cell r="K34">
            <v>0</v>
          </cell>
        </row>
        <row r="35">
          <cell r="B35">
            <v>30.683333333333326</v>
          </cell>
          <cell r="C35">
            <v>37.5</v>
          </cell>
          <cell r="D35">
            <v>23.9</v>
          </cell>
          <cell r="E35">
            <v>45.041666666666664</v>
          </cell>
          <cell r="F35">
            <v>74</v>
          </cell>
          <cell r="G35">
            <v>24</v>
          </cell>
          <cell r="H35">
            <v>15.120000000000001</v>
          </cell>
          <cell r="I35" t="str">
            <v>SE</v>
          </cell>
          <cell r="J35">
            <v>42.84</v>
          </cell>
          <cell r="K35">
            <v>0</v>
          </cell>
        </row>
        <row r="36">
          <cell r="I36" t="str">
            <v>SE</v>
          </cell>
        </row>
      </sheetData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28.274999999999999</v>
          </cell>
          <cell r="C5">
            <v>32.299999999999997</v>
          </cell>
          <cell r="D5">
            <v>24.2</v>
          </cell>
          <cell r="E5">
            <v>85.5</v>
          </cell>
          <cell r="F5">
            <v>88</v>
          </cell>
          <cell r="G5">
            <v>84</v>
          </cell>
          <cell r="H5">
            <v>11.520000000000001</v>
          </cell>
          <cell r="I5" t="str">
            <v>NO</v>
          </cell>
          <cell r="J5">
            <v>23.040000000000003</v>
          </cell>
          <cell r="K5">
            <v>0.2</v>
          </cell>
        </row>
        <row r="6">
          <cell r="B6">
            <v>28.366666666666671</v>
          </cell>
          <cell r="C6">
            <v>32.5</v>
          </cell>
          <cell r="D6">
            <v>24.2</v>
          </cell>
          <cell r="E6">
            <v>70.333333333333329</v>
          </cell>
          <cell r="F6">
            <v>78</v>
          </cell>
          <cell r="G6">
            <v>63</v>
          </cell>
          <cell r="H6">
            <v>17.28</v>
          </cell>
          <cell r="I6" t="str">
            <v>NO</v>
          </cell>
          <cell r="J6">
            <v>30.240000000000002</v>
          </cell>
          <cell r="K6">
            <v>0</v>
          </cell>
        </row>
        <row r="7">
          <cell r="B7">
            <v>26.074999999999999</v>
          </cell>
          <cell r="C7">
            <v>30.8</v>
          </cell>
          <cell r="D7">
            <v>20.6</v>
          </cell>
          <cell r="E7">
            <v>82.5</v>
          </cell>
          <cell r="F7">
            <v>85</v>
          </cell>
          <cell r="G7">
            <v>69</v>
          </cell>
          <cell r="H7">
            <v>4.32</v>
          </cell>
          <cell r="I7" t="str">
            <v>N</v>
          </cell>
          <cell r="J7">
            <v>10.08</v>
          </cell>
          <cell r="K7">
            <v>0</v>
          </cell>
        </row>
        <row r="8">
          <cell r="B8">
            <v>27</v>
          </cell>
          <cell r="C8">
            <v>31.1</v>
          </cell>
          <cell r="D8">
            <v>23.8</v>
          </cell>
          <cell r="E8">
            <v>73</v>
          </cell>
          <cell r="F8">
            <v>79</v>
          </cell>
          <cell r="G8">
            <v>65</v>
          </cell>
          <cell r="H8">
            <v>3.6</v>
          </cell>
          <cell r="I8" t="str">
            <v>NO</v>
          </cell>
          <cell r="J8">
            <v>9.7200000000000006</v>
          </cell>
          <cell r="K8">
            <v>0</v>
          </cell>
        </row>
        <row r="9">
          <cell r="B9">
            <v>26.483333333333334</v>
          </cell>
          <cell r="C9">
            <v>33.799999999999997</v>
          </cell>
          <cell r="D9">
            <v>24.5</v>
          </cell>
          <cell r="E9">
            <v>68.599999999999994</v>
          </cell>
          <cell r="F9">
            <v>74</v>
          </cell>
          <cell r="G9">
            <v>59</v>
          </cell>
          <cell r="H9">
            <v>15.840000000000002</v>
          </cell>
          <cell r="I9" t="str">
            <v>NO</v>
          </cell>
          <cell r="J9">
            <v>49.680000000000007</v>
          </cell>
          <cell r="K9">
            <v>0</v>
          </cell>
        </row>
        <row r="10">
          <cell r="B10">
            <v>25.372727272727275</v>
          </cell>
          <cell r="C10">
            <v>28.3</v>
          </cell>
          <cell r="D10">
            <v>21.5</v>
          </cell>
          <cell r="E10">
            <v>75.727272727272734</v>
          </cell>
          <cell r="F10">
            <v>88</v>
          </cell>
          <cell r="G10">
            <v>65</v>
          </cell>
          <cell r="H10">
            <v>12.24</v>
          </cell>
          <cell r="I10" t="str">
            <v>SO</v>
          </cell>
          <cell r="J10">
            <v>29.52</v>
          </cell>
          <cell r="K10">
            <v>0.2</v>
          </cell>
        </row>
        <row r="11">
          <cell r="B11">
            <v>26.071428571428573</v>
          </cell>
          <cell r="C11">
            <v>31.4</v>
          </cell>
          <cell r="D11">
            <v>22.2</v>
          </cell>
          <cell r="E11">
            <v>75.599999999999994</v>
          </cell>
          <cell r="F11">
            <v>83</v>
          </cell>
          <cell r="G11">
            <v>66</v>
          </cell>
          <cell r="H11">
            <v>11.520000000000001</v>
          </cell>
          <cell r="I11" t="str">
            <v>N</v>
          </cell>
          <cell r="J11">
            <v>28.08</v>
          </cell>
          <cell r="K11">
            <v>0</v>
          </cell>
        </row>
        <row r="12">
          <cell r="B12">
            <v>27.057142857142857</v>
          </cell>
          <cell r="C12">
            <v>30.9</v>
          </cell>
          <cell r="D12">
            <v>21</v>
          </cell>
          <cell r="E12">
            <v>72.2</v>
          </cell>
          <cell r="F12">
            <v>88</v>
          </cell>
          <cell r="G12">
            <v>52</v>
          </cell>
          <cell r="H12">
            <v>9.7200000000000006</v>
          </cell>
          <cell r="I12" t="str">
            <v>L</v>
          </cell>
          <cell r="J12">
            <v>20.52</v>
          </cell>
          <cell r="K12">
            <v>0</v>
          </cell>
        </row>
        <row r="13">
          <cell r="B13">
            <v>27.25714285714286</v>
          </cell>
          <cell r="C13">
            <v>33.5</v>
          </cell>
          <cell r="D13">
            <v>21.5</v>
          </cell>
          <cell r="E13">
            <v>74.2</v>
          </cell>
          <cell r="F13">
            <v>86</v>
          </cell>
          <cell r="G13">
            <v>62</v>
          </cell>
          <cell r="H13">
            <v>13.68</v>
          </cell>
          <cell r="I13" t="str">
            <v>L</v>
          </cell>
          <cell r="J13">
            <v>29.16</v>
          </cell>
          <cell r="K13">
            <v>0</v>
          </cell>
        </row>
        <row r="14">
          <cell r="B14">
            <v>28.400000000000002</v>
          </cell>
          <cell r="C14">
            <v>31.7</v>
          </cell>
          <cell r="D14">
            <v>22.6</v>
          </cell>
          <cell r="E14">
            <v>81</v>
          </cell>
          <cell r="F14">
            <v>86</v>
          </cell>
          <cell r="G14">
            <v>67</v>
          </cell>
          <cell r="H14">
            <v>13.32</v>
          </cell>
          <cell r="I14" t="str">
            <v>L</v>
          </cell>
          <cell r="J14">
            <v>23.040000000000003</v>
          </cell>
          <cell r="K14">
            <v>0</v>
          </cell>
        </row>
        <row r="15">
          <cell r="B15">
            <v>28.512500000000006</v>
          </cell>
          <cell r="C15">
            <v>32.4</v>
          </cell>
          <cell r="D15">
            <v>23.6</v>
          </cell>
          <cell r="E15">
            <v>70.75</v>
          </cell>
          <cell r="F15">
            <v>84</v>
          </cell>
          <cell r="G15">
            <v>61</v>
          </cell>
          <cell r="H15">
            <v>13.68</v>
          </cell>
          <cell r="I15" t="str">
            <v>N</v>
          </cell>
          <cell r="J15">
            <v>24.12</v>
          </cell>
          <cell r="K15">
            <v>0</v>
          </cell>
        </row>
        <row r="16">
          <cell r="B16">
            <v>27.560000000000002</v>
          </cell>
          <cell r="C16">
            <v>31.7</v>
          </cell>
          <cell r="D16">
            <v>22.1</v>
          </cell>
          <cell r="E16">
            <v>67.666666666666671</v>
          </cell>
          <cell r="F16">
            <v>82</v>
          </cell>
          <cell r="G16">
            <v>59</v>
          </cell>
          <cell r="H16">
            <v>12.96</v>
          </cell>
          <cell r="I16" t="str">
            <v>SE</v>
          </cell>
          <cell r="J16">
            <v>23.040000000000003</v>
          </cell>
          <cell r="K16">
            <v>0.4</v>
          </cell>
        </row>
        <row r="17">
          <cell r="B17">
            <v>28.016666666666666</v>
          </cell>
          <cell r="C17">
            <v>32.299999999999997</v>
          </cell>
          <cell r="D17">
            <v>21.4</v>
          </cell>
          <cell r="E17">
            <v>84</v>
          </cell>
          <cell r="F17">
            <v>88</v>
          </cell>
          <cell r="G17">
            <v>68</v>
          </cell>
          <cell r="H17">
            <v>6.84</v>
          </cell>
          <cell r="I17" t="str">
            <v>S</v>
          </cell>
          <cell r="J17">
            <v>18.720000000000002</v>
          </cell>
          <cell r="K17">
            <v>0</v>
          </cell>
        </row>
        <row r="18">
          <cell r="B18">
            <v>29.15</v>
          </cell>
          <cell r="C18">
            <v>33</v>
          </cell>
          <cell r="D18">
            <v>21.6</v>
          </cell>
          <cell r="E18">
            <v>78.666666666666671</v>
          </cell>
          <cell r="F18">
            <v>85</v>
          </cell>
          <cell r="G18">
            <v>71</v>
          </cell>
          <cell r="H18">
            <v>9.3600000000000012</v>
          </cell>
          <cell r="I18" t="str">
            <v>NE</v>
          </cell>
          <cell r="J18">
            <v>20.16</v>
          </cell>
          <cell r="K18">
            <v>0</v>
          </cell>
        </row>
        <row r="19">
          <cell r="B19">
            <v>26.924999999999997</v>
          </cell>
          <cell r="C19">
            <v>30.5</v>
          </cell>
          <cell r="D19">
            <v>23.5</v>
          </cell>
          <cell r="E19">
            <v>73</v>
          </cell>
          <cell r="F19">
            <v>79</v>
          </cell>
          <cell r="G19">
            <v>67</v>
          </cell>
          <cell r="H19">
            <v>12.96</v>
          </cell>
          <cell r="I19" t="str">
            <v>S</v>
          </cell>
          <cell r="J19">
            <v>21.96</v>
          </cell>
          <cell r="K19">
            <v>0</v>
          </cell>
        </row>
        <row r="20">
          <cell r="B20">
            <v>27.974999999999998</v>
          </cell>
          <cell r="C20">
            <v>31.3</v>
          </cell>
          <cell r="D20">
            <v>23.1</v>
          </cell>
          <cell r="E20">
            <v>68.666666666666671</v>
          </cell>
          <cell r="F20">
            <v>79</v>
          </cell>
          <cell r="G20">
            <v>62</v>
          </cell>
          <cell r="H20">
            <v>10.8</v>
          </cell>
          <cell r="I20" t="str">
            <v>S</v>
          </cell>
          <cell r="J20">
            <v>21.96</v>
          </cell>
          <cell r="K20">
            <v>0</v>
          </cell>
        </row>
        <row r="21">
          <cell r="B21">
            <v>29.324999999999999</v>
          </cell>
          <cell r="C21">
            <v>35.799999999999997</v>
          </cell>
          <cell r="D21">
            <v>23.5</v>
          </cell>
          <cell r="E21">
            <v>64.666666666666671</v>
          </cell>
          <cell r="F21">
            <v>80</v>
          </cell>
          <cell r="G21">
            <v>42</v>
          </cell>
          <cell r="H21">
            <v>5.4</v>
          </cell>
          <cell r="I21" t="str">
            <v>NE</v>
          </cell>
          <cell r="J21">
            <v>16.2</v>
          </cell>
          <cell r="K21">
            <v>0</v>
          </cell>
        </row>
        <row r="22">
          <cell r="B22">
            <v>26.61428571428571</v>
          </cell>
          <cell r="C22">
            <v>30.1</v>
          </cell>
          <cell r="D22">
            <v>24.5</v>
          </cell>
          <cell r="E22">
            <v>82.166666666666671</v>
          </cell>
          <cell r="F22">
            <v>87</v>
          </cell>
          <cell r="G22">
            <v>74</v>
          </cell>
          <cell r="H22">
            <v>9.3600000000000012</v>
          </cell>
          <cell r="I22" t="str">
            <v>N</v>
          </cell>
          <cell r="J22">
            <v>17.28</v>
          </cell>
          <cell r="K22">
            <v>0.4</v>
          </cell>
        </row>
        <row r="23">
          <cell r="B23">
            <v>27.2</v>
          </cell>
          <cell r="C23">
            <v>29.4</v>
          </cell>
          <cell r="D23">
            <v>24.6</v>
          </cell>
          <cell r="E23">
            <v>83.5</v>
          </cell>
          <cell r="F23">
            <v>88</v>
          </cell>
          <cell r="G23">
            <v>81</v>
          </cell>
          <cell r="H23">
            <v>6.84</v>
          </cell>
          <cell r="I23" t="str">
            <v>SE</v>
          </cell>
          <cell r="J23">
            <v>12.96</v>
          </cell>
          <cell r="K23">
            <v>0</v>
          </cell>
        </row>
        <row r="24">
          <cell r="B24">
            <v>26.560000000000002</v>
          </cell>
          <cell r="C24">
            <v>30.5</v>
          </cell>
          <cell r="D24">
            <v>22.2</v>
          </cell>
          <cell r="E24">
            <v>80</v>
          </cell>
          <cell r="F24">
            <v>89</v>
          </cell>
          <cell r="G24">
            <v>71</v>
          </cell>
          <cell r="H24">
            <v>6.48</v>
          </cell>
          <cell r="I24" t="str">
            <v>L</v>
          </cell>
          <cell r="J24">
            <v>14.4</v>
          </cell>
          <cell r="K24">
            <v>0</v>
          </cell>
        </row>
        <row r="25">
          <cell r="B25">
            <v>25.6875</v>
          </cell>
          <cell r="C25">
            <v>33.799999999999997</v>
          </cell>
          <cell r="D25">
            <v>22.6</v>
          </cell>
          <cell r="E25">
            <v>79.428571428571431</v>
          </cell>
          <cell r="F25">
            <v>90</v>
          </cell>
          <cell r="G25">
            <v>65</v>
          </cell>
          <cell r="H25">
            <v>25.2</v>
          </cell>
          <cell r="I25" t="str">
            <v>S</v>
          </cell>
          <cell r="J25">
            <v>59.4</v>
          </cell>
          <cell r="K25">
            <v>5.4</v>
          </cell>
        </row>
        <row r="26">
          <cell r="B26">
            <v>26.536363636363635</v>
          </cell>
          <cell r="C26">
            <v>30.5</v>
          </cell>
          <cell r="D26">
            <v>22.7</v>
          </cell>
          <cell r="E26">
            <v>79.777777777777771</v>
          </cell>
          <cell r="F26">
            <v>90</v>
          </cell>
          <cell r="G26">
            <v>75</v>
          </cell>
          <cell r="H26">
            <v>9.7200000000000006</v>
          </cell>
          <cell r="I26" t="str">
            <v>O</v>
          </cell>
          <cell r="J26">
            <v>18</v>
          </cell>
          <cell r="K26">
            <v>0</v>
          </cell>
        </row>
        <row r="27">
          <cell r="B27">
            <v>26.942857142857143</v>
          </cell>
          <cell r="C27">
            <v>33.1</v>
          </cell>
          <cell r="D27">
            <v>21.7</v>
          </cell>
          <cell r="E27">
            <v>77.666666666666671</v>
          </cell>
          <cell r="F27">
            <v>92</v>
          </cell>
          <cell r="G27">
            <v>71</v>
          </cell>
          <cell r="H27">
            <v>7.2</v>
          </cell>
          <cell r="I27" t="str">
            <v>S</v>
          </cell>
          <cell r="J27">
            <v>16.920000000000002</v>
          </cell>
          <cell r="K27">
            <v>0</v>
          </cell>
        </row>
        <row r="28">
          <cell r="B28">
            <v>25.46</v>
          </cell>
          <cell r="C28">
            <v>31.2</v>
          </cell>
          <cell r="D28">
            <v>19.899999999999999</v>
          </cell>
          <cell r="E28">
            <v>84.666666666666671</v>
          </cell>
          <cell r="F28">
            <v>89</v>
          </cell>
          <cell r="G28">
            <v>65</v>
          </cell>
          <cell r="H28">
            <v>12.96</v>
          </cell>
          <cell r="I28" t="str">
            <v>NE</v>
          </cell>
          <cell r="J28">
            <v>26.28</v>
          </cell>
          <cell r="K28">
            <v>0</v>
          </cell>
        </row>
        <row r="29">
          <cell r="B29">
            <v>27.633333333333336</v>
          </cell>
          <cell r="C29">
            <v>30.8</v>
          </cell>
          <cell r="D29">
            <v>22.3</v>
          </cell>
          <cell r="E29">
            <v>75.5</v>
          </cell>
          <cell r="F29">
            <v>85</v>
          </cell>
          <cell r="G29">
            <v>68</v>
          </cell>
          <cell r="H29">
            <v>7.5600000000000005</v>
          </cell>
          <cell r="I29" t="str">
            <v>N</v>
          </cell>
          <cell r="J29">
            <v>15.48</v>
          </cell>
          <cell r="K29">
            <v>0</v>
          </cell>
        </row>
        <row r="30">
          <cell r="B30">
            <v>27.4</v>
          </cell>
          <cell r="C30">
            <v>31.1</v>
          </cell>
          <cell r="D30">
            <v>22.2</v>
          </cell>
          <cell r="E30">
            <v>81.5</v>
          </cell>
          <cell r="F30">
            <v>87</v>
          </cell>
          <cell r="G30">
            <v>78</v>
          </cell>
          <cell r="H30">
            <v>7.9200000000000008</v>
          </cell>
          <cell r="I30" t="str">
            <v>SO</v>
          </cell>
          <cell r="J30">
            <v>17.64</v>
          </cell>
          <cell r="K30">
            <v>0</v>
          </cell>
        </row>
        <row r="31">
          <cell r="B31">
            <v>27.224999999999998</v>
          </cell>
          <cell r="C31">
            <v>30.3</v>
          </cell>
          <cell r="D31">
            <v>24</v>
          </cell>
          <cell r="E31">
            <v>74.333333333333329</v>
          </cell>
          <cell r="F31">
            <v>81</v>
          </cell>
          <cell r="G31">
            <v>68</v>
          </cell>
          <cell r="H31">
            <v>8.2799999999999994</v>
          </cell>
          <cell r="I31" t="str">
            <v>SE</v>
          </cell>
          <cell r="J31">
            <v>17.64</v>
          </cell>
          <cell r="K31">
            <v>0</v>
          </cell>
        </row>
        <row r="32">
          <cell r="B32">
            <v>28.580000000000002</v>
          </cell>
          <cell r="C32">
            <v>34.5</v>
          </cell>
          <cell r="D32">
            <v>23.1</v>
          </cell>
          <cell r="E32">
            <v>70</v>
          </cell>
          <cell r="F32">
            <v>85</v>
          </cell>
          <cell r="G32">
            <v>47</v>
          </cell>
          <cell r="H32">
            <v>18</v>
          </cell>
          <cell r="I32" t="str">
            <v>N</v>
          </cell>
          <cell r="J32">
            <v>35.64</v>
          </cell>
          <cell r="K32">
            <v>0</v>
          </cell>
        </row>
        <row r="33">
          <cell r="B33">
            <v>28.3</v>
          </cell>
          <cell r="C33">
            <v>32.1</v>
          </cell>
          <cell r="D33">
            <v>22.9</v>
          </cell>
          <cell r="E33">
            <v>69</v>
          </cell>
          <cell r="F33">
            <v>79</v>
          </cell>
          <cell r="G33">
            <v>63</v>
          </cell>
          <cell r="H33">
            <v>16.2</v>
          </cell>
          <cell r="I33" t="str">
            <v>NE</v>
          </cell>
          <cell r="J33">
            <v>30.96</v>
          </cell>
          <cell r="K33">
            <v>0</v>
          </cell>
        </row>
        <row r="34">
          <cell r="B34">
            <v>25.7</v>
          </cell>
          <cell r="C34">
            <v>29.2</v>
          </cell>
          <cell r="D34">
            <v>22.3</v>
          </cell>
          <cell r="E34">
            <v>83.333333333333329</v>
          </cell>
          <cell r="F34">
            <v>88</v>
          </cell>
          <cell r="G34">
            <v>76</v>
          </cell>
          <cell r="H34">
            <v>10.44</v>
          </cell>
          <cell r="I34" t="str">
            <v>O</v>
          </cell>
          <cell r="J34">
            <v>19.8</v>
          </cell>
          <cell r="K34">
            <v>0</v>
          </cell>
        </row>
        <row r="35">
          <cell r="B35">
            <v>28.860000000000003</v>
          </cell>
          <cell r="C35">
            <v>34</v>
          </cell>
          <cell r="D35">
            <v>24.8</v>
          </cell>
          <cell r="E35">
            <v>68.75</v>
          </cell>
          <cell r="F35">
            <v>80</v>
          </cell>
          <cell r="G35">
            <v>65</v>
          </cell>
          <cell r="H35">
            <v>9</v>
          </cell>
          <cell r="I35" t="str">
            <v>N</v>
          </cell>
          <cell r="J35">
            <v>20.88</v>
          </cell>
          <cell r="K35">
            <v>0.2</v>
          </cell>
        </row>
        <row r="36">
          <cell r="I36" t="str">
            <v>N</v>
          </cell>
        </row>
      </sheetData>
      <sheetData sheetId="10"/>
      <sheetData sheetId="1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27.754166666666674</v>
          </cell>
          <cell r="C5">
            <v>35.799999999999997</v>
          </cell>
          <cell r="D5">
            <v>20.2</v>
          </cell>
          <cell r="E5">
            <v>43.083333333333336</v>
          </cell>
          <cell r="F5">
            <v>59</v>
          </cell>
          <cell r="G5">
            <v>29</v>
          </cell>
          <cell r="H5">
            <v>18.720000000000002</v>
          </cell>
          <cell r="I5" t="str">
            <v>NO</v>
          </cell>
          <cell r="J5">
            <v>46.800000000000004</v>
          </cell>
          <cell r="K5">
            <v>0</v>
          </cell>
        </row>
        <row r="6">
          <cell r="B6">
            <v>28.358333333333331</v>
          </cell>
          <cell r="C6">
            <v>32.9</v>
          </cell>
          <cell r="D6">
            <v>24.4</v>
          </cell>
          <cell r="E6">
            <v>48.166666666666664</v>
          </cell>
          <cell r="F6">
            <v>65</v>
          </cell>
          <cell r="G6">
            <v>33</v>
          </cell>
          <cell r="H6">
            <v>19.440000000000001</v>
          </cell>
          <cell r="I6" t="str">
            <v>O</v>
          </cell>
          <cell r="J6">
            <v>46.440000000000005</v>
          </cell>
          <cell r="K6">
            <v>0.8</v>
          </cell>
        </row>
        <row r="7">
          <cell r="B7">
            <v>25.841666666666665</v>
          </cell>
          <cell r="C7">
            <v>33.200000000000003</v>
          </cell>
          <cell r="D7">
            <v>20.6</v>
          </cell>
          <cell r="E7">
            <v>65.375</v>
          </cell>
          <cell r="F7">
            <v>91</v>
          </cell>
          <cell r="G7">
            <v>34</v>
          </cell>
          <cell r="H7">
            <v>11.879999999999999</v>
          </cell>
          <cell r="I7" t="str">
            <v>O</v>
          </cell>
          <cell r="J7">
            <v>24.48</v>
          </cell>
          <cell r="K7">
            <v>0</v>
          </cell>
        </row>
        <row r="8">
          <cell r="B8">
            <v>26.216666666666669</v>
          </cell>
          <cell r="C8">
            <v>33.299999999999997</v>
          </cell>
          <cell r="D8">
            <v>21.3</v>
          </cell>
          <cell r="E8">
            <v>61.791666666666664</v>
          </cell>
          <cell r="F8">
            <v>84</v>
          </cell>
          <cell r="G8">
            <v>34</v>
          </cell>
          <cell r="H8">
            <v>17.64</v>
          </cell>
          <cell r="I8" t="str">
            <v>O</v>
          </cell>
          <cell r="J8">
            <v>43.92</v>
          </cell>
          <cell r="K8">
            <v>5.4</v>
          </cell>
        </row>
        <row r="9">
          <cell r="B9">
            <v>20.162499999999998</v>
          </cell>
          <cell r="C9">
            <v>24</v>
          </cell>
          <cell r="D9">
            <v>16.3</v>
          </cell>
          <cell r="E9">
            <v>88.041666666666671</v>
          </cell>
          <cell r="F9">
            <v>96</v>
          </cell>
          <cell r="G9">
            <v>68</v>
          </cell>
          <cell r="H9">
            <v>16.920000000000002</v>
          </cell>
          <cell r="I9" t="str">
            <v>O</v>
          </cell>
          <cell r="J9">
            <v>37.800000000000004</v>
          </cell>
          <cell r="K9">
            <v>7.8000000000000007</v>
          </cell>
        </row>
        <row r="10">
          <cell r="B10">
            <v>17.066666666666666</v>
          </cell>
          <cell r="C10">
            <v>19.8</v>
          </cell>
          <cell r="D10">
            <v>15.9</v>
          </cell>
          <cell r="E10">
            <v>93.458333333333329</v>
          </cell>
          <cell r="F10">
            <v>97</v>
          </cell>
          <cell r="G10">
            <v>78</v>
          </cell>
          <cell r="H10">
            <v>15.840000000000002</v>
          </cell>
          <cell r="I10" t="str">
            <v>SO</v>
          </cell>
          <cell r="J10">
            <v>33.119999999999997</v>
          </cell>
          <cell r="K10">
            <v>9.9999999999999982</v>
          </cell>
        </row>
        <row r="11">
          <cell r="B11">
            <v>19.920833333333334</v>
          </cell>
          <cell r="C11">
            <v>26.6</v>
          </cell>
          <cell r="D11">
            <v>15.8</v>
          </cell>
          <cell r="E11">
            <v>78.791666666666671</v>
          </cell>
          <cell r="F11">
            <v>96</v>
          </cell>
          <cell r="G11">
            <v>43</v>
          </cell>
          <cell r="H11">
            <v>13.32</v>
          </cell>
          <cell r="I11" t="str">
            <v>O</v>
          </cell>
          <cell r="J11">
            <v>24.48</v>
          </cell>
          <cell r="K11">
            <v>0.8</v>
          </cell>
        </row>
        <row r="12">
          <cell r="B12">
            <v>22.187499999999996</v>
          </cell>
          <cell r="C12">
            <v>29.3</v>
          </cell>
          <cell r="D12">
            <v>16.600000000000001</v>
          </cell>
          <cell r="E12">
            <v>68.208333333333329</v>
          </cell>
          <cell r="F12">
            <v>94</v>
          </cell>
          <cell r="G12">
            <v>34</v>
          </cell>
          <cell r="H12">
            <v>15.120000000000001</v>
          </cell>
          <cell r="I12" t="str">
            <v>NO</v>
          </cell>
          <cell r="J12">
            <v>34.200000000000003</v>
          </cell>
          <cell r="K12">
            <v>0</v>
          </cell>
        </row>
        <row r="13">
          <cell r="B13">
            <v>24.94583333333334</v>
          </cell>
          <cell r="C13">
            <v>33</v>
          </cell>
          <cell r="D13">
            <v>17.899999999999999</v>
          </cell>
          <cell r="E13">
            <v>50.125</v>
          </cell>
          <cell r="F13">
            <v>73</v>
          </cell>
          <cell r="G13">
            <v>24</v>
          </cell>
          <cell r="H13">
            <v>10.08</v>
          </cell>
          <cell r="I13" t="str">
            <v>O</v>
          </cell>
          <cell r="J13">
            <v>27</v>
          </cell>
          <cell r="K13">
            <v>0</v>
          </cell>
        </row>
        <row r="14">
          <cell r="B14">
            <v>25.908333333333331</v>
          </cell>
          <cell r="C14">
            <v>34.1</v>
          </cell>
          <cell r="D14">
            <v>18.5</v>
          </cell>
          <cell r="E14">
            <v>51</v>
          </cell>
          <cell r="F14">
            <v>78</v>
          </cell>
          <cell r="G14">
            <v>24</v>
          </cell>
          <cell r="H14">
            <v>20.16</v>
          </cell>
          <cell r="I14" t="str">
            <v>NO</v>
          </cell>
          <cell r="J14">
            <v>39.6</v>
          </cell>
          <cell r="K14">
            <v>0</v>
          </cell>
        </row>
        <row r="15">
          <cell r="B15">
            <v>27.675000000000008</v>
          </cell>
          <cell r="C15">
            <v>35.700000000000003</v>
          </cell>
          <cell r="D15">
            <v>19.7</v>
          </cell>
          <cell r="E15">
            <v>50.75</v>
          </cell>
          <cell r="F15">
            <v>81</v>
          </cell>
          <cell r="G15">
            <v>26</v>
          </cell>
          <cell r="H15">
            <v>15.120000000000001</v>
          </cell>
          <cell r="I15" t="str">
            <v>O</v>
          </cell>
          <cell r="J15">
            <v>35.28</v>
          </cell>
          <cell r="K15">
            <v>0</v>
          </cell>
        </row>
        <row r="16">
          <cell r="B16">
            <v>28.808333333333337</v>
          </cell>
          <cell r="C16">
            <v>35.4</v>
          </cell>
          <cell r="D16">
            <v>22.4</v>
          </cell>
          <cell r="E16">
            <v>45.166666666666664</v>
          </cell>
          <cell r="F16">
            <v>70</v>
          </cell>
          <cell r="G16">
            <v>24</v>
          </cell>
          <cell r="H16">
            <v>16.920000000000002</v>
          </cell>
          <cell r="I16" t="str">
            <v>O</v>
          </cell>
          <cell r="J16">
            <v>50.76</v>
          </cell>
          <cell r="K16">
            <v>0</v>
          </cell>
        </row>
        <row r="17">
          <cell r="B17">
            <v>29.333333333333339</v>
          </cell>
          <cell r="C17">
            <v>35.9</v>
          </cell>
          <cell r="D17">
            <v>22.1</v>
          </cell>
          <cell r="E17">
            <v>39.916666666666664</v>
          </cell>
          <cell r="F17">
            <v>63</v>
          </cell>
          <cell r="G17">
            <v>19</v>
          </cell>
          <cell r="H17">
            <v>16.559999999999999</v>
          </cell>
          <cell r="I17" t="str">
            <v>O</v>
          </cell>
          <cell r="J17">
            <v>43.2</v>
          </cell>
          <cell r="K17">
            <v>0</v>
          </cell>
        </row>
        <row r="18">
          <cell r="B18">
            <v>24.054166666666664</v>
          </cell>
          <cell r="C18">
            <v>30.7</v>
          </cell>
          <cell r="D18">
            <v>19.899999999999999</v>
          </cell>
          <cell r="E18">
            <v>66.875</v>
          </cell>
          <cell r="F18">
            <v>81</v>
          </cell>
          <cell r="G18">
            <v>36</v>
          </cell>
          <cell r="H18">
            <v>19.440000000000001</v>
          </cell>
          <cell r="I18" t="str">
            <v>NO</v>
          </cell>
          <cell r="J18">
            <v>38.159999999999997</v>
          </cell>
          <cell r="K18">
            <v>0.2</v>
          </cell>
        </row>
        <row r="19">
          <cell r="B19">
            <v>22.441666666666663</v>
          </cell>
          <cell r="C19">
            <v>25.3</v>
          </cell>
          <cell r="D19">
            <v>20.399999999999999</v>
          </cell>
          <cell r="E19">
            <v>78.666666666666671</v>
          </cell>
          <cell r="F19">
            <v>92</v>
          </cell>
          <cell r="G19">
            <v>58</v>
          </cell>
          <cell r="H19">
            <v>13.68</v>
          </cell>
          <cell r="I19" t="str">
            <v>O</v>
          </cell>
          <cell r="J19">
            <v>37.080000000000005</v>
          </cell>
          <cell r="K19">
            <v>0</v>
          </cell>
        </row>
        <row r="20">
          <cell r="B20">
            <v>22.412499999999998</v>
          </cell>
          <cell r="C20">
            <v>31.8</v>
          </cell>
          <cell r="D20">
            <v>17.3</v>
          </cell>
          <cell r="E20">
            <v>78.583333333333329</v>
          </cell>
          <cell r="F20">
            <v>96</v>
          </cell>
          <cell r="G20">
            <v>41</v>
          </cell>
          <cell r="H20">
            <v>10.08</v>
          </cell>
          <cell r="I20" t="str">
            <v>O</v>
          </cell>
          <cell r="J20">
            <v>32.04</v>
          </cell>
          <cell r="K20">
            <v>0.8</v>
          </cell>
        </row>
        <row r="21">
          <cell r="B21">
            <v>25.999999999999996</v>
          </cell>
          <cell r="C21">
            <v>33.700000000000003</v>
          </cell>
          <cell r="D21">
            <v>21.6</v>
          </cell>
          <cell r="E21">
            <v>61.833333333333336</v>
          </cell>
          <cell r="F21">
            <v>81</v>
          </cell>
          <cell r="G21">
            <v>34</v>
          </cell>
          <cell r="H21">
            <v>20.88</v>
          </cell>
          <cell r="I21" t="str">
            <v>O</v>
          </cell>
          <cell r="J21">
            <v>42.480000000000004</v>
          </cell>
          <cell r="K21">
            <v>0.4</v>
          </cell>
        </row>
        <row r="22">
          <cell r="B22">
            <v>26.225000000000005</v>
          </cell>
          <cell r="C22">
            <v>35.5</v>
          </cell>
          <cell r="D22">
            <v>20.9</v>
          </cell>
          <cell r="E22">
            <v>58.625</v>
          </cell>
          <cell r="F22">
            <v>93</v>
          </cell>
          <cell r="G22">
            <v>30</v>
          </cell>
          <cell r="H22">
            <v>14.04</v>
          </cell>
          <cell r="I22" t="str">
            <v>O</v>
          </cell>
          <cell r="J22">
            <v>35.64</v>
          </cell>
          <cell r="K22">
            <v>18.2</v>
          </cell>
        </row>
        <row r="23">
          <cell r="B23">
            <v>22.237500000000001</v>
          </cell>
          <cell r="C23">
            <v>26.3</v>
          </cell>
          <cell r="D23">
            <v>19.3</v>
          </cell>
          <cell r="E23">
            <v>83.25</v>
          </cell>
          <cell r="F23">
            <v>96</v>
          </cell>
          <cell r="G23">
            <v>67</v>
          </cell>
          <cell r="H23">
            <v>11.520000000000001</v>
          </cell>
          <cell r="I23" t="str">
            <v>SO</v>
          </cell>
          <cell r="J23">
            <v>26.64</v>
          </cell>
          <cell r="K23">
            <v>0</v>
          </cell>
        </row>
        <row r="24">
          <cell r="B24">
            <v>24.325000000000003</v>
          </cell>
          <cell r="C24">
            <v>32.9</v>
          </cell>
          <cell r="D24">
            <v>20</v>
          </cell>
          <cell r="E24">
            <v>75.333333333333329</v>
          </cell>
          <cell r="F24">
            <v>96</v>
          </cell>
          <cell r="G24">
            <v>39</v>
          </cell>
          <cell r="H24">
            <v>17.64</v>
          </cell>
          <cell r="I24" t="str">
            <v>O</v>
          </cell>
          <cell r="J24">
            <v>34.200000000000003</v>
          </cell>
          <cell r="K24">
            <v>1</v>
          </cell>
        </row>
        <row r="25">
          <cell r="B25">
            <v>19.395833333333332</v>
          </cell>
          <cell r="C25">
            <v>25.1</v>
          </cell>
          <cell r="D25">
            <v>14.3</v>
          </cell>
          <cell r="E25">
            <v>91.833333333333329</v>
          </cell>
          <cell r="F25">
            <v>96</v>
          </cell>
          <cell r="G25">
            <v>69</v>
          </cell>
          <cell r="H25">
            <v>15.840000000000002</v>
          </cell>
          <cell r="I25" t="str">
            <v>SO</v>
          </cell>
          <cell r="J25">
            <v>35.64</v>
          </cell>
          <cell r="K25">
            <v>14.399999999999999</v>
          </cell>
        </row>
        <row r="26">
          <cell r="B26">
            <v>17.375</v>
          </cell>
          <cell r="C26">
            <v>25.4</v>
          </cell>
          <cell r="D26">
            <v>12.8</v>
          </cell>
          <cell r="E26">
            <v>73.5</v>
          </cell>
          <cell r="F26">
            <v>94</v>
          </cell>
          <cell r="G26">
            <v>38</v>
          </cell>
          <cell r="H26">
            <v>14.76</v>
          </cell>
          <cell r="I26" t="str">
            <v>SO</v>
          </cell>
          <cell r="J26">
            <v>30.6</v>
          </cell>
          <cell r="K26">
            <v>0</v>
          </cell>
        </row>
        <row r="27">
          <cell r="B27">
            <v>22.279166666666669</v>
          </cell>
          <cell r="C27">
            <v>31.1</v>
          </cell>
          <cell r="D27">
            <v>14.3</v>
          </cell>
          <cell r="E27">
            <v>50.75</v>
          </cell>
          <cell r="F27">
            <v>82</v>
          </cell>
          <cell r="G27">
            <v>20</v>
          </cell>
          <cell r="H27">
            <v>11.879999999999999</v>
          </cell>
          <cell r="I27" t="str">
            <v>O</v>
          </cell>
          <cell r="J27">
            <v>23.759999999999998</v>
          </cell>
          <cell r="K27">
            <v>0</v>
          </cell>
        </row>
        <row r="28">
          <cell r="B28">
            <v>26.120833333333337</v>
          </cell>
          <cell r="C28">
            <v>34</v>
          </cell>
          <cell r="D28">
            <v>19</v>
          </cell>
          <cell r="E28">
            <v>39.666666666666664</v>
          </cell>
          <cell r="F28">
            <v>62</v>
          </cell>
          <cell r="G28">
            <v>20</v>
          </cell>
          <cell r="H28">
            <v>15.48</v>
          </cell>
          <cell r="I28" t="str">
            <v>SO</v>
          </cell>
          <cell r="J28">
            <v>31.680000000000003</v>
          </cell>
          <cell r="K28">
            <v>0</v>
          </cell>
        </row>
        <row r="29">
          <cell r="B29">
            <v>27.479166666666668</v>
          </cell>
          <cell r="C29">
            <v>34.799999999999997</v>
          </cell>
          <cell r="D29">
            <v>21.3</v>
          </cell>
          <cell r="E29">
            <v>43.458333333333336</v>
          </cell>
          <cell r="F29">
            <v>65</v>
          </cell>
          <cell r="G29">
            <v>23</v>
          </cell>
          <cell r="H29">
            <v>16.2</v>
          </cell>
          <cell r="I29" t="str">
            <v>NO</v>
          </cell>
          <cell r="J29">
            <v>28.44</v>
          </cell>
          <cell r="K29">
            <v>0</v>
          </cell>
        </row>
        <row r="30">
          <cell r="B30">
            <v>27.262500000000003</v>
          </cell>
          <cell r="C30">
            <v>36</v>
          </cell>
          <cell r="D30">
            <v>21.6</v>
          </cell>
          <cell r="E30">
            <v>47.166666666666664</v>
          </cell>
          <cell r="F30">
            <v>66</v>
          </cell>
          <cell r="G30">
            <v>26</v>
          </cell>
          <cell r="H30">
            <v>21.96</v>
          </cell>
          <cell r="I30" t="str">
            <v>O</v>
          </cell>
          <cell r="J30">
            <v>57.6</v>
          </cell>
          <cell r="K30">
            <v>0</v>
          </cell>
        </row>
        <row r="31">
          <cell r="B31">
            <v>28.225000000000005</v>
          </cell>
          <cell r="C31">
            <v>35.5</v>
          </cell>
          <cell r="D31">
            <v>20.6</v>
          </cell>
          <cell r="E31">
            <v>47.5</v>
          </cell>
          <cell r="F31">
            <v>72</v>
          </cell>
          <cell r="G31">
            <v>29</v>
          </cell>
          <cell r="H31">
            <v>19.440000000000001</v>
          </cell>
          <cell r="I31" t="str">
            <v>O</v>
          </cell>
          <cell r="J31">
            <v>51.84</v>
          </cell>
          <cell r="K31">
            <v>0</v>
          </cell>
        </row>
        <row r="32">
          <cell r="B32">
            <v>29.337500000000002</v>
          </cell>
          <cell r="C32">
            <v>35.700000000000003</v>
          </cell>
          <cell r="D32">
            <v>22.7</v>
          </cell>
          <cell r="E32">
            <v>47.208333333333336</v>
          </cell>
          <cell r="F32">
            <v>72</v>
          </cell>
          <cell r="G32">
            <v>28</v>
          </cell>
          <cell r="H32">
            <v>16.559999999999999</v>
          </cell>
          <cell r="I32" t="str">
            <v>O</v>
          </cell>
          <cell r="J32">
            <v>52.92</v>
          </cell>
          <cell r="K32">
            <v>0</v>
          </cell>
        </row>
        <row r="33">
          <cell r="B33">
            <v>28.308333333333334</v>
          </cell>
          <cell r="C33">
            <v>36.6</v>
          </cell>
          <cell r="D33">
            <v>20.8</v>
          </cell>
          <cell r="E33">
            <v>54.041666666666664</v>
          </cell>
          <cell r="F33">
            <v>84</v>
          </cell>
          <cell r="G33">
            <v>28</v>
          </cell>
          <cell r="H33">
            <v>18</v>
          </cell>
          <cell r="I33" t="str">
            <v>O</v>
          </cell>
          <cell r="J33">
            <v>41.04</v>
          </cell>
          <cell r="K33">
            <v>0</v>
          </cell>
        </row>
        <row r="34">
          <cell r="B34">
            <v>30.720833333333335</v>
          </cell>
          <cell r="C34">
            <v>37.5</v>
          </cell>
          <cell r="D34">
            <v>23.5</v>
          </cell>
          <cell r="E34">
            <v>44.875</v>
          </cell>
          <cell r="F34">
            <v>70</v>
          </cell>
          <cell r="G34">
            <v>24</v>
          </cell>
          <cell r="H34">
            <v>14.76</v>
          </cell>
          <cell r="I34" t="str">
            <v>O</v>
          </cell>
          <cell r="J34">
            <v>39.6</v>
          </cell>
          <cell r="K34">
            <v>0</v>
          </cell>
        </row>
        <row r="35">
          <cell r="B35">
            <v>27.404166666666672</v>
          </cell>
          <cell r="C35">
            <v>37.4</v>
          </cell>
          <cell r="D35">
            <v>19.3</v>
          </cell>
          <cell r="E35">
            <v>53.958333333333336</v>
          </cell>
          <cell r="F35">
            <v>91</v>
          </cell>
          <cell r="G35">
            <v>25</v>
          </cell>
          <cell r="H35">
            <v>35.64</v>
          </cell>
          <cell r="I35" t="str">
            <v>NO</v>
          </cell>
          <cell r="J35">
            <v>61.92</v>
          </cell>
          <cell r="K35">
            <v>23.6</v>
          </cell>
        </row>
        <row r="36">
          <cell r="I36" t="str">
            <v>O</v>
          </cell>
        </row>
      </sheetData>
      <sheetData sheetId="10"/>
      <sheetData sheetId="1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37.345454545454544</v>
          </cell>
          <cell r="C5">
            <v>40.4</v>
          </cell>
          <cell r="D5">
            <v>30.2</v>
          </cell>
          <cell r="E5">
            <v>31.272727272727273</v>
          </cell>
          <cell r="F5">
            <v>54</v>
          </cell>
          <cell r="G5">
            <v>23</v>
          </cell>
          <cell r="H5">
            <v>20.88</v>
          </cell>
          <cell r="I5" t="str">
            <v>N</v>
          </cell>
          <cell r="J5">
            <v>57.960000000000008</v>
          </cell>
          <cell r="K5">
            <v>0</v>
          </cell>
        </row>
        <row r="6">
          <cell r="B6">
            <v>31.138461538461538</v>
          </cell>
          <cell r="C6">
            <v>36</v>
          </cell>
          <cell r="D6">
            <v>26.9</v>
          </cell>
          <cell r="E6">
            <v>44.846153846153847</v>
          </cell>
          <cell r="F6">
            <v>66</v>
          </cell>
          <cell r="G6">
            <v>30</v>
          </cell>
          <cell r="H6">
            <v>17.64</v>
          </cell>
          <cell r="I6" t="str">
            <v>NO</v>
          </cell>
          <cell r="J6">
            <v>47.519999999999996</v>
          </cell>
          <cell r="K6">
            <v>0</v>
          </cell>
        </row>
        <row r="7">
          <cell r="B7">
            <v>24.907142857142855</v>
          </cell>
          <cell r="C7">
            <v>31.3</v>
          </cell>
          <cell r="D7">
            <v>17.600000000000001</v>
          </cell>
          <cell r="E7">
            <v>54.142857142857146</v>
          </cell>
          <cell r="F7">
            <v>75</v>
          </cell>
          <cell r="G7">
            <v>40</v>
          </cell>
          <cell r="H7">
            <v>7.9200000000000008</v>
          </cell>
          <cell r="I7" t="str">
            <v>SO</v>
          </cell>
          <cell r="J7">
            <v>17.28</v>
          </cell>
          <cell r="K7">
            <v>0</v>
          </cell>
        </row>
        <row r="8">
          <cell r="B8">
            <v>28.205555555555556</v>
          </cell>
          <cell r="C8">
            <v>37.5</v>
          </cell>
          <cell r="D8">
            <v>21</v>
          </cell>
          <cell r="E8">
            <v>49.5</v>
          </cell>
          <cell r="F8">
            <v>70</v>
          </cell>
          <cell r="G8">
            <v>27</v>
          </cell>
          <cell r="H8">
            <v>9.3600000000000012</v>
          </cell>
          <cell r="I8" t="str">
            <v>S</v>
          </cell>
          <cell r="J8">
            <v>25.92</v>
          </cell>
          <cell r="K8">
            <v>0</v>
          </cell>
        </row>
        <row r="9">
          <cell r="B9">
            <v>22.36428571428571</v>
          </cell>
          <cell r="C9">
            <v>31.3</v>
          </cell>
          <cell r="D9">
            <v>18.3</v>
          </cell>
          <cell r="E9">
            <v>74.928571428571431</v>
          </cell>
          <cell r="F9">
            <v>93</v>
          </cell>
          <cell r="G9">
            <v>43</v>
          </cell>
          <cell r="H9">
            <v>19.8</v>
          </cell>
          <cell r="I9" t="str">
            <v>S</v>
          </cell>
          <cell r="J9">
            <v>35.64</v>
          </cell>
          <cell r="K9">
            <v>0</v>
          </cell>
        </row>
        <row r="10">
          <cell r="B10">
            <v>18.754545454545454</v>
          </cell>
          <cell r="C10">
            <v>19.8</v>
          </cell>
          <cell r="D10">
            <v>17.600000000000001</v>
          </cell>
          <cell r="E10">
            <v>89.454545454545453</v>
          </cell>
          <cell r="F10">
            <v>92</v>
          </cell>
          <cell r="G10">
            <v>87</v>
          </cell>
          <cell r="H10">
            <v>9.3600000000000012</v>
          </cell>
          <cell r="I10" t="str">
            <v>S</v>
          </cell>
          <cell r="J10">
            <v>22.32</v>
          </cell>
          <cell r="K10">
            <v>0</v>
          </cell>
        </row>
        <row r="11">
          <cell r="B11">
            <v>23.623076923076926</v>
          </cell>
          <cell r="C11">
            <v>27.9</v>
          </cell>
          <cell r="D11">
            <v>17.3</v>
          </cell>
          <cell r="E11">
            <v>68</v>
          </cell>
          <cell r="F11">
            <v>94</v>
          </cell>
          <cell r="G11">
            <v>50</v>
          </cell>
          <cell r="H11">
            <v>6.84</v>
          </cell>
          <cell r="I11" t="str">
            <v>SO</v>
          </cell>
          <cell r="J11">
            <v>18.36</v>
          </cell>
          <cell r="K11">
            <v>0</v>
          </cell>
        </row>
        <row r="12">
          <cell r="B12">
            <v>27.023529411764706</v>
          </cell>
          <cell r="C12">
            <v>33.299999999999997</v>
          </cell>
          <cell r="D12">
            <v>19.399999999999999</v>
          </cell>
          <cell r="E12">
            <v>56.176470588235297</v>
          </cell>
          <cell r="F12">
            <v>87</v>
          </cell>
          <cell r="G12">
            <v>30</v>
          </cell>
          <cell r="H12">
            <v>11.879999999999999</v>
          </cell>
          <cell r="I12" t="str">
            <v>SO</v>
          </cell>
          <cell r="J12">
            <v>35.28</v>
          </cell>
          <cell r="K12">
            <v>0</v>
          </cell>
        </row>
        <row r="13">
          <cell r="B13">
            <v>26.809090909090909</v>
          </cell>
          <cell r="C13">
            <v>36.9</v>
          </cell>
          <cell r="D13">
            <v>18.3</v>
          </cell>
          <cell r="E13">
            <v>53.31818181818182</v>
          </cell>
          <cell r="F13">
            <v>87</v>
          </cell>
          <cell r="G13">
            <v>17</v>
          </cell>
          <cell r="H13">
            <v>11.879999999999999</v>
          </cell>
          <cell r="I13" t="str">
            <v>SO</v>
          </cell>
          <cell r="J13">
            <v>25.92</v>
          </cell>
          <cell r="K13">
            <v>0</v>
          </cell>
        </row>
        <row r="14">
          <cell r="B14">
            <v>32.713333333333331</v>
          </cell>
          <cell r="C14">
            <v>38.4</v>
          </cell>
          <cell r="D14">
            <v>23</v>
          </cell>
          <cell r="E14">
            <v>34.333333333333336</v>
          </cell>
          <cell r="F14">
            <v>60</v>
          </cell>
          <cell r="G14">
            <v>21</v>
          </cell>
          <cell r="H14">
            <v>16.559999999999999</v>
          </cell>
          <cell r="I14" t="str">
            <v>NE</v>
          </cell>
          <cell r="J14">
            <v>37.800000000000004</v>
          </cell>
          <cell r="K14">
            <v>0</v>
          </cell>
        </row>
        <row r="15">
          <cell r="B15">
            <v>34.381250000000001</v>
          </cell>
          <cell r="C15">
            <v>40.1</v>
          </cell>
          <cell r="D15">
            <v>27.2</v>
          </cell>
          <cell r="E15">
            <v>35.875</v>
          </cell>
          <cell r="F15">
            <v>56</v>
          </cell>
          <cell r="G15">
            <v>23</v>
          </cell>
          <cell r="H15">
            <v>18.36</v>
          </cell>
          <cell r="I15" t="str">
            <v>N</v>
          </cell>
          <cell r="J15">
            <v>45</v>
          </cell>
          <cell r="K15">
            <v>0</v>
          </cell>
        </row>
        <row r="16">
          <cell r="B16">
            <v>35.4</v>
          </cell>
          <cell r="C16">
            <v>38.5</v>
          </cell>
          <cell r="D16">
            <v>31</v>
          </cell>
          <cell r="E16">
            <v>33.384615384615387</v>
          </cell>
          <cell r="F16">
            <v>44</v>
          </cell>
          <cell r="G16">
            <v>24</v>
          </cell>
          <cell r="H16">
            <v>19.440000000000001</v>
          </cell>
          <cell r="I16" t="str">
            <v>N</v>
          </cell>
          <cell r="J16">
            <v>44.64</v>
          </cell>
          <cell r="K16">
            <v>0</v>
          </cell>
        </row>
        <row r="17">
          <cell r="B17">
            <v>33.75</v>
          </cell>
          <cell r="C17">
            <v>39</v>
          </cell>
          <cell r="D17">
            <v>30.4</v>
          </cell>
          <cell r="E17">
            <v>34.666666666666664</v>
          </cell>
          <cell r="F17">
            <v>42</v>
          </cell>
          <cell r="G17">
            <v>23</v>
          </cell>
          <cell r="H17">
            <v>15.48</v>
          </cell>
          <cell r="I17" t="str">
            <v>NE</v>
          </cell>
          <cell r="J17">
            <v>42.12</v>
          </cell>
          <cell r="K17">
            <v>0</v>
          </cell>
        </row>
        <row r="18">
          <cell r="B18">
            <v>36</v>
          </cell>
          <cell r="C18">
            <v>37.9</v>
          </cell>
          <cell r="D18">
            <v>33.6</v>
          </cell>
          <cell r="E18">
            <v>34.333333333333336</v>
          </cell>
          <cell r="F18">
            <v>42</v>
          </cell>
          <cell r="G18">
            <v>30</v>
          </cell>
          <cell r="H18">
            <v>6.12</v>
          </cell>
          <cell r="I18" t="str">
            <v>SO</v>
          </cell>
          <cell r="J18">
            <v>22.68</v>
          </cell>
          <cell r="K18">
            <v>0</v>
          </cell>
        </row>
        <row r="19">
          <cell r="B19">
            <v>23.65</v>
          </cell>
          <cell r="C19">
            <v>24.2</v>
          </cell>
          <cell r="D19">
            <v>21.7</v>
          </cell>
          <cell r="E19">
            <v>57.5</v>
          </cell>
          <cell r="F19">
            <v>63</v>
          </cell>
          <cell r="G19">
            <v>55</v>
          </cell>
          <cell r="H19">
            <v>10.8</v>
          </cell>
          <cell r="I19" t="str">
            <v>S</v>
          </cell>
          <cell r="J19">
            <v>21.240000000000002</v>
          </cell>
          <cell r="K19">
            <v>0</v>
          </cell>
        </row>
        <row r="20">
          <cell r="B20">
            <v>24.87777777777778</v>
          </cell>
          <cell r="C20">
            <v>27.8</v>
          </cell>
          <cell r="D20">
            <v>18.2</v>
          </cell>
          <cell r="E20">
            <v>59.888888888888886</v>
          </cell>
          <cell r="F20">
            <v>78</v>
          </cell>
          <cell r="G20">
            <v>52</v>
          </cell>
          <cell r="H20">
            <v>10.44</v>
          </cell>
          <cell r="I20" t="str">
            <v>S</v>
          </cell>
          <cell r="J20">
            <v>22.68</v>
          </cell>
          <cell r="K20">
            <v>0</v>
          </cell>
        </row>
        <row r="21">
          <cell r="B21">
            <v>31.074999999999999</v>
          </cell>
          <cell r="C21">
            <v>37.6</v>
          </cell>
          <cell r="D21">
            <v>21.6</v>
          </cell>
          <cell r="E21">
            <v>49.625</v>
          </cell>
          <cell r="F21">
            <v>82</v>
          </cell>
          <cell r="G21">
            <v>29</v>
          </cell>
          <cell r="H21">
            <v>13.68</v>
          </cell>
          <cell r="I21" t="str">
            <v>S</v>
          </cell>
          <cell r="J21">
            <v>24.12</v>
          </cell>
          <cell r="K21">
            <v>0</v>
          </cell>
        </row>
        <row r="22">
          <cell r="B22">
            <v>32.00833333333334</v>
          </cell>
          <cell r="C22">
            <v>36.9</v>
          </cell>
          <cell r="D22">
            <v>24.1</v>
          </cell>
          <cell r="E22">
            <v>49.833333333333336</v>
          </cell>
          <cell r="F22">
            <v>79</v>
          </cell>
          <cell r="G22">
            <v>31</v>
          </cell>
          <cell r="H22">
            <v>16.559999999999999</v>
          </cell>
          <cell r="I22" t="str">
            <v>SO</v>
          </cell>
          <cell r="J22">
            <v>30.6</v>
          </cell>
          <cell r="K22">
            <v>0</v>
          </cell>
        </row>
        <row r="23">
          <cell r="B23">
            <v>22.630000000000003</v>
          </cell>
          <cell r="C23">
            <v>29.1</v>
          </cell>
          <cell r="D23">
            <v>21</v>
          </cell>
          <cell r="E23">
            <v>85.7</v>
          </cell>
          <cell r="F23">
            <v>93</v>
          </cell>
          <cell r="G23">
            <v>59</v>
          </cell>
          <cell r="H23">
            <v>16.920000000000002</v>
          </cell>
          <cell r="I23" t="str">
            <v>S</v>
          </cell>
          <cell r="J23">
            <v>36</v>
          </cell>
          <cell r="K23">
            <v>0</v>
          </cell>
        </row>
        <row r="24">
          <cell r="B24">
            <v>28.915384615384614</v>
          </cell>
          <cell r="C24">
            <v>33.4</v>
          </cell>
          <cell r="D24">
            <v>21</v>
          </cell>
          <cell r="E24">
            <v>62.769230769230766</v>
          </cell>
          <cell r="F24">
            <v>89</v>
          </cell>
          <cell r="G24">
            <v>44</v>
          </cell>
          <cell r="H24">
            <v>10.44</v>
          </cell>
          <cell r="I24" t="str">
            <v>NO</v>
          </cell>
          <cell r="J24">
            <v>21.96</v>
          </cell>
          <cell r="K24">
            <v>0</v>
          </cell>
        </row>
        <row r="25">
          <cell r="B25">
            <v>24.711764705882352</v>
          </cell>
          <cell r="C25">
            <v>29.4</v>
          </cell>
          <cell r="D25">
            <v>21.6</v>
          </cell>
          <cell r="E25">
            <v>70.117647058823536</v>
          </cell>
          <cell r="F25">
            <v>88</v>
          </cell>
          <cell r="G25">
            <v>48</v>
          </cell>
          <cell r="H25">
            <v>16.920000000000002</v>
          </cell>
          <cell r="I25" t="str">
            <v>S</v>
          </cell>
          <cell r="J25">
            <v>39.24</v>
          </cell>
          <cell r="K25">
            <v>0</v>
          </cell>
        </row>
        <row r="26">
          <cell r="B26">
            <v>23.962499999999995</v>
          </cell>
          <cell r="C26">
            <v>30</v>
          </cell>
          <cell r="D26">
            <v>16</v>
          </cell>
          <cell r="E26">
            <v>50.875</v>
          </cell>
          <cell r="F26">
            <v>84</v>
          </cell>
          <cell r="G26">
            <v>28</v>
          </cell>
          <cell r="H26">
            <v>16.559999999999999</v>
          </cell>
          <cell r="I26" t="str">
            <v>SE</v>
          </cell>
          <cell r="J26">
            <v>28.44</v>
          </cell>
          <cell r="K26">
            <v>0</v>
          </cell>
        </row>
        <row r="27">
          <cell r="B27">
            <v>29.153846153846153</v>
          </cell>
          <cell r="C27">
            <v>34.5</v>
          </cell>
          <cell r="D27">
            <v>19.600000000000001</v>
          </cell>
          <cell r="E27">
            <v>38.153846153846153</v>
          </cell>
          <cell r="F27">
            <v>72</v>
          </cell>
          <cell r="G27">
            <v>21</v>
          </cell>
          <cell r="H27">
            <v>7.9200000000000008</v>
          </cell>
          <cell r="I27" t="str">
            <v>SO</v>
          </cell>
          <cell r="J27">
            <v>20.88</v>
          </cell>
          <cell r="K27">
            <v>0</v>
          </cell>
        </row>
        <row r="28">
          <cell r="B28">
            <v>31.284615384615385</v>
          </cell>
          <cell r="C28">
            <v>37.6</v>
          </cell>
          <cell r="D28">
            <v>23.1</v>
          </cell>
          <cell r="E28">
            <v>34.230769230769234</v>
          </cell>
          <cell r="F28">
            <v>67</v>
          </cell>
          <cell r="G28">
            <v>18</v>
          </cell>
          <cell r="H28">
            <v>8.2799999999999994</v>
          </cell>
          <cell r="I28" t="str">
            <v>SO</v>
          </cell>
          <cell r="J28">
            <v>21.96</v>
          </cell>
          <cell r="K28">
            <v>0</v>
          </cell>
        </row>
        <row r="29">
          <cell r="B29">
            <v>35.066666666666698</v>
          </cell>
          <cell r="C29">
            <v>37.799999999999997</v>
          </cell>
          <cell r="D29">
            <v>31</v>
          </cell>
          <cell r="E29">
            <v>33.666666666666664</v>
          </cell>
          <cell r="F29">
            <v>47</v>
          </cell>
          <cell r="G29">
            <v>25</v>
          </cell>
          <cell r="H29">
            <v>16.920000000000002</v>
          </cell>
          <cell r="I29" t="str">
            <v>SO</v>
          </cell>
          <cell r="J29">
            <v>29.880000000000003</v>
          </cell>
          <cell r="K29">
            <v>0</v>
          </cell>
        </row>
        <row r="30">
          <cell r="B30">
            <v>36.4</v>
          </cell>
          <cell r="C30">
            <v>39.4</v>
          </cell>
          <cell r="D30">
            <v>31.7</v>
          </cell>
          <cell r="E30">
            <v>34</v>
          </cell>
          <cell r="F30">
            <v>44</v>
          </cell>
          <cell r="G30">
            <v>26</v>
          </cell>
          <cell r="H30">
            <v>13.68</v>
          </cell>
          <cell r="I30" t="str">
            <v>N</v>
          </cell>
          <cell r="J30">
            <v>34.56</v>
          </cell>
          <cell r="K30">
            <v>0</v>
          </cell>
        </row>
        <row r="31">
          <cell r="B31">
            <v>36.287500000000001</v>
          </cell>
          <cell r="C31">
            <v>39.6</v>
          </cell>
          <cell r="D31">
            <v>31.4</v>
          </cell>
          <cell r="E31">
            <v>33.875</v>
          </cell>
          <cell r="F31">
            <v>48</v>
          </cell>
          <cell r="G31">
            <v>24</v>
          </cell>
          <cell r="H31">
            <v>17.64</v>
          </cell>
          <cell r="I31" t="str">
            <v>SO</v>
          </cell>
          <cell r="J31">
            <v>47.519999999999996</v>
          </cell>
          <cell r="K31">
            <v>0</v>
          </cell>
        </row>
        <row r="32">
          <cell r="B32">
            <v>37.31</v>
          </cell>
          <cell r="C32">
            <v>40.200000000000003</v>
          </cell>
          <cell r="D32">
            <v>31.9</v>
          </cell>
          <cell r="E32">
            <v>31.2</v>
          </cell>
          <cell r="F32">
            <v>48</v>
          </cell>
          <cell r="G32">
            <v>25</v>
          </cell>
          <cell r="H32">
            <v>18</v>
          </cell>
          <cell r="I32" t="str">
            <v>SO</v>
          </cell>
          <cell r="J32">
            <v>42.12</v>
          </cell>
          <cell r="K32">
            <v>0</v>
          </cell>
        </row>
        <row r="33">
          <cell r="B33">
            <v>37.309090909090912</v>
          </cell>
          <cell r="C33">
            <v>40.1</v>
          </cell>
          <cell r="D33">
            <v>33.299999999999997</v>
          </cell>
          <cell r="E33">
            <v>33.18181818181818</v>
          </cell>
          <cell r="F33">
            <v>45</v>
          </cell>
          <cell r="G33">
            <v>25</v>
          </cell>
          <cell r="H33">
            <v>14.4</v>
          </cell>
          <cell r="I33" t="str">
            <v>SO</v>
          </cell>
          <cell r="J33">
            <v>40.32</v>
          </cell>
          <cell r="K33">
            <v>0</v>
          </cell>
        </row>
        <row r="34">
          <cell r="B34">
            <v>38.200000000000003</v>
          </cell>
          <cell r="C34">
            <v>40.6</v>
          </cell>
          <cell r="D34">
            <v>34.700000000000003</v>
          </cell>
          <cell r="E34">
            <v>30.545454545454547</v>
          </cell>
          <cell r="F34">
            <v>44</v>
          </cell>
          <cell r="G34">
            <v>23</v>
          </cell>
          <cell r="H34">
            <v>12.96</v>
          </cell>
          <cell r="I34" t="str">
            <v>N</v>
          </cell>
          <cell r="J34">
            <v>39.24</v>
          </cell>
          <cell r="K34">
            <v>0</v>
          </cell>
        </row>
        <row r="35">
          <cell r="B35">
            <v>36.300000000000004</v>
          </cell>
          <cell r="C35">
            <v>39.9</v>
          </cell>
          <cell r="D35">
            <v>33.799999999999997</v>
          </cell>
          <cell r="E35">
            <v>34.5</v>
          </cell>
          <cell r="F35">
            <v>42</v>
          </cell>
          <cell r="G35">
            <v>25</v>
          </cell>
          <cell r="H35">
            <v>10.08</v>
          </cell>
          <cell r="I35" t="str">
            <v>NO</v>
          </cell>
          <cell r="J35">
            <v>39.24</v>
          </cell>
          <cell r="K35">
            <v>0</v>
          </cell>
        </row>
        <row r="36">
          <cell r="I36" t="str">
            <v>SO</v>
          </cell>
        </row>
      </sheetData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34.458333333333336</v>
          </cell>
          <cell r="C5">
            <v>39.4</v>
          </cell>
          <cell r="D5">
            <v>20.8</v>
          </cell>
          <cell r="E5">
            <v>34.083333333333336</v>
          </cell>
          <cell r="F5">
            <v>61</v>
          </cell>
          <cell r="G5">
            <v>23</v>
          </cell>
          <cell r="H5">
            <v>23.040000000000003</v>
          </cell>
          <cell r="I5" t="str">
            <v>N</v>
          </cell>
          <cell r="J5">
            <v>44.28</v>
          </cell>
          <cell r="K5">
            <v>0</v>
          </cell>
        </row>
        <row r="6">
          <cell r="B6">
            <v>32.716666666666676</v>
          </cell>
          <cell r="C6">
            <v>37.6</v>
          </cell>
          <cell r="D6">
            <v>25.4</v>
          </cell>
          <cell r="E6">
            <v>42</v>
          </cell>
          <cell r="F6">
            <v>65</v>
          </cell>
          <cell r="G6">
            <v>30</v>
          </cell>
          <cell r="H6">
            <v>24.48</v>
          </cell>
          <cell r="I6" t="str">
            <v>O</v>
          </cell>
          <cell r="J6">
            <v>55.440000000000005</v>
          </cell>
          <cell r="K6">
            <v>0</v>
          </cell>
        </row>
        <row r="7">
          <cell r="B7">
            <v>31.708333333333329</v>
          </cell>
          <cell r="C7">
            <v>38.700000000000003</v>
          </cell>
          <cell r="D7">
            <v>20.100000000000001</v>
          </cell>
          <cell r="E7">
            <v>44.5</v>
          </cell>
          <cell r="F7">
            <v>91</v>
          </cell>
          <cell r="G7">
            <v>25</v>
          </cell>
          <cell r="H7">
            <v>16.920000000000002</v>
          </cell>
          <cell r="I7" t="str">
            <v>NE</v>
          </cell>
          <cell r="J7">
            <v>36</v>
          </cell>
          <cell r="K7">
            <v>0</v>
          </cell>
        </row>
        <row r="8">
          <cell r="B8">
            <v>32.925000000000004</v>
          </cell>
          <cell r="C8">
            <v>39.5</v>
          </cell>
          <cell r="D8">
            <v>21</v>
          </cell>
          <cell r="E8">
            <v>40.666666666666664</v>
          </cell>
          <cell r="F8">
            <v>85</v>
          </cell>
          <cell r="G8">
            <v>23</v>
          </cell>
          <cell r="H8">
            <v>22.32</v>
          </cell>
          <cell r="I8" t="str">
            <v>SE</v>
          </cell>
          <cell r="J8">
            <v>41.04</v>
          </cell>
          <cell r="K8">
            <v>0</v>
          </cell>
        </row>
        <row r="9">
          <cell r="B9">
            <v>30.083333333333329</v>
          </cell>
          <cell r="C9">
            <v>38.799999999999997</v>
          </cell>
          <cell r="D9">
            <v>21.3</v>
          </cell>
          <cell r="E9">
            <v>50.916666666666664</v>
          </cell>
          <cell r="F9">
            <v>87</v>
          </cell>
          <cell r="G9">
            <v>24</v>
          </cell>
          <cell r="H9">
            <v>19.440000000000001</v>
          </cell>
          <cell r="I9" t="str">
            <v>SO</v>
          </cell>
          <cell r="J9">
            <v>64.8</v>
          </cell>
          <cell r="K9">
            <v>0.6</v>
          </cell>
        </row>
        <row r="10">
          <cell r="B10">
            <v>21.558333333333337</v>
          </cell>
          <cell r="C10">
            <v>23.9</v>
          </cell>
          <cell r="D10">
            <v>19.7</v>
          </cell>
          <cell r="E10">
            <v>84.5</v>
          </cell>
          <cell r="F10">
            <v>95</v>
          </cell>
          <cell r="G10">
            <v>74</v>
          </cell>
          <cell r="H10">
            <v>20.88</v>
          </cell>
          <cell r="I10" t="str">
            <v>S</v>
          </cell>
          <cell r="J10">
            <v>30.6</v>
          </cell>
          <cell r="K10">
            <v>3.8000000000000007</v>
          </cell>
        </row>
        <row r="11">
          <cell r="B11">
            <v>22.599999999999998</v>
          </cell>
          <cell r="C11">
            <v>26.3</v>
          </cell>
          <cell r="D11">
            <v>18.5</v>
          </cell>
          <cell r="E11">
            <v>77.25</v>
          </cell>
          <cell r="F11">
            <v>94</v>
          </cell>
          <cell r="G11">
            <v>65</v>
          </cell>
          <cell r="H11">
            <v>14.4</v>
          </cell>
          <cell r="I11" t="str">
            <v>S</v>
          </cell>
          <cell r="J11">
            <v>26.28</v>
          </cell>
          <cell r="K11">
            <v>0</v>
          </cell>
        </row>
        <row r="12">
          <cell r="B12">
            <v>24.941666666666666</v>
          </cell>
          <cell r="C12">
            <v>29</v>
          </cell>
          <cell r="D12">
            <v>18.899999999999999</v>
          </cell>
          <cell r="E12">
            <v>67.083333333333329</v>
          </cell>
          <cell r="F12">
            <v>91</v>
          </cell>
          <cell r="G12">
            <v>51</v>
          </cell>
          <cell r="H12">
            <v>13.68</v>
          </cell>
          <cell r="I12" t="str">
            <v>S</v>
          </cell>
          <cell r="J12">
            <v>24.48</v>
          </cell>
          <cell r="K12">
            <v>0</v>
          </cell>
        </row>
        <row r="13">
          <cell r="B13">
            <v>29.208333333333329</v>
          </cell>
          <cell r="C13">
            <v>33.5</v>
          </cell>
          <cell r="D13">
            <v>19.2</v>
          </cell>
          <cell r="E13">
            <v>51.916666666666664</v>
          </cell>
          <cell r="F13">
            <v>94</v>
          </cell>
          <cell r="G13">
            <v>35</v>
          </cell>
          <cell r="H13">
            <v>15.48</v>
          </cell>
          <cell r="I13" t="str">
            <v>NE</v>
          </cell>
          <cell r="J13">
            <v>29.52</v>
          </cell>
          <cell r="K13">
            <v>0</v>
          </cell>
        </row>
        <row r="14">
          <cell r="B14">
            <v>30.330769230769231</v>
          </cell>
          <cell r="C14">
            <v>35.700000000000003</v>
          </cell>
          <cell r="D14">
            <v>19.3</v>
          </cell>
          <cell r="E14">
            <v>50.230769230769234</v>
          </cell>
          <cell r="F14">
            <v>90</v>
          </cell>
          <cell r="G14">
            <v>34</v>
          </cell>
          <cell r="H14">
            <v>21.240000000000002</v>
          </cell>
          <cell r="I14" t="str">
            <v>L</v>
          </cell>
          <cell r="J14">
            <v>36</v>
          </cell>
          <cell r="K14">
            <v>0</v>
          </cell>
        </row>
        <row r="15">
          <cell r="B15">
            <v>31.246153846153842</v>
          </cell>
          <cell r="C15">
            <v>38.200000000000003</v>
          </cell>
          <cell r="D15">
            <v>21.8</v>
          </cell>
          <cell r="E15">
            <v>47.53846153846154</v>
          </cell>
          <cell r="F15">
            <v>85</v>
          </cell>
          <cell r="G15">
            <v>26</v>
          </cell>
          <cell r="H15">
            <v>20.52</v>
          </cell>
          <cell r="I15" t="str">
            <v>N</v>
          </cell>
          <cell r="J15">
            <v>50.4</v>
          </cell>
          <cell r="K15">
            <v>0.4</v>
          </cell>
        </row>
        <row r="16">
          <cell r="B16">
            <v>31.492307692307691</v>
          </cell>
          <cell r="C16">
            <v>38.4</v>
          </cell>
          <cell r="D16">
            <v>22.2</v>
          </cell>
          <cell r="E16">
            <v>47.846153846153847</v>
          </cell>
          <cell r="F16">
            <v>91</v>
          </cell>
          <cell r="G16">
            <v>24</v>
          </cell>
          <cell r="H16">
            <v>14.4</v>
          </cell>
          <cell r="I16" t="str">
            <v>N</v>
          </cell>
          <cell r="J16">
            <v>34.56</v>
          </cell>
          <cell r="K16">
            <v>0</v>
          </cell>
        </row>
        <row r="17">
          <cell r="B17">
            <v>29.392307692307689</v>
          </cell>
          <cell r="C17">
            <v>36.1</v>
          </cell>
          <cell r="D17">
            <v>20.9</v>
          </cell>
          <cell r="E17">
            <v>52.384615384615387</v>
          </cell>
          <cell r="F17">
            <v>84</v>
          </cell>
          <cell r="G17">
            <v>29</v>
          </cell>
          <cell r="H17">
            <v>11.879999999999999</v>
          </cell>
          <cell r="I17" t="str">
            <v>NO</v>
          </cell>
          <cell r="J17">
            <v>27</v>
          </cell>
          <cell r="K17">
            <v>0</v>
          </cell>
        </row>
        <row r="18">
          <cell r="B18">
            <v>30.116666666666664</v>
          </cell>
          <cell r="C18">
            <v>37.5</v>
          </cell>
          <cell r="D18">
            <v>21.6</v>
          </cell>
          <cell r="E18">
            <v>51.083333333333336</v>
          </cell>
          <cell r="F18">
            <v>85</v>
          </cell>
          <cell r="G18">
            <v>27</v>
          </cell>
          <cell r="H18">
            <v>13.32</v>
          </cell>
          <cell r="I18" t="str">
            <v>NE</v>
          </cell>
          <cell r="J18">
            <v>45</v>
          </cell>
          <cell r="K18">
            <v>4.4000000000000004</v>
          </cell>
        </row>
        <row r="19">
          <cell r="B19">
            <v>29.884615384615383</v>
          </cell>
          <cell r="C19">
            <v>36.5</v>
          </cell>
          <cell r="D19">
            <v>22.7</v>
          </cell>
          <cell r="E19">
            <v>55.769230769230766</v>
          </cell>
          <cell r="F19">
            <v>91</v>
          </cell>
          <cell r="H19">
            <v>19.079999999999998</v>
          </cell>
          <cell r="I19" t="str">
            <v>S</v>
          </cell>
          <cell r="J19">
            <v>41.4</v>
          </cell>
          <cell r="K19">
            <v>6</v>
          </cell>
        </row>
        <row r="20">
          <cell r="B20">
            <v>28.415384615384614</v>
          </cell>
          <cell r="C20">
            <v>35.6</v>
          </cell>
          <cell r="D20">
            <v>22.4</v>
          </cell>
          <cell r="E20">
            <v>57.307692307692307</v>
          </cell>
          <cell r="F20">
            <v>81</v>
          </cell>
          <cell r="G20">
            <v>34</v>
          </cell>
          <cell r="H20">
            <v>13.68</v>
          </cell>
          <cell r="I20" t="str">
            <v>SE</v>
          </cell>
          <cell r="J20">
            <v>30.96</v>
          </cell>
          <cell r="K20">
            <v>0</v>
          </cell>
        </row>
        <row r="21">
          <cell r="B21">
            <v>29.261538461538461</v>
          </cell>
          <cell r="C21">
            <v>37.9</v>
          </cell>
          <cell r="D21">
            <v>18.899999999999999</v>
          </cell>
          <cell r="E21">
            <v>55.769230769230766</v>
          </cell>
          <cell r="F21">
            <v>98</v>
          </cell>
          <cell r="G21">
            <v>29</v>
          </cell>
          <cell r="H21">
            <v>31.680000000000003</v>
          </cell>
          <cell r="I21" t="str">
            <v>S</v>
          </cell>
          <cell r="J21">
            <v>131.04</v>
          </cell>
          <cell r="K21">
            <v>35.200000000000003</v>
          </cell>
        </row>
        <row r="22">
          <cell r="B22">
            <v>28.507692307692309</v>
          </cell>
          <cell r="C22">
            <v>33.799999999999997</v>
          </cell>
          <cell r="D22">
            <v>22.6</v>
          </cell>
          <cell r="E22">
            <v>63.153846153846153</v>
          </cell>
          <cell r="F22">
            <v>89</v>
          </cell>
          <cell r="G22">
            <v>38</v>
          </cell>
          <cell r="H22">
            <v>10.44</v>
          </cell>
          <cell r="I22" t="str">
            <v>NO</v>
          </cell>
          <cell r="J22">
            <v>23.400000000000002</v>
          </cell>
          <cell r="K22">
            <v>0</v>
          </cell>
        </row>
        <row r="23">
          <cell r="B23">
            <v>27.958333333333329</v>
          </cell>
          <cell r="C23">
            <v>35.700000000000003</v>
          </cell>
          <cell r="D23">
            <v>21.4</v>
          </cell>
          <cell r="E23">
            <v>63.75</v>
          </cell>
          <cell r="F23">
            <v>90</v>
          </cell>
          <cell r="G23">
            <v>39</v>
          </cell>
          <cell r="H23">
            <v>20.16</v>
          </cell>
          <cell r="I23" t="str">
            <v>S</v>
          </cell>
          <cell r="J23">
            <v>57.6</v>
          </cell>
          <cell r="K23">
            <v>5.6</v>
          </cell>
        </row>
        <row r="24">
          <cell r="B24">
            <v>30.108333333333338</v>
          </cell>
          <cell r="C24">
            <v>35.1</v>
          </cell>
          <cell r="D24">
            <v>20.6</v>
          </cell>
          <cell r="E24">
            <v>60.333333333333336</v>
          </cell>
          <cell r="F24">
            <v>97</v>
          </cell>
          <cell r="G24">
            <v>40</v>
          </cell>
          <cell r="H24">
            <v>10.44</v>
          </cell>
          <cell r="I24" t="str">
            <v>O</v>
          </cell>
          <cell r="J24">
            <v>22.32</v>
          </cell>
          <cell r="K24">
            <v>0.2</v>
          </cell>
        </row>
        <row r="25">
          <cell r="B25">
            <v>23.630769230769229</v>
          </cell>
          <cell r="C25">
            <v>29.3</v>
          </cell>
          <cell r="D25">
            <v>21.5</v>
          </cell>
          <cell r="E25">
            <v>79.15384615384616</v>
          </cell>
          <cell r="F25">
            <v>94</v>
          </cell>
          <cell r="G25">
            <v>63</v>
          </cell>
          <cell r="H25">
            <v>21.96</v>
          </cell>
          <cell r="I25" t="str">
            <v>SO</v>
          </cell>
          <cell r="J25">
            <v>50.76</v>
          </cell>
          <cell r="K25">
            <v>0.4</v>
          </cell>
        </row>
        <row r="26">
          <cell r="B26">
            <v>22.541666666666668</v>
          </cell>
          <cell r="C26">
            <v>27.5</v>
          </cell>
          <cell r="D26">
            <v>16.600000000000001</v>
          </cell>
          <cell r="E26">
            <v>68.916666666666671</v>
          </cell>
          <cell r="F26">
            <v>96</v>
          </cell>
          <cell r="G26">
            <v>50</v>
          </cell>
          <cell r="H26">
            <v>13.68</v>
          </cell>
          <cell r="I26" t="str">
            <v>S</v>
          </cell>
          <cell r="J26">
            <v>24.48</v>
          </cell>
          <cell r="K26">
            <v>0.2</v>
          </cell>
        </row>
        <row r="27">
          <cell r="B27">
            <v>27.753846153846151</v>
          </cell>
          <cell r="C27">
            <v>34</v>
          </cell>
          <cell r="D27">
            <v>15.8</v>
          </cell>
          <cell r="E27">
            <v>54.07692307692308</v>
          </cell>
          <cell r="F27">
            <v>98</v>
          </cell>
          <cell r="G27">
            <v>31</v>
          </cell>
          <cell r="H27">
            <v>13.68</v>
          </cell>
          <cell r="I27" t="str">
            <v>NO</v>
          </cell>
          <cell r="J27">
            <v>27.720000000000002</v>
          </cell>
          <cell r="K27">
            <v>0</v>
          </cell>
        </row>
        <row r="28">
          <cell r="B28">
            <v>30.507692307692313</v>
          </cell>
          <cell r="C28">
            <v>35.9</v>
          </cell>
          <cell r="D28">
            <v>19.7</v>
          </cell>
          <cell r="E28">
            <v>46.53846153846154</v>
          </cell>
          <cell r="F28">
            <v>86</v>
          </cell>
          <cell r="G28">
            <v>27</v>
          </cell>
          <cell r="H28">
            <v>13.32</v>
          </cell>
          <cell r="I28" t="str">
            <v>S</v>
          </cell>
          <cell r="J28">
            <v>23.759999999999998</v>
          </cell>
          <cell r="K28">
            <v>0</v>
          </cell>
        </row>
        <row r="29">
          <cell r="B29">
            <v>33.774999999999999</v>
          </cell>
          <cell r="C29">
            <v>38.799999999999997</v>
          </cell>
          <cell r="D29">
            <v>20.3</v>
          </cell>
          <cell r="E29">
            <v>33.75</v>
          </cell>
          <cell r="F29">
            <v>81</v>
          </cell>
          <cell r="G29">
            <v>20</v>
          </cell>
          <cell r="H29">
            <v>12.24</v>
          </cell>
          <cell r="I29" t="str">
            <v>NO</v>
          </cell>
          <cell r="J29">
            <v>27</v>
          </cell>
          <cell r="K29">
            <v>0</v>
          </cell>
        </row>
        <row r="30">
          <cell r="B30">
            <v>32.4</v>
          </cell>
          <cell r="C30">
            <v>38.9</v>
          </cell>
          <cell r="D30">
            <v>21</v>
          </cell>
          <cell r="E30">
            <v>41.46153846153846</v>
          </cell>
          <cell r="F30">
            <v>79</v>
          </cell>
          <cell r="G30">
            <v>24</v>
          </cell>
          <cell r="H30">
            <v>19.079999999999998</v>
          </cell>
          <cell r="I30" t="str">
            <v>NO</v>
          </cell>
          <cell r="J30">
            <v>41.04</v>
          </cell>
          <cell r="K30">
            <v>0</v>
          </cell>
        </row>
        <row r="31">
          <cell r="B31">
            <v>30.699999999999996</v>
          </cell>
          <cell r="C31">
            <v>37.4</v>
          </cell>
          <cell r="D31">
            <v>21.9</v>
          </cell>
          <cell r="E31">
            <v>54.692307692307693</v>
          </cell>
          <cell r="F31">
            <v>85</v>
          </cell>
          <cell r="G31">
            <v>34</v>
          </cell>
          <cell r="H31">
            <v>20.16</v>
          </cell>
          <cell r="I31" t="str">
            <v>NO</v>
          </cell>
          <cell r="J31">
            <v>40.680000000000007</v>
          </cell>
          <cell r="K31">
            <v>0.8</v>
          </cell>
        </row>
        <row r="32">
          <cell r="B32">
            <v>31.55</v>
          </cell>
          <cell r="C32">
            <v>37.200000000000003</v>
          </cell>
          <cell r="D32">
            <v>22</v>
          </cell>
          <cell r="E32">
            <v>51.166666666666664</v>
          </cell>
          <cell r="F32">
            <v>88</v>
          </cell>
          <cell r="G32">
            <v>29</v>
          </cell>
          <cell r="H32">
            <v>27.720000000000002</v>
          </cell>
          <cell r="I32" t="str">
            <v>NO</v>
          </cell>
          <cell r="J32">
            <v>45.36</v>
          </cell>
          <cell r="K32">
            <v>0</v>
          </cell>
        </row>
        <row r="33">
          <cell r="B33">
            <v>30.566666666666663</v>
          </cell>
          <cell r="C33">
            <v>36.200000000000003</v>
          </cell>
          <cell r="D33">
            <v>20.8</v>
          </cell>
          <cell r="E33">
            <v>54.416666666666664</v>
          </cell>
          <cell r="F33">
            <v>95</v>
          </cell>
          <cell r="G33">
            <v>34</v>
          </cell>
          <cell r="H33">
            <v>16.559999999999999</v>
          </cell>
          <cell r="I33" t="str">
            <v>NO</v>
          </cell>
          <cell r="J33">
            <v>29.880000000000003</v>
          </cell>
          <cell r="K33">
            <v>0.2</v>
          </cell>
        </row>
        <row r="34">
          <cell r="B34">
            <v>33.076923076923073</v>
          </cell>
          <cell r="C34">
            <v>38.1</v>
          </cell>
          <cell r="D34">
            <v>22.4</v>
          </cell>
          <cell r="E34">
            <v>48.615384615384613</v>
          </cell>
          <cell r="F34">
            <v>92</v>
          </cell>
          <cell r="G34">
            <v>29</v>
          </cell>
          <cell r="H34">
            <v>14.04</v>
          </cell>
          <cell r="I34" t="str">
            <v>NO</v>
          </cell>
          <cell r="J34">
            <v>28.8</v>
          </cell>
          <cell r="K34">
            <v>0</v>
          </cell>
        </row>
        <row r="35">
          <cell r="B35">
            <v>33.430769230769229</v>
          </cell>
          <cell r="C35">
            <v>38.9</v>
          </cell>
          <cell r="D35">
            <v>22.9</v>
          </cell>
          <cell r="E35">
            <v>44.615384615384613</v>
          </cell>
          <cell r="F35">
            <v>90</v>
          </cell>
          <cell r="G35">
            <v>24</v>
          </cell>
          <cell r="H35">
            <v>15.840000000000002</v>
          </cell>
          <cell r="I35" t="str">
            <v>SE</v>
          </cell>
          <cell r="J35">
            <v>28.8</v>
          </cell>
          <cell r="K35">
            <v>0</v>
          </cell>
        </row>
        <row r="36">
          <cell r="I36" t="str">
            <v>NO</v>
          </cell>
        </row>
      </sheetData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29.650000000000002</v>
          </cell>
          <cell r="C5">
            <v>39.4</v>
          </cell>
          <cell r="D5">
            <v>19.5</v>
          </cell>
          <cell r="E5">
            <v>40.291666666666664</v>
          </cell>
          <cell r="F5">
            <v>64</v>
          </cell>
          <cell r="G5">
            <v>26</v>
          </cell>
          <cell r="H5">
            <v>24.12</v>
          </cell>
          <cell r="I5" t="str">
            <v>N</v>
          </cell>
          <cell r="J5">
            <v>47.88</v>
          </cell>
          <cell r="K5">
            <v>0</v>
          </cell>
        </row>
        <row r="6">
          <cell r="B6">
            <v>28.270833333333332</v>
          </cell>
          <cell r="C6">
            <v>37.9</v>
          </cell>
          <cell r="D6">
            <v>22.2</v>
          </cell>
          <cell r="E6">
            <v>58.333333333333336</v>
          </cell>
          <cell r="F6">
            <v>82</v>
          </cell>
          <cell r="G6">
            <v>29</v>
          </cell>
          <cell r="H6">
            <v>32.04</v>
          </cell>
          <cell r="I6" t="str">
            <v>O</v>
          </cell>
          <cell r="J6">
            <v>70.56</v>
          </cell>
          <cell r="K6">
            <v>5.6000000000000005</v>
          </cell>
        </row>
        <row r="7">
          <cell r="B7">
            <v>27.320833333333336</v>
          </cell>
          <cell r="C7">
            <v>37.299999999999997</v>
          </cell>
          <cell r="D7">
            <v>18.899999999999999</v>
          </cell>
          <cell r="E7">
            <v>62</v>
          </cell>
          <cell r="F7">
            <v>96</v>
          </cell>
          <cell r="G7">
            <v>25</v>
          </cell>
          <cell r="H7">
            <v>12.96</v>
          </cell>
          <cell r="I7" t="str">
            <v>O</v>
          </cell>
          <cell r="J7">
            <v>24.12</v>
          </cell>
          <cell r="K7">
            <v>0.2</v>
          </cell>
        </row>
        <row r="8">
          <cell r="B8">
            <v>27.479166666666668</v>
          </cell>
          <cell r="C8">
            <v>37.6</v>
          </cell>
          <cell r="D8">
            <v>20.7</v>
          </cell>
          <cell r="E8">
            <v>63.583333333333336</v>
          </cell>
          <cell r="F8">
            <v>92</v>
          </cell>
          <cell r="G8">
            <v>26</v>
          </cell>
          <cell r="H8">
            <v>18</v>
          </cell>
          <cell r="I8" t="str">
            <v>NE</v>
          </cell>
          <cell r="J8">
            <v>66.960000000000008</v>
          </cell>
          <cell r="K8">
            <v>4.8000000000000007</v>
          </cell>
        </row>
        <row r="9">
          <cell r="B9">
            <v>24.887499999999999</v>
          </cell>
          <cell r="C9">
            <v>31.7</v>
          </cell>
          <cell r="D9">
            <v>21</v>
          </cell>
          <cell r="E9">
            <v>79.416666666666671</v>
          </cell>
          <cell r="F9">
            <v>95</v>
          </cell>
          <cell r="G9">
            <v>49</v>
          </cell>
          <cell r="H9">
            <v>18</v>
          </cell>
          <cell r="I9" t="str">
            <v>S</v>
          </cell>
          <cell r="J9">
            <v>37.440000000000005</v>
          </cell>
          <cell r="K9">
            <v>6.4</v>
          </cell>
        </row>
        <row r="10">
          <cell r="B10">
            <v>19.733333333333338</v>
          </cell>
          <cell r="C10">
            <v>21.1</v>
          </cell>
          <cell r="D10">
            <v>19.2</v>
          </cell>
          <cell r="E10">
            <v>90.5</v>
          </cell>
          <cell r="F10">
            <v>94</v>
          </cell>
          <cell r="G10">
            <v>86</v>
          </cell>
          <cell r="H10">
            <v>11.520000000000001</v>
          </cell>
          <cell r="I10" t="str">
            <v>SE</v>
          </cell>
          <cell r="J10">
            <v>25.92</v>
          </cell>
          <cell r="K10">
            <v>1.8</v>
          </cell>
        </row>
        <row r="11">
          <cell r="B11">
            <v>20.650000000000002</v>
          </cell>
          <cell r="C11">
            <v>25</v>
          </cell>
          <cell r="D11">
            <v>18.5</v>
          </cell>
          <cell r="E11">
            <v>88.291666666666671</v>
          </cell>
          <cell r="F11">
            <v>99</v>
          </cell>
          <cell r="G11">
            <v>68</v>
          </cell>
          <cell r="H11">
            <v>8.64</v>
          </cell>
          <cell r="I11" t="str">
            <v>NE</v>
          </cell>
          <cell r="J11">
            <v>23.400000000000002</v>
          </cell>
          <cell r="K11">
            <v>0.4</v>
          </cell>
        </row>
        <row r="12">
          <cell r="B12">
            <v>22.575000000000003</v>
          </cell>
          <cell r="C12">
            <v>28.9</v>
          </cell>
          <cell r="D12">
            <v>17.8</v>
          </cell>
          <cell r="E12">
            <v>76.041666666666671</v>
          </cell>
          <cell r="F12">
            <v>98</v>
          </cell>
          <cell r="G12">
            <v>45</v>
          </cell>
          <cell r="H12">
            <v>9</v>
          </cell>
          <cell r="I12" t="str">
            <v>NE</v>
          </cell>
          <cell r="J12">
            <v>24.12</v>
          </cell>
          <cell r="K12">
            <v>0</v>
          </cell>
        </row>
        <row r="13">
          <cell r="B13">
            <v>24.258333333333336</v>
          </cell>
          <cell r="C13">
            <v>34.1</v>
          </cell>
          <cell r="D13">
            <v>15.1</v>
          </cell>
          <cell r="E13">
            <v>67.125</v>
          </cell>
          <cell r="F13">
            <v>100</v>
          </cell>
          <cell r="G13">
            <v>32</v>
          </cell>
          <cell r="H13">
            <v>12.24</v>
          </cell>
          <cell r="I13" t="str">
            <v>NE</v>
          </cell>
          <cell r="J13">
            <v>25.92</v>
          </cell>
          <cell r="K13">
            <v>0</v>
          </cell>
        </row>
        <row r="14">
          <cell r="B14">
            <v>27.295833333333331</v>
          </cell>
          <cell r="C14">
            <v>36</v>
          </cell>
          <cell r="D14">
            <v>18.399999999999999</v>
          </cell>
          <cell r="E14">
            <v>54.833333333333336</v>
          </cell>
          <cell r="F14">
            <v>86</v>
          </cell>
          <cell r="G14">
            <v>29</v>
          </cell>
          <cell r="H14">
            <v>20.52</v>
          </cell>
          <cell r="I14" t="str">
            <v>N</v>
          </cell>
          <cell r="J14">
            <v>39.24</v>
          </cell>
          <cell r="K14">
            <v>0</v>
          </cell>
        </row>
        <row r="15">
          <cell r="B15">
            <v>29.370833333333334</v>
          </cell>
          <cell r="C15">
            <v>38.700000000000003</v>
          </cell>
          <cell r="D15">
            <v>20.8</v>
          </cell>
          <cell r="E15">
            <v>52.375</v>
          </cell>
          <cell r="F15">
            <v>87</v>
          </cell>
          <cell r="G15">
            <v>24</v>
          </cell>
          <cell r="H15">
            <v>21.96</v>
          </cell>
          <cell r="I15" t="str">
            <v>NO</v>
          </cell>
          <cell r="J15">
            <v>63</v>
          </cell>
          <cell r="K15">
            <v>0.2</v>
          </cell>
        </row>
        <row r="16">
          <cell r="B16">
            <v>29.549999999999997</v>
          </cell>
          <cell r="C16">
            <v>38.4</v>
          </cell>
          <cell r="D16">
            <v>22.1</v>
          </cell>
          <cell r="E16">
            <v>53.583333333333336</v>
          </cell>
          <cell r="F16">
            <v>86</v>
          </cell>
          <cell r="G16">
            <v>22</v>
          </cell>
          <cell r="H16">
            <v>18</v>
          </cell>
          <cell r="I16" t="str">
            <v>NO</v>
          </cell>
          <cell r="J16">
            <v>55.800000000000004</v>
          </cell>
          <cell r="K16">
            <v>0</v>
          </cell>
        </row>
        <row r="17">
          <cell r="B17">
            <v>29.541666666666668</v>
          </cell>
          <cell r="C17">
            <v>39</v>
          </cell>
          <cell r="D17">
            <v>22.3</v>
          </cell>
          <cell r="E17">
            <v>50.083333333333336</v>
          </cell>
          <cell r="F17">
            <v>79</v>
          </cell>
          <cell r="G17">
            <v>22</v>
          </cell>
          <cell r="H17">
            <v>19.8</v>
          </cell>
          <cell r="I17" t="str">
            <v>O</v>
          </cell>
          <cell r="J17">
            <v>51.12</v>
          </cell>
          <cell r="K17">
            <v>2.2000000000000002</v>
          </cell>
        </row>
        <row r="18">
          <cell r="B18">
            <v>25.320833333333336</v>
          </cell>
          <cell r="C18">
            <v>34.9</v>
          </cell>
          <cell r="D18">
            <v>20.7</v>
          </cell>
          <cell r="E18">
            <v>74.416666666666671</v>
          </cell>
          <cell r="F18">
            <v>96</v>
          </cell>
          <cell r="G18">
            <v>32</v>
          </cell>
          <cell r="H18">
            <v>23.759999999999998</v>
          </cell>
          <cell r="I18" t="str">
            <v>N</v>
          </cell>
          <cell r="J18">
            <v>50.76</v>
          </cell>
          <cell r="K18">
            <v>2.2000000000000002</v>
          </cell>
        </row>
        <row r="19">
          <cell r="B19">
            <v>25.800000000000008</v>
          </cell>
          <cell r="C19">
            <v>33.700000000000003</v>
          </cell>
          <cell r="D19">
            <v>20</v>
          </cell>
          <cell r="E19">
            <v>73.583333333333329</v>
          </cell>
          <cell r="F19">
            <v>98</v>
          </cell>
          <cell r="G19">
            <v>40</v>
          </cell>
          <cell r="H19">
            <v>14.76</v>
          </cell>
          <cell r="I19" t="str">
            <v>SE</v>
          </cell>
          <cell r="J19">
            <v>28.8</v>
          </cell>
          <cell r="K19">
            <v>0</v>
          </cell>
        </row>
        <row r="20">
          <cell r="B20">
            <v>26.933333333333341</v>
          </cell>
          <cell r="C20">
            <v>34.200000000000003</v>
          </cell>
          <cell r="D20">
            <v>22</v>
          </cell>
          <cell r="E20">
            <v>63.5</v>
          </cell>
          <cell r="F20">
            <v>92</v>
          </cell>
          <cell r="G20">
            <v>31</v>
          </cell>
          <cell r="H20">
            <v>14.04</v>
          </cell>
          <cell r="I20" t="str">
            <v>NE</v>
          </cell>
          <cell r="J20">
            <v>28.08</v>
          </cell>
          <cell r="K20">
            <v>0</v>
          </cell>
        </row>
        <row r="21">
          <cell r="B21">
            <v>26.345833333333331</v>
          </cell>
          <cell r="C21">
            <v>31.1</v>
          </cell>
          <cell r="D21">
            <v>20.3</v>
          </cell>
          <cell r="E21">
            <v>64.291666666666671</v>
          </cell>
          <cell r="F21">
            <v>91</v>
          </cell>
          <cell r="G21">
            <v>46</v>
          </cell>
          <cell r="H21">
            <v>11.520000000000001</v>
          </cell>
          <cell r="I21" t="str">
            <v>N</v>
          </cell>
          <cell r="J21">
            <v>26.28</v>
          </cell>
          <cell r="K21">
            <v>0</v>
          </cell>
        </row>
        <row r="22">
          <cell r="B22">
            <v>26.195833333333326</v>
          </cell>
          <cell r="C22">
            <v>36.700000000000003</v>
          </cell>
          <cell r="D22">
            <v>19</v>
          </cell>
          <cell r="E22">
            <v>65.541666666666671</v>
          </cell>
          <cell r="F22">
            <v>92</v>
          </cell>
          <cell r="G22">
            <v>29</v>
          </cell>
          <cell r="H22">
            <v>20.88</v>
          </cell>
          <cell r="I22" t="str">
            <v>SO</v>
          </cell>
          <cell r="J22">
            <v>54.72</v>
          </cell>
          <cell r="K22">
            <v>0</v>
          </cell>
        </row>
        <row r="23">
          <cell r="B23">
            <v>26.599999999999994</v>
          </cell>
          <cell r="C23">
            <v>33.9</v>
          </cell>
          <cell r="D23">
            <v>20.6</v>
          </cell>
          <cell r="E23">
            <v>68.833333333333329</v>
          </cell>
          <cell r="F23">
            <v>99</v>
          </cell>
          <cell r="G23">
            <v>41</v>
          </cell>
          <cell r="H23">
            <v>22.32</v>
          </cell>
          <cell r="I23" t="str">
            <v>S</v>
          </cell>
          <cell r="J23">
            <v>57.24</v>
          </cell>
          <cell r="K23">
            <v>24.2</v>
          </cell>
        </row>
        <row r="24">
          <cell r="B24">
            <v>25.575000000000003</v>
          </cell>
          <cell r="C24">
            <v>34.299999999999997</v>
          </cell>
          <cell r="D24">
            <v>19.399999999999999</v>
          </cell>
          <cell r="E24">
            <v>78.291666666666671</v>
          </cell>
          <cell r="F24">
            <v>100</v>
          </cell>
          <cell r="G24">
            <v>42</v>
          </cell>
          <cell r="H24">
            <v>12.6</v>
          </cell>
          <cell r="I24" t="str">
            <v>N</v>
          </cell>
          <cell r="J24">
            <v>29.16</v>
          </cell>
          <cell r="K24">
            <v>12.6</v>
          </cell>
        </row>
        <row r="25">
          <cell r="B25">
            <v>22.670833333333334</v>
          </cell>
          <cell r="C25">
            <v>26.5</v>
          </cell>
          <cell r="D25">
            <v>20.9</v>
          </cell>
          <cell r="E25">
            <v>87.208333333333329</v>
          </cell>
          <cell r="F25">
            <v>97</v>
          </cell>
          <cell r="G25">
            <v>71</v>
          </cell>
          <cell r="H25">
            <v>26.64</v>
          </cell>
          <cell r="I25" t="str">
            <v>SO</v>
          </cell>
          <cell r="J25">
            <v>43.56</v>
          </cell>
          <cell r="K25">
            <v>6.4</v>
          </cell>
        </row>
        <row r="26">
          <cell r="B26">
            <v>19.908333333333331</v>
          </cell>
          <cell r="C26">
            <v>27.6</v>
          </cell>
          <cell r="D26">
            <v>14.6</v>
          </cell>
          <cell r="E26">
            <v>70.208333333333329</v>
          </cell>
          <cell r="F26">
            <v>95</v>
          </cell>
          <cell r="G26">
            <v>36</v>
          </cell>
          <cell r="H26">
            <v>13.68</v>
          </cell>
          <cell r="I26" t="str">
            <v>S</v>
          </cell>
          <cell r="J26">
            <v>31.319999999999997</v>
          </cell>
          <cell r="K26">
            <v>0</v>
          </cell>
        </row>
        <row r="27">
          <cell r="B27">
            <v>22.291666666666668</v>
          </cell>
          <cell r="C27">
            <v>33.299999999999997</v>
          </cell>
          <cell r="D27">
            <v>13.1</v>
          </cell>
          <cell r="E27">
            <v>65.083333333333329</v>
          </cell>
          <cell r="F27">
            <v>98</v>
          </cell>
          <cell r="G27">
            <v>27</v>
          </cell>
          <cell r="H27">
            <v>11.520000000000001</v>
          </cell>
          <cell r="I27" t="str">
            <v>O</v>
          </cell>
          <cell r="J27">
            <v>27</v>
          </cell>
          <cell r="K27">
            <v>0</v>
          </cell>
        </row>
        <row r="28">
          <cell r="B28">
            <v>26.275000000000002</v>
          </cell>
          <cell r="C28">
            <v>35.9</v>
          </cell>
          <cell r="D28">
            <v>16.100000000000001</v>
          </cell>
          <cell r="E28">
            <v>54.75</v>
          </cell>
          <cell r="F28">
            <v>95</v>
          </cell>
          <cell r="G28">
            <v>24</v>
          </cell>
          <cell r="H28">
            <v>14.76</v>
          </cell>
          <cell r="I28" t="str">
            <v>NE</v>
          </cell>
          <cell r="J28">
            <v>34.56</v>
          </cell>
          <cell r="K28">
            <v>0</v>
          </cell>
        </row>
        <row r="29">
          <cell r="B29">
            <v>28.525000000000002</v>
          </cell>
          <cell r="C29">
            <v>38.200000000000003</v>
          </cell>
          <cell r="D29">
            <v>18.899999999999999</v>
          </cell>
          <cell r="E29">
            <v>50.166666666666664</v>
          </cell>
          <cell r="F29">
            <v>90</v>
          </cell>
          <cell r="G29">
            <v>20</v>
          </cell>
          <cell r="H29">
            <v>12.24</v>
          </cell>
          <cell r="I29" t="str">
            <v>NE</v>
          </cell>
          <cell r="J29">
            <v>44.28</v>
          </cell>
          <cell r="K29">
            <v>0.2</v>
          </cell>
        </row>
        <row r="30">
          <cell r="B30">
            <v>28.187500000000004</v>
          </cell>
          <cell r="C30">
            <v>38.1</v>
          </cell>
          <cell r="D30">
            <v>20.6</v>
          </cell>
          <cell r="E30">
            <v>59.208333333333336</v>
          </cell>
          <cell r="F30">
            <v>93</v>
          </cell>
          <cell r="G30">
            <v>25</v>
          </cell>
          <cell r="H30">
            <v>19.079999999999998</v>
          </cell>
          <cell r="I30" t="str">
            <v>NO</v>
          </cell>
          <cell r="J30">
            <v>42.84</v>
          </cell>
          <cell r="K30">
            <v>0</v>
          </cell>
        </row>
        <row r="31">
          <cell r="B31">
            <v>29.237500000000001</v>
          </cell>
          <cell r="C31">
            <v>38.1</v>
          </cell>
          <cell r="D31">
            <v>20.9</v>
          </cell>
          <cell r="E31">
            <v>55.25</v>
          </cell>
          <cell r="F31">
            <v>88</v>
          </cell>
          <cell r="G31">
            <v>29</v>
          </cell>
          <cell r="H31">
            <v>26.64</v>
          </cell>
          <cell r="I31" t="str">
            <v>O</v>
          </cell>
          <cell r="J31">
            <v>56.16</v>
          </cell>
          <cell r="K31">
            <v>0</v>
          </cell>
        </row>
        <row r="32">
          <cell r="B32">
            <v>29.575000000000006</v>
          </cell>
          <cell r="C32">
            <v>38.299999999999997</v>
          </cell>
          <cell r="D32">
            <v>22.4</v>
          </cell>
          <cell r="E32">
            <v>54.25</v>
          </cell>
          <cell r="F32">
            <v>81</v>
          </cell>
          <cell r="G32">
            <v>29</v>
          </cell>
          <cell r="H32">
            <v>23.759999999999998</v>
          </cell>
          <cell r="I32" t="str">
            <v>N</v>
          </cell>
          <cell r="J32">
            <v>50.76</v>
          </cell>
          <cell r="K32">
            <v>0</v>
          </cell>
        </row>
        <row r="33">
          <cell r="B33">
            <v>29.324999999999992</v>
          </cell>
          <cell r="C33">
            <v>38.4</v>
          </cell>
          <cell r="D33">
            <v>21.3</v>
          </cell>
          <cell r="E33">
            <v>55.333333333333336</v>
          </cell>
          <cell r="F33">
            <v>85</v>
          </cell>
          <cell r="G33">
            <v>25</v>
          </cell>
          <cell r="H33">
            <v>23.040000000000003</v>
          </cell>
          <cell r="I33" t="str">
            <v>NO</v>
          </cell>
          <cell r="J33">
            <v>51.480000000000004</v>
          </cell>
          <cell r="K33">
            <v>0</v>
          </cell>
        </row>
        <row r="34">
          <cell r="B34">
            <v>31.641666666666666</v>
          </cell>
          <cell r="C34">
            <v>39.4</v>
          </cell>
          <cell r="D34">
            <v>24.1</v>
          </cell>
          <cell r="E34">
            <v>47.875</v>
          </cell>
          <cell r="F34">
            <v>75</v>
          </cell>
          <cell r="G34">
            <v>24</v>
          </cell>
          <cell r="H34">
            <v>17.28</v>
          </cell>
          <cell r="I34" t="str">
            <v>N</v>
          </cell>
          <cell r="J34">
            <v>38.880000000000003</v>
          </cell>
          <cell r="K34">
            <v>0</v>
          </cell>
        </row>
        <row r="35">
          <cell r="B35">
            <v>29.974999999999998</v>
          </cell>
          <cell r="C35">
            <v>39.9</v>
          </cell>
          <cell r="D35">
            <v>22.1</v>
          </cell>
          <cell r="E35">
            <v>51.291666666666664</v>
          </cell>
          <cell r="F35">
            <v>86</v>
          </cell>
          <cell r="G35">
            <v>22</v>
          </cell>
          <cell r="H35">
            <v>28.44</v>
          </cell>
          <cell r="I35" t="str">
            <v>N</v>
          </cell>
          <cell r="J35">
            <v>55.080000000000005</v>
          </cell>
          <cell r="K35">
            <v>0</v>
          </cell>
        </row>
        <row r="36">
          <cell r="I36" t="str">
            <v>N</v>
          </cell>
        </row>
      </sheetData>
      <sheetData sheetId="10"/>
      <sheetData sheetId="1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33.13333333333334</v>
          </cell>
          <cell r="C5">
            <v>39.1</v>
          </cell>
          <cell r="D5">
            <v>20.5</v>
          </cell>
          <cell r="E5">
            <v>34.333333333333336</v>
          </cell>
          <cell r="F5">
            <v>57</v>
          </cell>
          <cell r="G5">
            <v>25</v>
          </cell>
          <cell r="H5">
            <v>25.2</v>
          </cell>
          <cell r="I5" t="str">
            <v>NE</v>
          </cell>
          <cell r="J5">
            <v>37.440000000000005</v>
          </cell>
          <cell r="K5">
            <v>0</v>
          </cell>
        </row>
        <row r="6">
          <cell r="B6">
            <v>31.009090909090911</v>
          </cell>
          <cell r="C6">
            <v>37.200000000000003</v>
          </cell>
          <cell r="D6">
            <v>22.7</v>
          </cell>
          <cell r="E6">
            <v>50.18181818181818</v>
          </cell>
          <cell r="F6">
            <v>89</v>
          </cell>
          <cell r="G6">
            <v>31</v>
          </cell>
          <cell r="H6">
            <v>29.16</v>
          </cell>
          <cell r="I6" t="str">
            <v>O</v>
          </cell>
          <cell r="J6">
            <v>51.12</v>
          </cell>
          <cell r="K6">
            <v>2.4</v>
          </cell>
        </row>
        <row r="7">
          <cell r="B7">
            <v>30.516666666666669</v>
          </cell>
          <cell r="C7">
            <v>35.6</v>
          </cell>
          <cell r="D7">
            <v>20.2</v>
          </cell>
          <cell r="E7">
            <v>54.083333333333336</v>
          </cell>
          <cell r="F7">
            <v>100</v>
          </cell>
          <cell r="G7">
            <v>34</v>
          </cell>
          <cell r="H7">
            <v>12.24</v>
          </cell>
          <cell r="I7" t="str">
            <v>SE</v>
          </cell>
          <cell r="J7">
            <v>22.32</v>
          </cell>
          <cell r="K7">
            <v>0.2</v>
          </cell>
        </row>
        <row r="8">
          <cell r="B8">
            <v>30.783333333333331</v>
          </cell>
          <cell r="C8">
            <v>36.5</v>
          </cell>
          <cell r="D8">
            <v>21.3</v>
          </cell>
          <cell r="E8">
            <v>38.916666666666664</v>
          </cell>
          <cell r="F8">
            <v>69</v>
          </cell>
          <cell r="G8">
            <v>25</v>
          </cell>
          <cell r="H8">
            <v>22.32</v>
          </cell>
          <cell r="I8" t="str">
            <v>L</v>
          </cell>
          <cell r="J8">
            <v>35.28</v>
          </cell>
          <cell r="K8">
            <v>0</v>
          </cell>
        </row>
        <row r="9">
          <cell r="B9">
            <v>32.75</v>
          </cell>
          <cell r="C9">
            <v>38.9</v>
          </cell>
          <cell r="D9">
            <v>18.5</v>
          </cell>
          <cell r="E9">
            <v>39.666666666666664</v>
          </cell>
          <cell r="F9">
            <v>98</v>
          </cell>
          <cell r="G9">
            <v>20</v>
          </cell>
          <cell r="H9">
            <v>27</v>
          </cell>
          <cell r="I9" t="str">
            <v>NE</v>
          </cell>
          <cell r="J9">
            <v>47.519999999999996</v>
          </cell>
          <cell r="K9">
            <v>0</v>
          </cell>
        </row>
        <row r="10">
          <cell r="B10">
            <v>20.572727272727274</v>
          </cell>
          <cell r="C10">
            <v>21.2</v>
          </cell>
          <cell r="D10">
            <v>19.399999999999999</v>
          </cell>
          <cell r="E10">
            <v>95.63636363636364</v>
          </cell>
          <cell r="F10">
            <v>100</v>
          </cell>
          <cell r="G10">
            <v>92</v>
          </cell>
          <cell r="H10">
            <v>19.440000000000001</v>
          </cell>
          <cell r="I10" t="str">
            <v>SO</v>
          </cell>
          <cell r="J10">
            <v>30.240000000000002</v>
          </cell>
          <cell r="K10">
            <v>9.6</v>
          </cell>
        </row>
        <row r="11">
          <cell r="B11">
            <v>24.158333333333331</v>
          </cell>
          <cell r="C11">
            <v>27.6</v>
          </cell>
          <cell r="D11">
            <v>19.600000000000001</v>
          </cell>
          <cell r="E11">
            <v>69.833333333333329</v>
          </cell>
          <cell r="F11">
            <v>98</v>
          </cell>
          <cell r="G11">
            <v>56</v>
          </cell>
          <cell r="H11">
            <v>18.720000000000002</v>
          </cell>
          <cell r="I11" t="str">
            <v>SE</v>
          </cell>
          <cell r="J11">
            <v>29.16</v>
          </cell>
          <cell r="K11">
            <v>0</v>
          </cell>
        </row>
        <row r="12">
          <cell r="B12">
            <v>25.950000000000003</v>
          </cell>
          <cell r="C12">
            <v>29.8</v>
          </cell>
          <cell r="D12">
            <v>19.600000000000001</v>
          </cell>
          <cell r="E12">
            <v>60.916666666666664</v>
          </cell>
          <cell r="F12">
            <v>84</v>
          </cell>
          <cell r="G12">
            <v>50</v>
          </cell>
          <cell r="H12">
            <v>15.840000000000002</v>
          </cell>
          <cell r="I12" t="str">
            <v>SO</v>
          </cell>
          <cell r="J12">
            <v>25.92</v>
          </cell>
          <cell r="K12">
            <v>0</v>
          </cell>
        </row>
        <row r="13">
          <cell r="B13">
            <v>28.316666666666666</v>
          </cell>
          <cell r="C13">
            <v>32.200000000000003</v>
          </cell>
          <cell r="D13">
            <v>20.3</v>
          </cell>
          <cell r="E13">
            <v>60.5</v>
          </cell>
          <cell r="F13">
            <v>100</v>
          </cell>
          <cell r="G13">
            <v>43</v>
          </cell>
          <cell r="H13">
            <v>19.079999999999998</v>
          </cell>
          <cell r="I13" t="str">
            <v>L</v>
          </cell>
          <cell r="J13">
            <v>26.64</v>
          </cell>
          <cell r="K13">
            <v>0</v>
          </cell>
        </row>
        <row r="14">
          <cell r="B14">
            <v>30.833333333333332</v>
          </cell>
          <cell r="C14">
            <v>35.1</v>
          </cell>
          <cell r="D14">
            <v>20.7</v>
          </cell>
          <cell r="E14">
            <v>47</v>
          </cell>
          <cell r="F14">
            <v>86</v>
          </cell>
          <cell r="G14">
            <v>33</v>
          </cell>
          <cell r="H14">
            <v>25.92</v>
          </cell>
          <cell r="I14" t="str">
            <v>L</v>
          </cell>
          <cell r="J14">
            <v>39.24</v>
          </cell>
          <cell r="K14">
            <v>0</v>
          </cell>
        </row>
        <row r="15">
          <cell r="B15">
            <v>32.691666666666663</v>
          </cell>
          <cell r="C15">
            <v>37.299999999999997</v>
          </cell>
          <cell r="D15">
            <v>21.4</v>
          </cell>
          <cell r="E15">
            <v>43.666666666666664</v>
          </cell>
          <cell r="F15">
            <v>91</v>
          </cell>
          <cell r="G15">
            <v>29</v>
          </cell>
          <cell r="H15">
            <v>21.240000000000002</v>
          </cell>
          <cell r="I15" t="str">
            <v>NE</v>
          </cell>
          <cell r="J15">
            <v>39.96</v>
          </cell>
          <cell r="K15">
            <v>0</v>
          </cell>
        </row>
        <row r="16">
          <cell r="B16">
            <v>33.866666666666667</v>
          </cell>
          <cell r="C16">
            <v>38.5</v>
          </cell>
          <cell r="D16">
            <v>19.600000000000001</v>
          </cell>
          <cell r="E16">
            <v>39.916666666666664</v>
          </cell>
          <cell r="F16">
            <v>96</v>
          </cell>
          <cell r="G16">
            <v>24</v>
          </cell>
          <cell r="H16">
            <v>18</v>
          </cell>
          <cell r="I16" t="str">
            <v>N</v>
          </cell>
          <cell r="J16">
            <v>36.72</v>
          </cell>
          <cell r="K16">
            <v>0</v>
          </cell>
        </row>
        <row r="17">
          <cell r="B17">
            <v>29.241666666666664</v>
          </cell>
          <cell r="C17">
            <v>37.799999999999997</v>
          </cell>
          <cell r="D17">
            <v>20.7</v>
          </cell>
          <cell r="E17">
            <v>53.166666666666664</v>
          </cell>
          <cell r="F17">
            <v>86</v>
          </cell>
          <cell r="G17">
            <v>25</v>
          </cell>
          <cell r="H17">
            <v>29.880000000000003</v>
          </cell>
          <cell r="I17" t="str">
            <v>NE</v>
          </cell>
          <cell r="J17">
            <v>62.28</v>
          </cell>
          <cell r="K17">
            <v>3</v>
          </cell>
        </row>
        <row r="18">
          <cell r="B18">
            <v>30.241666666666674</v>
          </cell>
          <cell r="C18">
            <v>33.700000000000003</v>
          </cell>
          <cell r="D18">
            <v>19.399999999999999</v>
          </cell>
          <cell r="E18">
            <v>47.666666666666664</v>
          </cell>
          <cell r="F18">
            <v>96</v>
          </cell>
          <cell r="G18">
            <v>32</v>
          </cell>
          <cell r="H18">
            <v>10.44</v>
          </cell>
          <cell r="I18" t="str">
            <v>NE</v>
          </cell>
          <cell r="J18">
            <v>21.96</v>
          </cell>
          <cell r="K18">
            <v>0</v>
          </cell>
        </row>
        <row r="19">
          <cell r="B19">
            <v>30.38333333333334</v>
          </cell>
          <cell r="C19">
            <v>35</v>
          </cell>
          <cell r="D19">
            <v>22.1</v>
          </cell>
          <cell r="E19">
            <v>50.583333333333336</v>
          </cell>
          <cell r="F19">
            <v>85</v>
          </cell>
          <cell r="G19">
            <v>37</v>
          </cell>
          <cell r="H19">
            <v>25.56</v>
          </cell>
          <cell r="I19" t="str">
            <v>SE</v>
          </cell>
          <cell r="J19">
            <v>41.4</v>
          </cell>
          <cell r="K19">
            <v>0</v>
          </cell>
        </row>
        <row r="20">
          <cell r="B20">
            <v>30.108333333333331</v>
          </cell>
          <cell r="C20">
            <v>35.299999999999997</v>
          </cell>
          <cell r="D20">
            <v>20.8</v>
          </cell>
          <cell r="E20">
            <v>47.333333333333336</v>
          </cell>
          <cell r="F20">
            <v>78</v>
          </cell>
          <cell r="G20">
            <v>33</v>
          </cell>
          <cell r="H20">
            <v>29.52</v>
          </cell>
          <cell r="I20" t="str">
            <v>L</v>
          </cell>
          <cell r="J20">
            <v>41.04</v>
          </cell>
          <cell r="K20">
            <v>0</v>
          </cell>
        </row>
        <row r="21">
          <cell r="B21">
            <v>32.083333333333329</v>
          </cell>
          <cell r="C21">
            <v>38.299999999999997</v>
          </cell>
          <cell r="D21">
            <v>23.1</v>
          </cell>
          <cell r="E21">
            <v>44.25</v>
          </cell>
          <cell r="F21">
            <v>74</v>
          </cell>
          <cell r="G21">
            <v>28</v>
          </cell>
          <cell r="H21">
            <v>29.16</v>
          </cell>
          <cell r="I21" t="str">
            <v>L</v>
          </cell>
          <cell r="J21">
            <v>42.12</v>
          </cell>
          <cell r="K21">
            <v>0</v>
          </cell>
        </row>
        <row r="22">
          <cell r="B22">
            <v>33.158333333333339</v>
          </cell>
          <cell r="C22">
            <v>36.700000000000003</v>
          </cell>
          <cell r="D22">
            <v>21.4</v>
          </cell>
          <cell r="E22">
            <v>41.666666666666664</v>
          </cell>
          <cell r="F22">
            <v>88</v>
          </cell>
          <cell r="G22">
            <v>32</v>
          </cell>
          <cell r="H22">
            <v>15.840000000000002</v>
          </cell>
          <cell r="I22" t="str">
            <v>O</v>
          </cell>
          <cell r="J22">
            <v>28.8</v>
          </cell>
          <cell r="K22">
            <v>0</v>
          </cell>
        </row>
        <row r="23">
          <cell r="B23">
            <v>30.490909090909096</v>
          </cell>
          <cell r="C23">
            <v>36.299999999999997</v>
          </cell>
          <cell r="D23">
            <v>21.1</v>
          </cell>
          <cell r="E23">
            <v>53.545454545454547</v>
          </cell>
          <cell r="F23">
            <v>97</v>
          </cell>
          <cell r="G23">
            <v>36</v>
          </cell>
          <cell r="H23">
            <v>32.04</v>
          </cell>
          <cell r="I23" t="str">
            <v>SE</v>
          </cell>
          <cell r="J23">
            <v>62.28</v>
          </cell>
          <cell r="K23">
            <v>0</v>
          </cell>
        </row>
        <row r="24">
          <cell r="B24">
            <v>30.008333333333329</v>
          </cell>
          <cell r="C24">
            <v>34.200000000000003</v>
          </cell>
          <cell r="D24">
            <v>21.9</v>
          </cell>
          <cell r="E24">
            <v>56.083333333333336</v>
          </cell>
          <cell r="F24">
            <v>100</v>
          </cell>
          <cell r="G24">
            <v>41</v>
          </cell>
          <cell r="H24">
            <v>21.96</v>
          </cell>
          <cell r="I24" t="str">
            <v>L</v>
          </cell>
          <cell r="J24">
            <v>35.28</v>
          </cell>
          <cell r="K24">
            <v>0.2</v>
          </cell>
        </row>
        <row r="25">
          <cell r="B25">
            <v>25.141666666666666</v>
          </cell>
          <cell r="C25">
            <v>28.2</v>
          </cell>
          <cell r="D25">
            <v>21.7</v>
          </cell>
          <cell r="E25">
            <v>76.083333333333329</v>
          </cell>
          <cell r="F25">
            <v>99</v>
          </cell>
          <cell r="G25">
            <v>66</v>
          </cell>
          <cell r="H25">
            <v>24.840000000000003</v>
          </cell>
          <cell r="I25" t="str">
            <v>N</v>
          </cell>
          <cell r="J25">
            <v>51.84</v>
          </cell>
          <cell r="K25">
            <v>2.6</v>
          </cell>
        </row>
        <row r="26">
          <cell r="B26">
            <v>21.791666666666668</v>
          </cell>
          <cell r="C26">
            <v>26.1</v>
          </cell>
          <cell r="D26">
            <v>17.5</v>
          </cell>
          <cell r="E26">
            <v>72.916666666666671</v>
          </cell>
          <cell r="F26">
            <v>97</v>
          </cell>
          <cell r="G26">
            <v>48</v>
          </cell>
          <cell r="H26">
            <v>15.840000000000002</v>
          </cell>
          <cell r="I26" t="str">
            <v>SO</v>
          </cell>
          <cell r="J26">
            <v>25.92</v>
          </cell>
          <cell r="K26">
            <v>0.2</v>
          </cell>
        </row>
        <row r="27">
          <cell r="B27">
            <v>27.625</v>
          </cell>
          <cell r="C27">
            <v>32.6</v>
          </cell>
          <cell r="D27">
            <v>14.3</v>
          </cell>
          <cell r="E27">
            <v>52.833333333333336</v>
          </cell>
          <cell r="F27">
            <v>100</v>
          </cell>
          <cell r="G27">
            <v>33</v>
          </cell>
          <cell r="H27">
            <v>10.8</v>
          </cell>
          <cell r="I27" t="str">
            <v>O</v>
          </cell>
          <cell r="J27">
            <v>31.319999999999997</v>
          </cell>
          <cell r="K27">
            <v>0</v>
          </cell>
        </row>
        <row r="28">
          <cell r="B28">
            <v>30.458333333333332</v>
          </cell>
          <cell r="C28">
            <v>34.9</v>
          </cell>
          <cell r="D28">
            <v>21.1</v>
          </cell>
          <cell r="E28">
            <v>45.166666666666664</v>
          </cell>
          <cell r="F28">
            <v>79</v>
          </cell>
          <cell r="G28">
            <v>29</v>
          </cell>
          <cell r="H28">
            <v>20.88</v>
          </cell>
          <cell r="I28" t="str">
            <v>NE</v>
          </cell>
          <cell r="J28">
            <v>32.76</v>
          </cell>
          <cell r="K28">
            <v>0</v>
          </cell>
        </row>
        <row r="29">
          <cell r="B29">
            <v>32.791666666666664</v>
          </cell>
          <cell r="C29">
            <v>36.9</v>
          </cell>
          <cell r="D29">
            <v>19.5</v>
          </cell>
          <cell r="E29">
            <v>36</v>
          </cell>
          <cell r="F29">
            <v>86</v>
          </cell>
          <cell r="G29">
            <v>24</v>
          </cell>
          <cell r="H29">
            <v>18.36</v>
          </cell>
          <cell r="I29" t="str">
            <v>SE</v>
          </cell>
          <cell r="J29">
            <v>34.56</v>
          </cell>
          <cell r="K29">
            <v>0</v>
          </cell>
        </row>
        <row r="30">
          <cell r="B30">
            <v>33.458333333333329</v>
          </cell>
          <cell r="C30">
            <v>37.799999999999997</v>
          </cell>
          <cell r="D30">
            <v>20.7</v>
          </cell>
          <cell r="E30">
            <v>36.75</v>
          </cell>
          <cell r="F30">
            <v>90</v>
          </cell>
          <cell r="G30">
            <v>23</v>
          </cell>
          <cell r="H30">
            <v>15.120000000000001</v>
          </cell>
          <cell r="I30" t="str">
            <v>NE</v>
          </cell>
          <cell r="J30">
            <v>26.28</v>
          </cell>
          <cell r="K30">
            <v>0</v>
          </cell>
        </row>
        <row r="31">
          <cell r="B31">
            <v>32.261538461538464</v>
          </cell>
          <cell r="C31">
            <v>38.4</v>
          </cell>
          <cell r="D31">
            <v>20.9</v>
          </cell>
          <cell r="E31">
            <v>44.846153846153847</v>
          </cell>
          <cell r="F31">
            <v>87</v>
          </cell>
          <cell r="G31">
            <v>26</v>
          </cell>
          <cell r="H31">
            <v>27.36</v>
          </cell>
          <cell r="I31" t="str">
            <v>N</v>
          </cell>
          <cell r="J31">
            <v>55.800000000000004</v>
          </cell>
          <cell r="K31">
            <v>15.4</v>
          </cell>
        </row>
        <row r="32">
          <cell r="B32">
            <v>28.316666666666666</v>
          </cell>
          <cell r="C32">
            <v>34.200000000000003</v>
          </cell>
          <cell r="D32">
            <v>19.899999999999999</v>
          </cell>
          <cell r="E32">
            <v>64.833333333333329</v>
          </cell>
          <cell r="F32">
            <v>93</v>
          </cell>
          <cell r="G32">
            <v>46</v>
          </cell>
          <cell r="H32">
            <v>33.840000000000003</v>
          </cell>
          <cell r="I32" t="str">
            <v>NE</v>
          </cell>
          <cell r="J32">
            <v>88.2</v>
          </cell>
          <cell r="K32">
            <v>14.4</v>
          </cell>
        </row>
        <row r="33">
          <cell r="B33">
            <v>30.683333333333334</v>
          </cell>
          <cell r="C33">
            <v>35.299999999999997</v>
          </cell>
          <cell r="D33">
            <v>20.3</v>
          </cell>
          <cell r="E33">
            <v>55.333333333333336</v>
          </cell>
          <cell r="F33">
            <v>99</v>
          </cell>
          <cell r="G33">
            <v>36</v>
          </cell>
          <cell r="H33">
            <v>17.28</v>
          </cell>
          <cell r="I33" t="str">
            <v>NE</v>
          </cell>
          <cell r="J33">
            <v>30.6</v>
          </cell>
          <cell r="K33">
            <v>0</v>
          </cell>
        </row>
        <row r="34">
          <cell r="B34">
            <v>34.041666666666671</v>
          </cell>
          <cell r="C34">
            <v>37.4</v>
          </cell>
          <cell r="D34">
            <v>24.8</v>
          </cell>
          <cell r="E34">
            <v>42.416666666666664</v>
          </cell>
          <cell r="F34">
            <v>71</v>
          </cell>
          <cell r="G34">
            <v>31</v>
          </cell>
          <cell r="H34">
            <v>14.4</v>
          </cell>
          <cell r="I34" t="str">
            <v>NE</v>
          </cell>
          <cell r="J34">
            <v>30.6</v>
          </cell>
          <cell r="K34">
            <v>0</v>
          </cell>
        </row>
        <row r="35">
          <cell r="B35">
            <v>33.283333333333331</v>
          </cell>
          <cell r="C35">
            <v>37.200000000000003</v>
          </cell>
          <cell r="D35">
            <v>23.9</v>
          </cell>
          <cell r="E35">
            <v>43.75</v>
          </cell>
          <cell r="F35">
            <v>77</v>
          </cell>
          <cell r="G35">
            <v>31</v>
          </cell>
          <cell r="H35">
            <v>17.28</v>
          </cell>
          <cell r="I35" t="str">
            <v>NE</v>
          </cell>
          <cell r="J35">
            <v>32.4</v>
          </cell>
          <cell r="K35">
            <v>0</v>
          </cell>
        </row>
        <row r="36">
          <cell r="I36" t="str">
            <v>NE</v>
          </cell>
        </row>
      </sheetData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27.888888888888886</v>
          </cell>
          <cell r="C5">
            <v>30.9</v>
          </cell>
          <cell r="D5">
            <v>25.5</v>
          </cell>
          <cell r="E5">
            <v>61</v>
          </cell>
          <cell r="F5">
            <v>78</v>
          </cell>
          <cell r="G5">
            <v>48</v>
          </cell>
          <cell r="H5">
            <v>0</v>
          </cell>
          <cell r="I5" t="str">
            <v>SE</v>
          </cell>
          <cell r="J5">
            <v>0</v>
          </cell>
          <cell r="K5">
            <v>0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>
            <v>26.863636363636363</v>
          </cell>
          <cell r="C11">
            <v>30.3</v>
          </cell>
          <cell r="D11">
            <v>23.5</v>
          </cell>
          <cell r="E11">
            <v>58.909090909090907</v>
          </cell>
          <cell r="F11">
            <v>74</v>
          </cell>
          <cell r="G11">
            <v>44</v>
          </cell>
          <cell r="H11">
            <v>0</v>
          </cell>
          <cell r="I11" t="str">
            <v>SE</v>
          </cell>
          <cell r="J11">
            <v>18</v>
          </cell>
          <cell r="K11">
            <v>0</v>
          </cell>
        </row>
        <row r="12">
          <cell r="B12">
            <v>25.295833333333331</v>
          </cell>
          <cell r="C12">
            <v>30.8</v>
          </cell>
          <cell r="D12">
            <v>21.2</v>
          </cell>
          <cell r="E12">
            <v>67.791666666666671</v>
          </cell>
          <cell r="F12">
            <v>86</v>
          </cell>
          <cell r="G12">
            <v>45</v>
          </cell>
          <cell r="H12">
            <v>0</v>
          </cell>
          <cell r="I12" t="str">
            <v>SE</v>
          </cell>
          <cell r="J12">
            <v>15.48</v>
          </cell>
          <cell r="K12">
            <v>0</v>
          </cell>
        </row>
        <row r="13">
          <cell r="B13">
            <v>27.029166666666665</v>
          </cell>
          <cell r="C13">
            <v>36.299999999999997</v>
          </cell>
          <cell r="D13">
            <v>19.100000000000001</v>
          </cell>
          <cell r="E13">
            <v>60.791666666666664</v>
          </cell>
          <cell r="F13">
            <v>91</v>
          </cell>
          <cell r="G13">
            <v>25</v>
          </cell>
          <cell r="H13">
            <v>0</v>
          </cell>
          <cell r="I13" t="str">
            <v>SE</v>
          </cell>
          <cell r="J13">
            <v>15.48</v>
          </cell>
          <cell r="K13">
            <v>0</v>
          </cell>
        </row>
        <row r="14">
          <cell r="B14">
            <v>29.904166666666665</v>
          </cell>
          <cell r="C14">
            <v>37.4</v>
          </cell>
          <cell r="D14">
            <v>21.4</v>
          </cell>
          <cell r="E14">
            <v>49.541666666666664</v>
          </cell>
          <cell r="F14">
            <v>81</v>
          </cell>
          <cell r="G14">
            <v>27</v>
          </cell>
          <cell r="H14">
            <v>10.08</v>
          </cell>
          <cell r="I14" t="str">
            <v>SE</v>
          </cell>
          <cell r="J14">
            <v>28.44</v>
          </cell>
          <cell r="K14">
            <v>0</v>
          </cell>
        </row>
        <row r="15">
          <cell r="B15">
            <v>30.054166666666664</v>
          </cell>
          <cell r="C15">
            <v>36.700000000000003</v>
          </cell>
          <cell r="D15">
            <v>22.6</v>
          </cell>
          <cell r="E15">
            <v>54.458333333333336</v>
          </cell>
          <cell r="F15">
            <v>87</v>
          </cell>
          <cell r="G15">
            <v>31</v>
          </cell>
          <cell r="H15">
            <v>18</v>
          </cell>
          <cell r="I15" t="str">
            <v>N</v>
          </cell>
          <cell r="J15">
            <v>43.56</v>
          </cell>
          <cell r="K15">
            <v>0</v>
          </cell>
        </row>
        <row r="16">
          <cell r="B16">
            <v>30.229166666666657</v>
          </cell>
          <cell r="C16">
            <v>37.4</v>
          </cell>
          <cell r="D16">
            <v>22.5</v>
          </cell>
          <cell r="E16">
            <v>50.208333333333336</v>
          </cell>
          <cell r="F16">
            <v>83</v>
          </cell>
          <cell r="G16">
            <v>27</v>
          </cell>
          <cell r="H16">
            <v>11.879999999999999</v>
          </cell>
          <cell r="I16" t="str">
            <v>N</v>
          </cell>
          <cell r="J16">
            <v>36.36</v>
          </cell>
          <cell r="K16">
            <v>0</v>
          </cell>
        </row>
        <row r="17">
          <cell r="B17">
            <v>30.117391304347827</v>
          </cell>
          <cell r="C17">
            <v>38.6</v>
          </cell>
          <cell r="D17">
            <v>22</v>
          </cell>
          <cell r="E17">
            <v>51.956521739130437</v>
          </cell>
          <cell r="F17">
            <v>84</v>
          </cell>
          <cell r="G17">
            <v>25</v>
          </cell>
          <cell r="H17">
            <v>10.8</v>
          </cell>
          <cell r="I17" t="str">
            <v>O</v>
          </cell>
          <cell r="J17">
            <v>31.319999999999997</v>
          </cell>
          <cell r="K17">
            <v>0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>
            <v>32.438461538461539</v>
          </cell>
          <cell r="C24">
            <v>37.9</v>
          </cell>
          <cell r="D24">
            <v>24.3</v>
          </cell>
          <cell r="E24">
            <v>46.692307692307693</v>
          </cell>
          <cell r="F24">
            <v>82</v>
          </cell>
          <cell r="G24">
            <v>29</v>
          </cell>
          <cell r="H24">
            <v>9</v>
          </cell>
          <cell r="I24" t="str">
            <v>NO</v>
          </cell>
          <cell r="J24">
            <v>28.44</v>
          </cell>
          <cell r="K24">
            <v>0</v>
          </cell>
        </row>
        <row r="25">
          <cell r="B25">
            <v>24.587500000000006</v>
          </cell>
          <cell r="C25">
            <v>31</v>
          </cell>
          <cell r="D25">
            <v>19.899999999999999</v>
          </cell>
          <cell r="E25">
            <v>78.458333333333329</v>
          </cell>
          <cell r="F25">
            <v>96</v>
          </cell>
          <cell r="G25">
            <v>48</v>
          </cell>
          <cell r="H25">
            <v>0.72000000000000008</v>
          </cell>
          <cell r="I25" t="str">
            <v>NE</v>
          </cell>
          <cell r="J25">
            <v>36.72</v>
          </cell>
          <cell r="K25">
            <v>50.79999999999999</v>
          </cell>
        </row>
        <row r="26">
          <cell r="B26">
            <v>22.329166666666666</v>
          </cell>
          <cell r="C26">
            <v>29.6</v>
          </cell>
          <cell r="D26">
            <v>16.5</v>
          </cell>
          <cell r="E26">
            <v>66.083333333333329</v>
          </cell>
          <cell r="F26">
            <v>87</v>
          </cell>
          <cell r="G26">
            <v>29</v>
          </cell>
          <cell r="H26">
            <v>0</v>
          </cell>
          <cell r="I26" t="str">
            <v>S</v>
          </cell>
          <cell r="J26">
            <v>19.079999999999998</v>
          </cell>
          <cell r="K26">
            <v>0.8</v>
          </cell>
        </row>
        <row r="27">
          <cell r="B27">
            <v>24.366666666666664</v>
          </cell>
          <cell r="C27">
            <v>34.299999999999997</v>
          </cell>
          <cell r="D27">
            <v>15.6</v>
          </cell>
          <cell r="E27">
            <v>64.166666666666671</v>
          </cell>
          <cell r="F27">
            <v>93</v>
          </cell>
          <cell r="G27">
            <v>25</v>
          </cell>
          <cell r="H27">
            <v>0.72000000000000008</v>
          </cell>
          <cell r="I27" t="str">
            <v>SE</v>
          </cell>
          <cell r="J27">
            <v>20.16</v>
          </cell>
          <cell r="K27">
            <v>0</v>
          </cell>
        </row>
        <row r="28">
          <cell r="B28">
            <v>27.258333333333336</v>
          </cell>
          <cell r="C28">
            <v>37.799999999999997</v>
          </cell>
          <cell r="D28">
            <v>18.8</v>
          </cell>
          <cell r="E28">
            <v>58.083333333333336</v>
          </cell>
          <cell r="F28">
            <v>88</v>
          </cell>
          <cell r="G28">
            <v>18</v>
          </cell>
          <cell r="H28">
            <v>0.72000000000000008</v>
          </cell>
          <cell r="I28" t="str">
            <v>S</v>
          </cell>
          <cell r="J28">
            <v>22.32</v>
          </cell>
          <cell r="K28">
            <v>0</v>
          </cell>
        </row>
        <row r="29">
          <cell r="B29">
            <v>29.787499999999998</v>
          </cell>
          <cell r="C29">
            <v>39.5</v>
          </cell>
          <cell r="D29">
            <v>20.399999999999999</v>
          </cell>
          <cell r="E29">
            <v>52.5</v>
          </cell>
          <cell r="F29">
            <v>88</v>
          </cell>
          <cell r="G29">
            <v>20</v>
          </cell>
          <cell r="H29">
            <v>1.4400000000000002</v>
          </cell>
          <cell r="I29" t="str">
            <v>S</v>
          </cell>
          <cell r="J29">
            <v>23.759999999999998</v>
          </cell>
          <cell r="K29">
            <v>0</v>
          </cell>
        </row>
        <row r="30">
          <cell r="B30">
            <v>30.400000000000002</v>
          </cell>
          <cell r="C30">
            <v>31.1</v>
          </cell>
          <cell r="D30">
            <v>28.2</v>
          </cell>
          <cell r="E30">
            <v>42</v>
          </cell>
          <cell r="F30">
            <v>61</v>
          </cell>
          <cell r="G30">
            <v>39</v>
          </cell>
          <cell r="H30">
            <v>0</v>
          </cell>
          <cell r="I30" t="str">
            <v>SE</v>
          </cell>
          <cell r="J30">
            <v>11.520000000000001</v>
          </cell>
          <cell r="K30">
            <v>0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SE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28.799999999999997</v>
          </cell>
          <cell r="C5">
            <v>36.700000000000003</v>
          </cell>
          <cell r="D5">
            <v>23.4</v>
          </cell>
          <cell r="E5">
            <v>44.666666666666664</v>
          </cell>
          <cell r="F5">
            <v>63</v>
          </cell>
          <cell r="G5">
            <v>25</v>
          </cell>
          <cell r="H5">
            <v>30.240000000000002</v>
          </cell>
          <cell r="I5" t="str">
            <v>L</v>
          </cell>
          <cell r="J5">
            <v>50.76</v>
          </cell>
          <cell r="K5">
            <v>0</v>
          </cell>
        </row>
        <row r="6">
          <cell r="B6">
            <v>26.383333333333329</v>
          </cell>
          <cell r="C6">
            <v>32.299999999999997</v>
          </cell>
          <cell r="D6">
            <v>20.6</v>
          </cell>
          <cell r="E6">
            <v>57.625</v>
          </cell>
          <cell r="F6">
            <v>82</v>
          </cell>
          <cell r="G6">
            <v>36</v>
          </cell>
          <cell r="H6">
            <v>30.96</v>
          </cell>
          <cell r="I6" t="str">
            <v>O</v>
          </cell>
          <cell r="J6">
            <v>48.6</v>
          </cell>
          <cell r="K6">
            <v>0</v>
          </cell>
        </row>
        <row r="7">
          <cell r="B7">
            <v>24.791666666666668</v>
          </cell>
          <cell r="C7">
            <v>35.799999999999997</v>
          </cell>
          <cell r="D7">
            <v>17.3</v>
          </cell>
          <cell r="E7">
            <v>61.75</v>
          </cell>
          <cell r="F7">
            <v>88</v>
          </cell>
          <cell r="G7">
            <v>25</v>
          </cell>
          <cell r="H7">
            <v>25.56</v>
          </cell>
          <cell r="I7" t="str">
            <v>SO</v>
          </cell>
          <cell r="J7">
            <v>49.680000000000007</v>
          </cell>
          <cell r="K7">
            <v>13.8</v>
          </cell>
        </row>
        <row r="8">
          <cell r="B8">
            <v>25.987500000000008</v>
          </cell>
          <cell r="C8">
            <v>34.799999999999997</v>
          </cell>
          <cell r="D8">
            <v>20.2</v>
          </cell>
          <cell r="E8">
            <v>61.916666666666664</v>
          </cell>
          <cell r="F8">
            <v>89</v>
          </cell>
          <cell r="G8">
            <v>30</v>
          </cell>
          <cell r="H8">
            <v>19.440000000000001</v>
          </cell>
          <cell r="I8" t="str">
            <v>S</v>
          </cell>
          <cell r="J8">
            <v>37.080000000000005</v>
          </cell>
          <cell r="K8">
            <v>2.2000000000000002</v>
          </cell>
        </row>
        <row r="9">
          <cell r="B9">
            <v>25.525000000000002</v>
          </cell>
          <cell r="C9">
            <v>32.5</v>
          </cell>
          <cell r="D9">
            <v>20.8</v>
          </cell>
          <cell r="E9">
            <v>66.291666666666671</v>
          </cell>
          <cell r="F9">
            <v>85</v>
          </cell>
          <cell r="G9">
            <v>41</v>
          </cell>
          <cell r="H9">
            <v>30.6</v>
          </cell>
          <cell r="I9" t="str">
            <v>SO</v>
          </cell>
          <cell r="J9">
            <v>52.2</v>
          </cell>
          <cell r="K9">
            <v>0</v>
          </cell>
        </row>
        <row r="10">
          <cell r="B10">
            <v>20.083333333333332</v>
          </cell>
          <cell r="C10">
            <v>24.1</v>
          </cell>
          <cell r="D10">
            <v>18.7</v>
          </cell>
          <cell r="E10">
            <v>90.166666666666671</v>
          </cell>
          <cell r="F10">
            <v>97</v>
          </cell>
          <cell r="G10">
            <v>71</v>
          </cell>
          <cell r="H10">
            <v>23.400000000000002</v>
          </cell>
          <cell r="I10" t="str">
            <v>SO</v>
          </cell>
          <cell r="J10">
            <v>36.36</v>
          </cell>
          <cell r="K10">
            <v>0</v>
          </cell>
        </row>
        <row r="11">
          <cell r="B11">
            <v>21.362500000000001</v>
          </cell>
          <cell r="C11">
            <v>27.2</v>
          </cell>
          <cell r="D11">
            <v>17.7</v>
          </cell>
          <cell r="E11">
            <v>76.875</v>
          </cell>
          <cell r="F11">
            <v>96</v>
          </cell>
          <cell r="G11">
            <v>54</v>
          </cell>
          <cell r="H11">
            <v>20.16</v>
          </cell>
          <cell r="I11" t="str">
            <v>S</v>
          </cell>
          <cell r="J11">
            <v>32.04</v>
          </cell>
          <cell r="K11">
            <v>0</v>
          </cell>
        </row>
        <row r="12">
          <cell r="B12">
            <v>21.879166666666674</v>
          </cell>
          <cell r="C12">
            <v>25.2</v>
          </cell>
          <cell r="D12">
            <v>18.8</v>
          </cell>
          <cell r="E12">
            <v>77</v>
          </cell>
          <cell r="F12">
            <v>88</v>
          </cell>
          <cell r="G12">
            <v>60</v>
          </cell>
          <cell r="H12">
            <v>13.32</v>
          </cell>
          <cell r="I12" t="str">
            <v>L</v>
          </cell>
          <cell r="J12">
            <v>21.96</v>
          </cell>
          <cell r="K12">
            <v>0.2</v>
          </cell>
        </row>
        <row r="13">
          <cell r="B13">
            <v>24.770833333333329</v>
          </cell>
          <cell r="C13">
            <v>32.700000000000003</v>
          </cell>
          <cell r="D13">
            <v>18.600000000000001</v>
          </cell>
          <cell r="E13">
            <v>65.041666666666671</v>
          </cell>
          <cell r="F13">
            <v>95</v>
          </cell>
          <cell r="G13">
            <v>29</v>
          </cell>
          <cell r="H13">
            <v>16.920000000000002</v>
          </cell>
          <cell r="I13" t="str">
            <v>L</v>
          </cell>
          <cell r="J13">
            <v>39.6</v>
          </cell>
          <cell r="K13">
            <v>0.2</v>
          </cell>
        </row>
        <row r="14">
          <cell r="B14">
            <v>25.858333333333331</v>
          </cell>
          <cell r="C14">
            <v>34</v>
          </cell>
          <cell r="D14">
            <v>20.399999999999999</v>
          </cell>
          <cell r="E14">
            <v>61.916666666666664</v>
          </cell>
          <cell r="F14">
            <v>86</v>
          </cell>
          <cell r="G14">
            <v>34</v>
          </cell>
          <cell r="H14">
            <v>18.720000000000002</v>
          </cell>
          <cell r="I14" t="str">
            <v>L</v>
          </cell>
          <cell r="J14">
            <v>38.519999999999996</v>
          </cell>
          <cell r="K14">
            <v>0</v>
          </cell>
        </row>
        <row r="15">
          <cell r="B15">
            <v>26.795833333333331</v>
          </cell>
          <cell r="C15">
            <v>34.5</v>
          </cell>
          <cell r="D15">
            <v>21</v>
          </cell>
          <cell r="E15">
            <v>55.666666666666664</v>
          </cell>
          <cell r="F15">
            <v>82</v>
          </cell>
          <cell r="G15">
            <v>29</v>
          </cell>
          <cell r="H15">
            <v>21.96</v>
          </cell>
          <cell r="I15" t="str">
            <v>L</v>
          </cell>
          <cell r="J15">
            <v>41.4</v>
          </cell>
          <cell r="K15">
            <v>0</v>
          </cell>
        </row>
        <row r="16">
          <cell r="B16">
            <v>26.495833333333334</v>
          </cell>
          <cell r="C16">
            <v>35.799999999999997</v>
          </cell>
          <cell r="D16">
            <v>21.3</v>
          </cell>
          <cell r="E16">
            <v>50.833333333333336</v>
          </cell>
          <cell r="F16">
            <v>71</v>
          </cell>
          <cell r="G16">
            <v>23</v>
          </cell>
          <cell r="H16">
            <v>20.52</v>
          </cell>
          <cell r="I16" t="str">
            <v>NE</v>
          </cell>
          <cell r="J16">
            <v>32.76</v>
          </cell>
          <cell r="K16">
            <v>4.2</v>
          </cell>
        </row>
        <row r="17">
          <cell r="B17">
            <v>24.720833333333328</v>
          </cell>
          <cell r="C17">
            <v>35.4</v>
          </cell>
          <cell r="D17">
            <v>19.7</v>
          </cell>
          <cell r="E17">
            <v>65.083333333333329</v>
          </cell>
          <cell r="F17">
            <v>95</v>
          </cell>
          <cell r="G17">
            <v>26</v>
          </cell>
          <cell r="H17">
            <v>20.52</v>
          </cell>
          <cell r="I17" t="str">
            <v>NE</v>
          </cell>
          <cell r="J17">
            <v>48.96</v>
          </cell>
          <cell r="K17">
            <v>16.599999999999998</v>
          </cell>
        </row>
        <row r="18">
          <cell r="B18">
            <v>24.900000000000006</v>
          </cell>
          <cell r="C18">
            <v>34.5</v>
          </cell>
          <cell r="D18">
            <v>19.600000000000001</v>
          </cell>
          <cell r="E18">
            <v>65.041666666666671</v>
          </cell>
          <cell r="F18">
            <v>95</v>
          </cell>
          <cell r="G18">
            <v>24</v>
          </cell>
          <cell r="H18">
            <v>58.32</v>
          </cell>
          <cell r="I18" t="str">
            <v>L</v>
          </cell>
          <cell r="J18">
            <v>33.480000000000004</v>
          </cell>
          <cell r="K18">
            <v>0.2</v>
          </cell>
        </row>
        <row r="19">
          <cell r="B19">
            <v>24.416666666666671</v>
          </cell>
          <cell r="C19">
            <v>33.200000000000003</v>
          </cell>
          <cell r="D19">
            <v>20.5</v>
          </cell>
          <cell r="E19">
            <v>68.625</v>
          </cell>
          <cell r="F19">
            <v>91</v>
          </cell>
          <cell r="G19">
            <v>37</v>
          </cell>
          <cell r="H19">
            <v>30.96</v>
          </cell>
          <cell r="I19" t="str">
            <v>S</v>
          </cell>
          <cell r="J19">
            <v>63.72</v>
          </cell>
          <cell r="K19">
            <v>12.2</v>
          </cell>
        </row>
        <row r="20">
          <cell r="B20">
            <v>25.983333333333331</v>
          </cell>
          <cell r="C20">
            <v>34.6</v>
          </cell>
          <cell r="D20">
            <v>21.8</v>
          </cell>
          <cell r="E20">
            <v>63.791666666666664</v>
          </cell>
          <cell r="F20">
            <v>85</v>
          </cell>
          <cell r="G20">
            <v>30</v>
          </cell>
          <cell r="H20">
            <v>14.4</v>
          </cell>
          <cell r="I20" t="str">
            <v>L</v>
          </cell>
          <cell r="J20">
            <v>37.800000000000004</v>
          </cell>
          <cell r="K20">
            <v>0</v>
          </cell>
        </row>
        <row r="21">
          <cell r="B21">
            <v>27.104166666666661</v>
          </cell>
          <cell r="C21">
            <v>35.200000000000003</v>
          </cell>
          <cell r="D21">
            <v>21.9</v>
          </cell>
          <cell r="E21">
            <v>59.875</v>
          </cell>
          <cell r="F21">
            <v>84</v>
          </cell>
          <cell r="G21">
            <v>24</v>
          </cell>
          <cell r="H21">
            <v>14.04</v>
          </cell>
          <cell r="I21" t="str">
            <v>S</v>
          </cell>
          <cell r="J21">
            <v>28.44</v>
          </cell>
          <cell r="K21">
            <v>11.6</v>
          </cell>
        </row>
        <row r="22">
          <cell r="B22">
            <v>24.783333333333328</v>
          </cell>
          <cell r="C22">
            <v>29.8</v>
          </cell>
          <cell r="D22">
            <v>21.6</v>
          </cell>
          <cell r="E22">
            <v>68.791666666666671</v>
          </cell>
          <cell r="F22">
            <v>85</v>
          </cell>
          <cell r="G22">
            <v>43</v>
          </cell>
          <cell r="H22">
            <v>19.079999999999998</v>
          </cell>
          <cell r="I22" t="str">
            <v>N</v>
          </cell>
          <cell r="J22">
            <v>35.64</v>
          </cell>
          <cell r="K22">
            <v>1</v>
          </cell>
        </row>
        <row r="23">
          <cell r="B23">
            <v>23.620833333333337</v>
          </cell>
          <cell r="C23">
            <v>33.6</v>
          </cell>
          <cell r="D23">
            <v>20.399999999999999</v>
          </cell>
          <cell r="E23">
            <v>75.958333333333329</v>
          </cell>
          <cell r="F23">
            <v>92</v>
          </cell>
          <cell r="G23">
            <v>35</v>
          </cell>
          <cell r="H23">
            <v>33.840000000000003</v>
          </cell>
          <cell r="I23" t="str">
            <v>S</v>
          </cell>
          <cell r="J23">
            <v>55.080000000000005</v>
          </cell>
          <cell r="K23">
            <v>6.8</v>
          </cell>
        </row>
        <row r="24">
          <cell r="B24">
            <v>25.341666666666672</v>
          </cell>
          <cell r="C24">
            <v>33</v>
          </cell>
          <cell r="D24">
            <v>20</v>
          </cell>
          <cell r="E24">
            <v>68.75</v>
          </cell>
          <cell r="F24">
            <v>88</v>
          </cell>
          <cell r="G24">
            <v>41</v>
          </cell>
          <cell r="H24">
            <v>24.12</v>
          </cell>
          <cell r="I24" t="str">
            <v>L</v>
          </cell>
          <cell r="J24">
            <v>37.440000000000005</v>
          </cell>
          <cell r="K24">
            <v>0</v>
          </cell>
        </row>
        <row r="25">
          <cell r="B25">
            <v>23.091666666666669</v>
          </cell>
          <cell r="C25">
            <v>31.3</v>
          </cell>
          <cell r="D25">
            <v>19.3</v>
          </cell>
          <cell r="E25">
            <v>79.75</v>
          </cell>
          <cell r="F25">
            <v>93</v>
          </cell>
          <cell r="G25">
            <v>44</v>
          </cell>
          <cell r="H25">
            <v>38.159999999999997</v>
          </cell>
          <cell r="I25" t="str">
            <v>L</v>
          </cell>
          <cell r="J25">
            <v>70.56</v>
          </cell>
          <cell r="K25">
            <v>4.2</v>
          </cell>
        </row>
        <row r="26">
          <cell r="B26">
            <v>21.629166666666663</v>
          </cell>
          <cell r="C26">
            <v>28.3</v>
          </cell>
          <cell r="D26">
            <v>18.100000000000001</v>
          </cell>
          <cell r="E26">
            <v>81.458333333333329</v>
          </cell>
          <cell r="F26">
            <v>98</v>
          </cell>
          <cell r="G26">
            <v>48</v>
          </cell>
          <cell r="H26">
            <v>15.48</v>
          </cell>
          <cell r="I26" t="str">
            <v>N</v>
          </cell>
          <cell r="J26">
            <v>38.159999999999997</v>
          </cell>
          <cell r="K26">
            <v>0</v>
          </cell>
        </row>
        <row r="27">
          <cell r="B27">
            <v>23.887500000000006</v>
          </cell>
          <cell r="C27">
            <v>32.6</v>
          </cell>
          <cell r="D27">
            <v>18.100000000000001</v>
          </cell>
          <cell r="E27">
            <v>63.041666666666664</v>
          </cell>
          <cell r="F27">
            <v>90</v>
          </cell>
          <cell r="G27">
            <v>21</v>
          </cell>
          <cell r="H27">
            <v>18</v>
          </cell>
          <cell r="I27" t="str">
            <v>N</v>
          </cell>
          <cell r="J27">
            <v>35.64</v>
          </cell>
          <cell r="K27">
            <v>0</v>
          </cell>
        </row>
        <row r="28">
          <cell r="B28">
            <v>25.974999999999998</v>
          </cell>
          <cell r="C28">
            <v>34.5</v>
          </cell>
          <cell r="D28">
            <v>18.899999999999999</v>
          </cell>
          <cell r="E28">
            <v>50.166666666666664</v>
          </cell>
          <cell r="F28">
            <v>81</v>
          </cell>
          <cell r="G28">
            <v>27</v>
          </cell>
          <cell r="H28">
            <v>16.559999999999999</v>
          </cell>
          <cell r="I28" t="str">
            <v>N</v>
          </cell>
          <cell r="J28">
            <v>35.28</v>
          </cell>
          <cell r="K28">
            <v>0</v>
          </cell>
        </row>
        <row r="29">
          <cell r="B29">
            <v>28.591666666666665</v>
          </cell>
          <cell r="C29">
            <v>37.200000000000003</v>
          </cell>
          <cell r="D29">
            <v>21.6</v>
          </cell>
          <cell r="E29">
            <v>40.458333333333336</v>
          </cell>
          <cell r="F29">
            <v>62</v>
          </cell>
          <cell r="G29">
            <v>17</v>
          </cell>
          <cell r="H29">
            <v>12.96</v>
          </cell>
          <cell r="I29" t="str">
            <v>N</v>
          </cell>
          <cell r="J29">
            <v>63.72</v>
          </cell>
          <cell r="K29">
            <v>0</v>
          </cell>
        </row>
        <row r="30">
          <cell r="B30">
            <v>27.849999999999998</v>
          </cell>
          <cell r="C30">
            <v>35.700000000000003</v>
          </cell>
          <cell r="D30">
            <v>21.3</v>
          </cell>
          <cell r="E30">
            <v>53.791666666666664</v>
          </cell>
          <cell r="F30">
            <v>81</v>
          </cell>
          <cell r="G30">
            <v>24</v>
          </cell>
          <cell r="H30">
            <v>15.840000000000002</v>
          </cell>
          <cell r="I30" t="str">
            <v>N</v>
          </cell>
          <cell r="J30">
            <v>36</v>
          </cell>
          <cell r="K30">
            <v>0</v>
          </cell>
        </row>
        <row r="31">
          <cell r="B31">
            <v>28.154166666666665</v>
          </cell>
          <cell r="C31">
            <v>35.9</v>
          </cell>
          <cell r="D31">
            <v>21.8</v>
          </cell>
          <cell r="E31">
            <v>53.75</v>
          </cell>
          <cell r="F31">
            <v>76</v>
          </cell>
          <cell r="G31">
            <v>28</v>
          </cell>
          <cell r="H31">
            <v>23.759999999999998</v>
          </cell>
          <cell r="I31" t="str">
            <v>N</v>
          </cell>
          <cell r="J31">
            <v>42.84</v>
          </cell>
          <cell r="K31">
            <v>0</v>
          </cell>
        </row>
        <row r="32">
          <cell r="B32">
            <v>28.404166666666665</v>
          </cell>
          <cell r="C32">
            <v>36.5</v>
          </cell>
          <cell r="D32">
            <v>22</v>
          </cell>
          <cell r="E32">
            <v>53.041666666666664</v>
          </cell>
          <cell r="F32">
            <v>77</v>
          </cell>
          <cell r="G32">
            <v>28</v>
          </cell>
          <cell r="H32">
            <v>26.28</v>
          </cell>
          <cell r="I32" t="str">
            <v>N</v>
          </cell>
          <cell r="J32">
            <v>52.92</v>
          </cell>
          <cell r="K32">
            <v>0</v>
          </cell>
        </row>
        <row r="33">
          <cell r="B33">
            <v>26.616666666666664</v>
          </cell>
          <cell r="C33">
            <v>34.299999999999997</v>
          </cell>
          <cell r="D33">
            <v>20.399999999999999</v>
          </cell>
          <cell r="E33">
            <v>56.458333333333336</v>
          </cell>
          <cell r="F33">
            <v>83</v>
          </cell>
          <cell r="G33">
            <v>34</v>
          </cell>
          <cell r="H33">
            <v>27.36</v>
          </cell>
          <cell r="I33" t="str">
            <v>N</v>
          </cell>
          <cell r="J33">
            <v>61.560000000000009</v>
          </cell>
          <cell r="K33">
            <v>0</v>
          </cell>
        </row>
        <row r="34">
          <cell r="B34">
            <v>29.029166666666665</v>
          </cell>
          <cell r="C34">
            <v>36.299999999999997</v>
          </cell>
          <cell r="D34">
            <v>21.5</v>
          </cell>
          <cell r="E34">
            <v>51.208333333333336</v>
          </cell>
          <cell r="F34">
            <v>80</v>
          </cell>
          <cell r="G34">
            <v>26</v>
          </cell>
          <cell r="H34">
            <v>15.840000000000002</v>
          </cell>
          <cell r="I34" t="str">
            <v>N</v>
          </cell>
          <cell r="J34">
            <v>39.6</v>
          </cell>
          <cell r="K34">
            <v>0</v>
          </cell>
        </row>
        <row r="35">
          <cell r="B35">
            <v>29.374999999999996</v>
          </cell>
          <cell r="C35">
            <v>38.200000000000003</v>
          </cell>
          <cell r="D35">
            <v>22.3</v>
          </cell>
          <cell r="E35">
            <v>48.125</v>
          </cell>
          <cell r="F35">
            <v>75</v>
          </cell>
          <cell r="G35">
            <v>19</v>
          </cell>
          <cell r="H35">
            <v>24.48</v>
          </cell>
          <cell r="I35" t="str">
            <v>N</v>
          </cell>
          <cell r="J35">
            <v>46.440000000000005</v>
          </cell>
          <cell r="K35">
            <v>0</v>
          </cell>
        </row>
      </sheetData>
      <sheetData sheetId="10"/>
      <sheetData sheetId="1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29.133333333333336</v>
          </cell>
          <cell r="C5">
            <v>39.700000000000003</v>
          </cell>
          <cell r="D5">
            <v>20.5</v>
          </cell>
          <cell r="E5">
            <v>44.916666666666664</v>
          </cell>
          <cell r="F5">
            <v>74</v>
          </cell>
          <cell r="G5">
            <v>18</v>
          </cell>
          <cell r="H5" t="str">
            <v>*</v>
          </cell>
          <cell r="I5" t="str">
            <v>N</v>
          </cell>
          <cell r="J5" t="str">
            <v>*</v>
          </cell>
          <cell r="K5">
            <v>0</v>
          </cell>
        </row>
        <row r="6">
          <cell r="B6">
            <v>30.525000000000006</v>
          </cell>
          <cell r="C6">
            <v>39.1</v>
          </cell>
          <cell r="D6">
            <v>22.4</v>
          </cell>
          <cell r="E6">
            <v>44.416666666666664</v>
          </cell>
          <cell r="F6">
            <v>67</v>
          </cell>
          <cell r="G6">
            <v>25</v>
          </cell>
          <cell r="H6" t="str">
            <v>*</v>
          </cell>
          <cell r="I6" t="str">
            <v>N</v>
          </cell>
          <cell r="J6" t="str">
            <v>*</v>
          </cell>
          <cell r="K6">
            <v>0</v>
          </cell>
        </row>
        <row r="7">
          <cell r="B7">
            <v>28.658333333333331</v>
          </cell>
          <cell r="C7">
            <v>37.700000000000003</v>
          </cell>
          <cell r="D7">
            <v>21.2</v>
          </cell>
          <cell r="E7">
            <v>57.041666666666664</v>
          </cell>
          <cell r="F7">
            <v>88</v>
          </cell>
          <cell r="G7">
            <v>27</v>
          </cell>
          <cell r="H7" t="str">
            <v>*</v>
          </cell>
          <cell r="I7" t="str">
            <v>N</v>
          </cell>
          <cell r="J7" t="str">
            <v>*</v>
          </cell>
          <cell r="K7">
            <v>0</v>
          </cell>
        </row>
        <row r="8">
          <cell r="B8">
            <v>28.837500000000006</v>
          </cell>
          <cell r="C8">
            <v>37.4</v>
          </cell>
          <cell r="D8">
            <v>22.3</v>
          </cell>
          <cell r="E8">
            <v>46.666666666666664</v>
          </cell>
          <cell r="F8">
            <v>70</v>
          </cell>
          <cell r="G8">
            <v>18</v>
          </cell>
          <cell r="H8" t="str">
            <v>*</v>
          </cell>
          <cell r="I8" t="str">
            <v>N</v>
          </cell>
          <cell r="J8" t="str">
            <v>*</v>
          </cell>
          <cell r="K8">
            <v>0</v>
          </cell>
        </row>
        <row r="9">
          <cell r="B9">
            <v>30.441666666666663</v>
          </cell>
          <cell r="C9">
            <v>39.299999999999997</v>
          </cell>
          <cell r="D9">
            <v>21.6</v>
          </cell>
          <cell r="E9">
            <v>40.625</v>
          </cell>
          <cell r="F9">
            <v>65</v>
          </cell>
          <cell r="G9">
            <v>19</v>
          </cell>
          <cell r="H9" t="str">
            <v>*</v>
          </cell>
          <cell r="I9" t="str">
            <v>N</v>
          </cell>
          <cell r="J9" t="str">
            <v>*</v>
          </cell>
          <cell r="K9">
            <v>0</v>
          </cell>
        </row>
        <row r="10">
          <cell r="B10">
            <v>26.362499999999997</v>
          </cell>
          <cell r="C10">
            <v>32.6</v>
          </cell>
          <cell r="D10">
            <v>23.2</v>
          </cell>
          <cell r="E10">
            <v>62.666666666666664</v>
          </cell>
          <cell r="F10">
            <v>75</v>
          </cell>
          <cell r="G10">
            <v>33</v>
          </cell>
          <cell r="H10" t="str">
            <v>*</v>
          </cell>
          <cell r="I10" t="str">
            <v>N</v>
          </cell>
          <cell r="J10" t="str">
            <v>*</v>
          </cell>
          <cell r="K10">
            <v>0</v>
          </cell>
        </row>
        <row r="11">
          <cell r="B11">
            <v>25.083333333333332</v>
          </cell>
          <cell r="C11">
            <v>32.799999999999997</v>
          </cell>
          <cell r="D11">
            <v>20.6</v>
          </cell>
          <cell r="E11">
            <v>70.458333333333329</v>
          </cell>
          <cell r="F11">
            <v>90</v>
          </cell>
          <cell r="G11">
            <v>42</v>
          </cell>
          <cell r="H11" t="str">
            <v>*</v>
          </cell>
          <cell r="I11" t="str">
            <v>N</v>
          </cell>
          <cell r="J11" t="str">
            <v>*</v>
          </cell>
          <cell r="K11">
            <v>0</v>
          </cell>
        </row>
        <row r="12">
          <cell r="B12">
            <v>24.741666666666664</v>
          </cell>
          <cell r="C12">
            <v>30.2</v>
          </cell>
          <cell r="D12">
            <v>21.3</v>
          </cell>
          <cell r="E12">
            <v>67.541666666666671</v>
          </cell>
          <cell r="F12">
            <v>96</v>
          </cell>
          <cell r="G12">
            <v>51</v>
          </cell>
          <cell r="H12" t="str">
            <v>*</v>
          </cell>
          <cell r="I12" t="str">
            <v>N</v>
          </cell>
          <cell r="J12" t="str">
            <v>*</v>
          </cell>
          <cell r="K12">
            <v>9.3999999999999986</v>
          </cell>
        </row>
        <row r="13">
          <cell r="B13">
            <v>24.345833333333331</v>
          </cell>
          <cell r="C13">
            <v>30.2</v>
          </cell>
          <cell r="D13">
            <v>21.1</v>
          </cell>
          <cell r="E13">
            <v>80.458333333333329</v>
          </cell>
          <cell r="F13">
            <v>97</v>
          </cell>
          <cell r="G13">
            <v>52</v>
          </cell>
          <cell r="H13" t="str">
            <v>*</v>
          </cell>
          <cell r="I13" t="str">
            <v>N</v>
          </cell>
          <cell r="J13" t="str">
            <v>*</v>
          </cell>
          <cell r="K13">
            <v>14.2</v>
          </cell>
        </row>
        <row r="14">
          <cell r="B14">
            <v>26.837500000000002</v>
          </cell>
          <cell r="C14">
            <v>33.4</v>
          </cell>
          <cell r="D14">
            <v>22.8</v>
          </cell>
          <cell r="E14">
            <v>68.791666666666671</v>
          </cell>
          <cell r="F14">
            <v>86</v>
          </cell>
          <cell r="G14">
            <v>42</v>
          </cell>
          <cell r="H14" t="str">
            <v>*</v>
          </cell>
          <cell r="I14" t="str">
            <v>N</v>
          </cell>
          <cell r="J14" t="str">
            <v>*</v>
          </cell>
          <cell r="K14">
            <v>0</v>
          </cell>
        </row>
        <row r="15">
          <cell r="B15">
            <v>28.012499999999999</v>
          </cell>
          <cell r="C15">
            <v>36.6</v>
          </cell>
          <cell r="D15">
            <v>21.8</v>
          </cell>
          <cell r="E15">
            <v>64.375</v>
          </cell>
          <cell r="F15">
            <v>92</v>
          </cell>
          <cell r="G15">
            <v>31</v>
          </cell>
          <cell r="H15" t="str">
            <v>*</v>
          </cell>
          <cell r="I15" t="str">
            <v>N</v>
          </cell>
          <cell r="J15" t="str">
            <v>*</v>
          </cell>
          <cell r="K15">
            <v>0</v>
          </cell>
        </row>
        <row r="16">
          <cell r="B16">
            <v>29.170833333333334</v>
          </cell>
          <cell r="C16">
            <v>35.9</v>
          </cell>
          <cell r="D16">
            <v>22.5</v>
          </cell>
          <cell r="E16">
            <v>56.25</v>
          </cell>
          <cell r="F16">
            <v>88</v>
          </cell>
          <cell r="G16">
            <v>31</v>
          </cell>
          <cell r="H16" t="str">
            <v>*</v>
          </cell>
          <cell r="I16" t="str">
            <v>N</v>
          </cell>
          <cell r="J16" t="str">
            <v>*</v>
          </cell>
          <cell r="K16">
            <v>0</v>
          </cell>
        </row>
        <row r="17">
          <cell r="B17">
            <v>28.575000000000003</v>
          </cell>
          <cell r="C17">
            <v>36.799999999999997</v>
          </cell>
          <cell r="D17">
            <v>22.3</v>
          </cell>
          <cell r="E17">
            <v>52.666666666666664</v>
          </cell>
          <cell r="F17">
            <v>83</v>
          </cell>
          <cell r="G17">
            <v>32</v>
          </cell>
          <cell r="H17" t="str">
            <v>*</v>
          </cell>
          <cell r="I17" t="str">
            <v>N</v>
          </cell>
          <cell r="J17" t="str">
            <v>*</v>
          </cell>
          <cell r="K17">
            <v>0</v>
          </cell>
        </row>
        <row r="18">
          <cell r="B18">
            <v>28.849999999999994</v>
          </cell>
          <cell r="C18">
            <v>37.299999999999997</v>
          </cell>
          <cell r="D18">
            <v>20.7</v>
          </cell>
          <cell r="E18">
            <v>54.5</v>
          </cell>
          <cell r="F18">
            <v>90</v>
          </cell>
          <cell r="G18">
            <v>25</v>
          </cell>
          <cell r="H18" t="str">
            <v>*</v>
          </cell>
          <cell r="I18" t="str">
            <v>N</v>
          </cell>
          <cell r="J18" t="str">
            <v>*</v>
          </cell>
          <cell r="K18">
            <v>0</v>
          </cell>
        </row>
        <row r="19">
          <cell r="B19">
            <v>29.25</v>
          </cell>
          <cell r="C19">
            <v>37</v>
          </cell>
          <cell r="D19">
            <v>23.6</v>
          </cell>
          <cell r="E19">
            <v>53.625</v>
          </cell>
          <cell r="F19">
            <v>78</v>
          </cell>
          <cell r="G19">
            <v>26</v>
          </cell>
          <cell r="H19" t="str">
            <v>*</v>
          </cell>
          <cell r="I19" t="str">
            <v>N</v>
          </cell>
          <cell r="J19" t="str">
            <v>*</v>
          </cell>
          <cell r="K19">
            <v>0</v>
          </cell>
        </row>
        <row r="20">
          <cell r="B20">
            <v>28.708333333333332</v>
          </cell>
          <cell r="C20">
            <v>35.700000000000003</v>
          </cell>
          <cell r="D20">
            <v>22.3</v>
          </cell>
          <cell r="E20">
            <v>51.875</v>
          </cell>
          <cell r="F20">
            <v>71</v>
          </cell>
          <cell r="G20">
            <v>28</v>
          </cell>
          <cell r="H20" t="str">
            <v>*</v>
          </cell>
          <cell r="I20" t="str">
            <v>N</v>
          </cell>
          <cell r="J20" t="str">
            <v>*</v>
          </cell>
          <cell r="K20">
            <v>0</v>
          </cell>
        </row>
        <row r="21">
          <cell r="B21">
            <v>30.404166666666669</v>
          </cell>
          <cell r="C21">
            <v>38.9</v>
          </cell>
          <cell r="D21">
            <v>24.6</v>
          </cell>
          <cell r="E21">
            <v>47.166666666666664</v>
          </cell>
          <cell r="F21">
            <v>70</v>
          </cell>
          <cell r="G21">
            <v>25</v>
          </cell>
          <cell r="H21" t="str">
            <v>*</v>
          </cell>
          <cell r="I21" t="str">
            <v>N</v>
          </cell>
          <cell r="J21" t="str">
            <v>*</v>
          </cell>
          <cell r="K21">
            <v>0</v>
          </cell>
        </row>
        <row r="22">
          <cell r="B22">
            <v>28.795833333333334</v>
          </cell>
          <cell r="C22">
            <v>38.200000000000003</v>
          </cell>
          <cell r="D22">
            <v>23.5</v>
          </cell>
          <cell r="E22">
            <v>54.625</v>
          </cell>
          <cell r="F22">
            <v>78</v>
          </cell>
          <cell r="G22">
            <v>29</v>
          </cell>
          <cell r="H22" t="str">
            <v>*</v>
          </cell>
          <cell r="I22" t="str">
            <v>N</v>
          </cell>
          <cell r="J22" t="str">
            <v>*</v>
          </cell>
          <cell r="K22">
            <v>3.5999999999999996</v>
          </cell>
        </row>
        <row r="23">
          <cell r="B23">
            <v>27.38333333333334</v>
          </cell>
          <cell r="C23">
            <v>34.4</v>
          </cell>
          <cell r="D23">
            <v>23.1</v>
          </cell>
          <cell r="E23">
            <v>68.666666666666671</v>
          </cell>
          <cell r="F23">
            <v>91</v>
          </cell>
          <cell r="G23">
            <v>40</v>
          </cell>
          <cell r="H23" t="str">
            <v>*</v>
          </cell>
          <cell r="I23" t="str">
            <v>N</v>
          </cell>
          <cell r="J23" t="str">
            <v>*</v>
          </cell>
          <cell r="K23">
            <v>0.4</v>
          </cell>
        </row>
        <row r="24">
          <cell r="B24">
            <v>27.783333333333331</v>
          </cell>
          <cell r="C24">
            <v>34.299999999999997</v>
          </cell>
          <cell r="D24">
            <v>24</v>
          </cell>
          <cell r="E24">
            <v>63.791666666666664</v>
          </cell>
          <cell r="F24">
            <v>88</v>
          </cell>
          <cell r="G24">
            <v>41</v>
          </cell>
          <cell r="H24" t="str">
            <v>*</v>
          </cell>
          <cell r="I24" t="str">
            <v>N</v>
          </cell>
          <cell r="J24" t="str">
            <v>*</v>
          </cell>
          <cell r="K24">
            <v>2</v>
          </cell>
        </row>
        <row r="25">
          <cell r="B25">
            <v>23.583333333333339</v>
          </cell>
          <cell r="C25">
            <v>32.9</v>
          </cell>
          <cell r="D25">
            <v>19.7</v>
          </cell>
          <cell r="E25">
            <v>87.208333333333329</v>
          </cell>
          <cell r="F25">
            <v>98</v>
          </cell>
          <cell r="G25">
            <v>49</v>
          </cell>
          <cell r="H25" t="str">
            <v>*</v>
          </cell>
          <cell r="I25" t="str">
            <v>N</v>
          </cell>
          <cell r="J25" t="str">
            <v>*</v>
          </cell>
          <cell r="K25">
            <v>20.399999999999999</v>
          </cell>
        </row>
        <row r="26">
          <cell r="B26">
            <v>21.958333333333332</v>
          </cell>
          <cell r="C26">
            <v>26</v>
          </cell>
          <cell r="D26">
            <v>19.100000000000001</v>
          </cell>
          <cell r="E26">
            <v>86.125</v>
          </cell>
          <cell r="F26">
            <v>97</v>
          </cell>
          <cell r="G26">
            <v>67</v>
          </cell>
          <cell r="H26" t="str">
            <v>*</v>
          </cell>
          <cell r="I26" t="str">
            <v>N</v>
          </cell>
          <cell r="J26" t="str">
            <v>*</v>
          </cell>
          <cell r="K26">
            <v>0.2</v>
          </cell>
        </row>
        <row r="27">
          <cell r="B27">
            <v>24.970833333333331</v>
          </cell>
          <cell r="C27">
            <v>31.5</v>
          </cell>
          <cell r="D27">
            <v>19.3</v>
          </cell>
          <cell r="E27">
            <v>75.875</v>
          </cell>
          <cell r="F27">
            <v>98</v>
          </cell>
          <cell r="G27">
            <v>47</v>
          </cell>
          <cell r="H27" t="str">
            <v>*</v>
          </cell>
          <cell r="I27" t="str">
            <v>N</v>
          </cell>
          <cell r="J27" t="str">
            <v>*</v>
          </cell>
          <cell r="K27">
            <v>0</v>
          </cell>
        </row>
        <row r="28">
          <cell r="B28">
            <v>27.562499999999996</v>
          </cell>
          <cell r="C28">
            <v>35</v>
          </cell>
          <cell r="D28">
            <v>21.9</v>
          </cell>
          <cell r="E28">
            <v>60.875</v>
          </cell>
          <cell r="F28">
            <v>88</v>
          </cell>
          <cell r="G28">
            <v>27</v>
          </cell>
          <cell r="H28" t="str">
            <v>*</v>
          </cell>
          <cell r="I28" t="str">
            <v>N</v>
          </cell>
          <cell r="J28" t="str">
            <v>*</v>
          </cell>
          <cell r="K28">
            <v>0</v>
          </cell>
        </row>
        <row r="29">
          <cell r="B29">
            <v>28.862500000000008</v>
          </cell>
          <cell r="C29">
            <v>37</v>
          </cell>
          <cell r="D29">
            <v>20.8</v>
          </cell>
          <cell r="E29">
            <v>51</v>
          </cell>
          <cell r="F29">
            <v>88</v>
          </cell>
          <cell r="G29">
            <v>21</v>
          </cell>
          <cell r="H29" t="str">
            <v>*</v>
          </cell>
          <cell r="I29" t="str">
            <v>N</v>
          </cell>
          <cell r="J29" t="str">
            <v>*</v>
          </cell>
          <cell r="K29">
            <v>0</v>
          </cell>
        </row>
        <row r="30">
          <cell r="B30">
            <v>29.337500000000006</v>
          </cell>
          <cell r="C30">
            <v>37.1</v>
          </cell>
          <cell r="D30">
            <v>21.6</v>
          </cell>
          <cell r="E30">
            <v>54.375</v>
          </cell>
          <cell r="F30">
            <v>88</v>
          </cell>
          <cell r="G30">
            <v>30</v>
          </cell>
          <cell r="H30" t="str">
            <v>*</v>
          </cell>
          <cell r="I30" t="str">
            <v>N</v>
          </cell>
          <cell r="J30" t="str">
            <v>*</v>
          </cell>
          <cell r="K30">
            <v>0</v>
          </cell>
        </row>
        <row r="31">
          <cell r="B31">
            <v>30.495833333333326</v>
          </cell>
          <cell r="C31">
            <v>37.9</v>
          </cell>
          <cell r="D31">
            <v>24.7</v>
          </cell>
          <cell r="E31">
            <v>49.041666666666664</v>
          </cell>
          <cell r="F31">
            <v>75</v>
          </cell>
          <cell r="G31">
            <v>28</v>
          </cell>
          <cell r="H31" t="str">
            <v>*</v>
          </cell>
          <cell r="I31" t="str">
            <v>N</v>
          </cell>
          <cell r="J31" t="str">
            <v>*</v>
          </cell>
          <cell r="K31">
            <v>0</v>
          </cell>
        </row>
        <row r="32">
          <cell r="B32">
            <v>28.270833333333339</v>
          </cell>
          <cell r="C32">
            <v>33.4</v>
          </cell>
          <cell r="D32">
            <v>23.8</v>
          </cell>
          <cell r="E32">
            <v>57.541666666666664</v>
          </cell>
          <cell r="F32">
            <v>87</v>
          </cell>
          <cell r="G32">
            <v>38</v>
          </cell>
          <cell r="H32" t="str">
            <v>*</v>
          </cell>
          <cell r="I32" t="str">
            <v>N</v>
          </cell>
          <cell r="J32" t="str">
            <v>*</v>
          </cell>
          <cell r="K32">
            <v>0</v>
          </cell>
        </row>
        <row r="33">
          <cell r="B33">
            <v>28.504166666666663</v>
          </cell>
          <cell r="C33">
            <v>36.799999999999997</v>
          </cell>
          <cell r="D33">
            <v>21.5</v>
          </cell>
          <cell r="E33">
            <v>64.083333333333329</v>
          </cell>
          <cell r="F33">
            <v>96</v>
          </cell>
          <cell r="G33">
            <v>29</v>
          </cell>
          <cell r="H33" t="str">
            <v>*</v>
          </cell>
          <cell r="I33" t="str">
            <v>N</v>
          </cell>
          <cell r="J33" t="str">
            <v>*</v>
          </cell>
          <cell r="K33">
            <v>0.4</v>
          </cell>
        </row>
        <row r="34">
          <cell r="B34">
            <v>30.583333333333329</v>
          </cell>
          <cell r="C34">
            <v>36.6</v>
          </cell>
          <cell r="D34">
            <v>24.7</v>
          </cell>
          <cell r="E34">
            <v>51.708333333333336</v>
          </cell>
          <cell r="F34">
            <v>74</v>
          </cell>
          <cell r="G34">
            <v>30</v>
          </cell>
          <cell r="H34" t="str">
            <v>*</v>
          </cell>
          <cell r="I34" t="str">
            <v>N</v>
          </cell>
          <cell r="J34" t="str">
            <v>*</v>
          </cell>
          <cell r="K34">
            <v>0</v>
          </cell>
        </row>
        <row r="35">
          <cell r="B35">
            <v>30.787499999999998</v>
          </cell>
          <cell r="C35">
            <v>37.299999999999997</v>
          </cell>
          <cell r="D35">
            <v>24.8</v>
          </cell>
          <cell r="E35">
            <v>51.333333333333336</v>
          </cell>
          <cell r="F35">
            <v>76</v>
          </cell>
          <cell r="G35">
            <v>27</v>
          </cell>
          <cell r="H35" t="str">
            <v>*</v>
          </cell>
          <cell r="I35" t="str">
            <v>N</v>
          </cell>
          <cell r="J35" t="str">
            <v>*</v>
          </cell>
          <cell r="K35">
            <v>0</v>
          </cell>
        </row>
        <row r="36">
          <cell r="I36" t="str">
            <v>N</v>
          </cell>
        </row>
      </sheetData>
      <sheetData sheetId="10"/>
      <sheetData sheetId="1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29.333333333333329</v>
          </cell>
          <cell r="C5">
            <v>38.5</v>
          </cell>
          <cell r="D5">
            <v>21.8</v>
          </cell>
          <cell r="E5">
            <v>31.25</v>
          </cell>
          <cell r="F5">
            <v>45</v>
          </cell>
          <cell r="G5">
            <v>21</v>
          </cell>
          <cell r="H5">
            <v>23.759999999999998</v>
          </cell>
          <cell r="I5" t="str">
            <v>NE</v>
          </cell>
          <cell r="J5">
            <v>47.519999999999996</v>
          </cell>
          <cell r="K5">
            <v>0</v>
          </cell>
        </row>
        <row r="6">
          <cell r="B6">
            <v>28.262499999999999</v>
          </cell>
          <cell r="C6">
            <v>36.299999999999997</v>
          </cell>
          <cell r="D6">
            <v>21.7</v>
          </cell>
          <cell r="E6">
            <v>54</v>
          </cell>
          <cell r="F6">
            <v>84</v>
          </cell>
          <cell r="G6">
            <v>28</v>
          </cell>
          <cell r="H6">
            <v>18.720000000000002</v>
          </cell>
          <cell r="I6" t="str">
            <v>N</v>
          </cell>
          <cell r="J6">
            <v>83.160000000000011</v>
          </cell>
          <cell r="K6">
            <v>0</v>
          </cell>
        </row>
        <row r="7">
          <cell r="B7">
            <v>25.354166666666668</v>
          </cell>
          <cell r="C7">
            <v>32.4</v>
          </cell>
          <cell r="D7">
            <v>21.3</v>
          </cell>
          <cell r="E7">
            <v>73.416666666666671</v>
          </cell>
          <cell r="F7">
            <v>92</v>
          </cell>
          <cell r="G7">
            <v>44</v>
          </cell>
          <cell r="H7">
            <v>1.4400000000000002</v>
          </cell>
          <cell r="I7" t="str">
            <v>S</v>
          </cell>
          <cell r="J7">
            <v>14.4</v>
          </cell>
          <cell r="K7">
            <v>0</v>
          </cell>
        </row>
        <row r="8">
          <cell r="B8">
            <v>26.099999999999998</v>
          </cell>
          <cell r="C8">
            <v>35.6</v>
          </cell>
          <cell r="D8">
            <v>21.8</v>
          </cell>
          <cell r="E8">
            <v>67.458333333333329</v>
          </cell>
          <cell r="F8">
            <v>90</v>
          </cell>
          <cell r="G8">
            <v>29</v>
          </cell>
          <cell r="H8">
            <v>5.4</v>
          </cell>
          <cell r="I8" t="str">
            <v>S</v>
          </cell>
          <cell r="J8">
            <v>50.76</v>
          </cell>
          <cell r="K8">
            <v>0</v>
          </cell>
        </row>
        <row r="9">
          <cell r="B9">
            <v>20.704166666666669</v>
          </cell>
          <cell r="C9">
            <v>24.3</v>
          </cell>
          <cell r="D9">
            <v>17.7</v>
          </cell>
          <cell r="E9">
            <v>88.041666666666671</v>
          </cell>
          <cell r="F9">
            <v>95</v>
          </cell>
          <cell r="G9">
            <v>74</v>
          </cell>
          <cell r="H9">
            <v>15.48</v>
          </cell>
          <cell r="I9" t="str">
            <v>S</v>
          </cell>
          <cell r="J9">
            <v>42.480000000000004</v>
          </cell>
          <cell r="K9">
            <v>0</v>
          </cell>
        </row>
        <row r="10">
          <cell r="B10">
            <v>18.158333333333335</v>
          </cell>
          <cell r="C10">
            <v>22.3</v>
          </cell>
          <cell r="D10">
            <v>16.2</v>
          </cell>
          <cell r="E10">
            <v>90.291666666666671</v>
          </cell>
          <cell r="F10">
            <v>95</v>
          </cell>
          <cell r="G10">
            <v>75</v>
          </cell>
          <cell r="H10">
            <v>2.8800000000000003</v>
          </cell>
          <cell r="I10" t="str">
            <v>S</v>
          </cell>
          <cell r="J10">
            <v>35.64</v>
          </cell>
          <cell r="K10">
            <v>0</v>
          </cell>
        </row>
        <row r="11">
          <cell r="B11">
            <v>20.491666666666671</v>
          </cell>
          <cell r="C11">
            <v>28.6</v>
          </cell>
          <cell r="D11">
            <v>16.3</v>
          </cell>
          <cell r="E11">
            <v>77.875</v>
          </cell>
          <cell r="F11">
            <v>96</v>
          </cell>
          <cell r="G11">
            <v>38</v>
          </cell>
          <cell r="H11">
            <v>0</v>
          </cell>
          <cell r="I11" t="str">
            <v>S</v>
          </cell>
          <cell r="J11">
            <v>9.7200000000000006</v>
          </cell>
          <cell r="K11">
            <v>0</v>
          </cell>
        </row>
        <row r="12">
          <cell r="B12">
            <v>23.604166666666661</v>
          </cell>
          <cell r="C12">
            <v>30.6</v>
          </cell>
          <cell r="D12">
            <v>17.8</v>
          </cell>
          <cell r="E12">
            <v>66.583333333333329</v>
          </cell>
          <cell r="F12">
            <v>95</v>
          </cell>
          <cell r="G12">
            <v>34</v>
          </cell>
          <cell r="H12">
            <v>0</v>
          </cell>
          <cell r="I12" t="str">
            <v>L</v>
          </cell>
          <cell r="J12">
            <v>24.12</v>
          </cell>
          <cell r="K12">
            <v>0</v>
          </cell>
        </row>
        <row r="13">
          <cell r="B13">
            <v>25.358333333333331</v>
          </cell>
          <cell r="C13">
            <v>34.1</v>
          </cell>
          <cell r="D13">
            <v>18.3</v>
          </cell>
          <cell r="E13">
            <v>48.458333333333336</v>
          </cell>
          <cell r="F13">
            <v>76</v>
          </cell>
          <cell r="G13">
            <v>23</v>
          </cell>
          <cell r="H13">
            <v>6.12</v>
          </cell>
          <cell r="I13" t="str">
            <v>SE</v>
          </cell>
          <cell r="J13">
            <v>29.16</v>
          </cell>
          <cell r="K13">
            <v>0</v>
          </cell>
        </row>
        <row r="14">
          <cell r="B14">
            <v>26.679166666666674</v>
          </cell>
          <cell r="C14">
            <v>35.5</v>
          </cell>
          <cell r="D14">
            <v>18.2</v>
          </cell>
          <cell r="E14">
            <v>42.291666666666664</v>
          </cell>
          <cell r="F14">
            <v>66</v>
          </cell>
          <cell r="G14">
            <v>23</v>
          </cell>
          <cell r="H14">
            <v>12.24</v>
          </cell>
          <cell r="I14" t="str">
            <v>NE</v>
          </cell>
          <cell r="J14">
            <v>36.36</v>
          </cell>
          <cell r="K14">
            <v>0</v>
          </cell>
        </row>
        <row r="15">
          <cell r="B15">
            <v>28.941666666666674</v>
          </cell>
          <cell r="C15">
            <v>37.799999999999997</v>
          </cell>
          <cell r="D15">
            <v>21.9</v>
          </cell>
          <cell r="E15">
            <v>42.916666666666664</v>
          </cell>
          <cell r="F15">
            <v>58</v>
          </cell>
          <cell r="G15">
            <v>26</v>
          </cell>
          <cell r="H15">
            <v>17.64</v>
          </cell>
          <cell r="I15" t="str">
            <v>NE</v>
          </cell>
          <cell r="J15">
            <v>45.36</v>
          </cell>
          <cell r="K15">
            <v>0</v>
          </cell>
        </row>
        <row r="16">
          <cell r="B16">
            <v>30.204166666666669</v>
          </cell>
          <cell r="C16">
            <v>38.1</v>
          </cell>
          <cell r="D16">
            <v>22.5</v>
          </cell>
          <cell r="E16">
            <v>44.458333333333336</v>
          </cell>
          <cell r="F16">
            <v>72</v>
          </cell>
          <cell r="G16">
            <v>22</v>
          </cell>
          <cell r="H16">
            <v>11.520000000000001</v>
          </cell>
          <cell r="I16" t="str">
            <v>N</v>
          </cell>
          <cell r="J16">
            <v>42.84</v>
          </cell>
          <cell r="K16">
            <v>0</v>
          </cell>
        </row>
        <row r="17">
          <cell r="B17">
            <v>29.045833333333331</v>
          </cell>
          <cell r="C17">
            <v>38.1</v>
          </cell>
          <cell r="D17">
            <v>20.6</v>
          </cell>
          <cell r="E17">
            <v>42.958333333333336</v>
          </cell>
          <cell r="F17">
            <v>77</v>
          </cell>
          <cell r="G17">
            <v>21</v>
          </cell>
          <cell r="H17">
            <v>5.04</v>
          </cell>
          <cell r="I17" t="str">
            <v>N</v>
          </cell>
          <cell r="J17">
            <v>81</v>
          </cell>
          <cell r="K17">
            <v>0</v>
          </cell>
        </row>
        <row r="18">
          <cell r="B18">
            <v>24.425000000000001</v>
          </cell>
          <cell r="C18">
            <v>30.2</v>
          </cell>
          <cell r="D18">
            <v>19.8</v>
          </cell>
          <cell r="E18">
            <v>69.75</v>
          </cell>
          <cell r="F18">
            <v>89</v>
          </cell>
          <cell r="G18">
            <v>45</v>
          </cell>
          <cell r="H18">
            <v>10.08</v>
          </cell>
          <cell r="I18" t="str">
            <v>N</v>
          </cell>
          <cell r="J18">
            <v>42.480000000000004</v>
          </cell>
          <cell r="K18">
            <v>0</v>
          </cell>
        </row>
        <row r="19">
          <cell r="B19">
            <v>23.849999999999998</v>
          </cell>
          <cell r="C19">
            <v>28.1</v>
          </cell>
          <cell r="D19">
            <v>21.3</v>
          </cell>
          <cell r="E19">
            <v>79.083333333333329</v>
          </cell>
          <cell r="F19">
            <v>93</v>
          </cell>
          <cell r="G19">
            <v>60</v>
          </cell>
          <cell r="H19">
            <v>1.8</v>
          </cell>
          <cell r="I19" t="str">
            <v>O</v>
          </cell>
          <cell r="J19">
            <v>19.8</v>
          </cell>
          <cell r="K19">
            <v>0</v>
          </cell>
        </row>
        <row r="20">
          <cell r="B20">
            <v>23.979166666666661</v>
          </cell>
          <cell r="C20">
            <v>32.200000000000003</v>
          </cell>
          <cell r="D20">
            <v>18.3</v>
          </cell>
          <cell r="E20">
            <v>71.375</v>
          </cell>
          <cell r="F20">
            <v>96</v>
          </cell>
          <cell r="G20">
            <v>38</v>
          </cell>
          <cell r="H20">
            <v>0.72000000000000008</v>
          </cell>
          <cell r="I20" t="str">
            <v>S</v>
          </cell>
          <cell r="J20">
            <v>25.92</v>
          </cell>
          <cell r="K20">
            <v>0</v>
          </cell>
        </row>
        <row r="21">
          <cell r="B21">
            <v>26.162500000000009</v>
          </cell>
          <cell r="C21">
            <v>34.5</v>
          </cell>
          <cell r="D21">
            <v>22.5</v>
          </cell>
          <cell r="E21">
            <v>63.041666666666664</v>
          </cell>
          <cell r="F21">
            <v>85</v>
          </cell>
          <cell r="G21">
            <v>35</v>
          </cell>
          <cell r="H21">
            <v>11.879999999999999</v>
          </cell>
          <cell r="I21" t="str">
            <v>NE</v>
          </cell>
          <cell r="J21">
            <v>47.16</v>
          </cell>
          <cell r="K21">
            <v>0</v>
          </cell>
        </row>
        <row r="22">
          <cell r="B22">
            <v>25.429166666666664</v>
          </cell>
          <cell r="C22">
            <v>34.799999999999997</v>
          </cell>
          <cell r="D22">
            <v>21.1</v>
          </cell>
          <cell r="E22">
            <v>71.583333333333329</v>
          </cell>
          <cell r="F22">
            <v>93</v>
          </cell>
          <cell r="G22">
            <v>33</v>
          </cell>
          <cell r="H22">
            <v>18.36</v>
          </cell>
          <cell r="I22" t="str">
            <v>S</v>
          </cell>
          <cell r="J22">
            <v>42.12</v>
          </cell>
          <cell r="K22">
            <v>0</v>
          </cell>
        </row>
        <row r="23">
          <cell r="B23">
            <v>23.837499999999995</v>
          </cell>
          <cell r="C23">
            <v>32.200000000000003</v>
          </cell>
          <cell r="D23">
            <v>18.5</v>
          </cell>
          <cell r="E23">
            <v>75.125</v>
          </cell>
          <cell r="F23">
            <v>96</v>
          </cell>
          <cell r="G23">
            <v>40</v>
          </cell>
          <cell r="H23">
            <v>0.72000000000000008</v>
          </cell>
          <cell r="I23" t="str">
            <v>S</v>
          </cell>
          <cell r="J23">
            <v>24.12</v>
          </cell>
          <cell r="K23">
            <v>0</v>
          </cell>
        </row>
        <row r="24">
          <cell r="B24">
            <v>25.287499999999994</v>
          </cell>
          <cell r="C24">
            <v>32.9</v>
          </cell>
          <cell r="D24">
            <v>21.3</v>
          </cell>
          <cell r="E24">
            <v>71.375</v>
          </cell>
          <cell r="F24">
            <v>94</v>
          </cell>
          <cell r="G24">
            <v>41</v>
          </cell>
          <cell r="H24">
            <v>17.64</v>
          </cell>
          <cell r="I24" t="str">
            <v>S</v>
          </cell>
          <cell r="J24">
            <v>32.4</v>
          </cell>
          <cell r="K24">
            <v>0</v>
          </cell>
        </row>
        <row r="25">
          <cell r="B25">
            <v>20.329166666666669</v>
          </cell>
          <cell r="C25">
            <v>24.2</v>
          </cell>
          <cell r="D25">
            <v>15.7</v>
          </cell>
          <cell r="E25">
            <v>89.708333333333329</v>
          </cell>
          <cell r="F25">
            <v>96</v>
          </cell>
          <cell r="G25">
            <v>75</v>
          </cell>
          <cell r="H25">
            <v>7.2</v>
          </cell>
          <cell r="I25" t="str">
            <v>SO</v>
          </cell>
          <cell r="J25">
            <v>36</v>
          </cell>
          <cell r="K25">
            <v>0</v>
          </cell>
        </row>
        <row r="26">
          <cell r="B26">
            <v>18.683333333333334</v>
          </cell>
          <cell r="C26">
            <v>27</v>
          </cell>
          <cell r="D26">
            <v>13.2</v>
          </cell>
          <cell r="E26">
            <v>71.5</v>
          </cell>
          <cell r="F26">
            <v>96</v>
          </cell>
          <cell r="G26">
            <v>35</v>
          </cell>
          <cell r="H26">
            <v>2.16</v>
          </cell>
          <cell r="I26" t="str">
            <v>S</v>
          </cell>
          <cell r="J26">
            <v>25.92</v>
          </cell>
          <cell r="K26">
            <v>0</v>
          </cell>
        </row>
        <row r="27">
          <cell r="B27">
            <v>22.195833333333336</v>
          </cell>
          <cell r="C27">
            <v>32</v>
          </cell>
          <cell r="D27">
            <v>14.4</v>
          </cell>
          <cell r="E27">
            <v>55.791666666666664</v>
          </cell>
          <cell r="F27">
            <v>89</v>
          </cell>
          <cell r="G27">
            <v>20</v>
          </cell>
          <cell r="H27">
            <v>1.08</v>
          </cell>
          <cell r="I27" t="str">
            <v>S</v>
          </cell>
          <cell r="J27">
            <v>15.120000000000001</v>
          </cell>
          <cell r="K27">
            <v>0</v>
          </cell>
        </row>
        <row r="28">
          <cell r="B28">
            <v>25.916666666666671</v>
          </cell>
          <cell r="C28">
            <v>34.200000000000003</v>
          </cell>
          <cell r="D28">
            <v>18.5</v>
          </cell>
          <cell r="E28">
            <v>41.083333333333336</v>
          </cell>
          <cell r="F28">
            <v>66</v>
          </cell>
          <cell r="G28">
            <v>22</v>
          </cell>
          <cell r="H28">
            <v>0.72000000000000008</v>
          </cell>
          <cell r="I28" t="str">
            <v>S</v>
          </cell>
          <cell r="J28">
            <v>21.6</v>
          </cell>
          <cell r="K28">
            <v>0</v>
          </cell>
        </row>
        <row r="29">
          <cell r="B29">
            <v>27.404166666666665</v>
          </cell>
          <cell r="C29">
            <v>36.6</v>
          </cell>
          <cell r="D29">
            <v>20.2</v>
          </cell>
          <cell r="E29">
            <v>42.291666666666664</v>
          </cell>
          <cell r="F29">
            <v>64</v>
          </cell>
          <cell r="G29">
            <v>23</v>
          </cell>
          <cell r="H29">
            <v>3.6</v>
          </cell>
          <cell r="I29" t="str">
            <v>SE</v>
          </cell>
          <cell r="J29">
            <v>38.880000000000003</v>
          </cell>
          <cell r="K29">
            <v>0</v>
          </cell>
        </row>
        <row r="30">
          <cell r="B30">
            <v>29.116666666666671</v>
          </cell>
          <cell r="C30">
            <v>38.1</v>
          </cell>
          <cell r="D30">
            <v>22.5</v>
          </cell>
          <cell r="E30">
            <v>41.125</v>
          </cell>
          <cell r="F30">
            <v>59</v>
          </cell>
          <cell r="G30">
            <v>23</v>
          </cell>
          <cell r="H30">
            <v>6.48</v>
          </cell>
          <cell r="I30" t="str">
            <v>SE</v>
          </cell>
          <cell r="J30">
            <v>34.200000000000003</v>
          </cell>
          <cell r="K30">
            <v>0</v>
          </cell>
        </row>
        <row r="31">
          <cell r="B31">
            <v>28.995833333333337</v>
          </cell>
          <cell r="C31">
            <v>38.4</v>
          </cell>
          <cell r="D31">
            <v>20.9</v>
          </cell>
          <cell r="E31">
            <v>47.75</v>
          </cell>
          <cell r="F31">
            <v>73</v>
          </cell>
          <cell r="G31">
            <v>27</v>
          </cell>
          <cell r="H31">
            <v>21.96</v>
          </cell>
          <cell r="I31" t="str">
            <v>N</v>
          </cell>
          <cell r="J31">
            <v>50.04</v>
          </cell>
          <cell r="K31">
            <v>0</v>
          </cell>
        </row>
        <row r="32">
          <cell r="B32">
            <v>28.016666666666666</v>
          </cell>
          <cell r="C32">
            <v>36.700000000000003</v>
          </cell>
          <cell r="D32">
            <v>21.6</v>
          </cell>
          <cell r="E32">
            <v>56.708333333333336</v>
          </cell>
          <cell r="F32">
            <v>79</v>
          </cell>
          <cell r="G32">
            <v>32</v>
          </cell>
          <cell r="H32">
            <v>19.440000000000001</v>
          </cell>
          <cell r="I32" t="str">
            <v>NE</v>
          </cell>
          <cell r="J32">
            <v>48.24</v>
          </cell>
          <cell r="K32">
            <v>0</v>
          </cell>
        </row>
        <row r="33">
          <cell r="B33">
            <v>29.133333333333336</v>
          </cell>
          <cell r="C33">
            <v>38.5</v>
          </cell>
          <cell r="D33">
            <v>21.5</v>
          </cell>
          <cell r="E33">
            <v>51.708333333333336</v>
          </cell>
          <cell r="F33">
            <v>82</v>
          </cell>
          <cell r="G33">
            <v>24</v>
          </cell>
          <cell r="H33">
            <v>9.7200000000000006</v>
          </cell>
          <cell r="I33" t="str">
            <v>N</v>
          </cell>
          <cell r="J33">
            <v>39.6</v>
          </cell>
          <cell r="K33">
            <v>0</v>
          </cell>
        </row>
        <row r="34">
          <cell r="B34">
            <v>31.287499999999998</v>
          </cell>
          <cell r="C34">
            <v>40.6</v>
          </cell>
          <cell r="D34">
            <v>23.9</v>
          </cell>
          <cell r="E34">
            <v>47</v>
          </cell>
          <cell r="F34">
            <v>74</v>
          </cell>
          <cell r="G34">
            <v>20</v>
          </cell>
          <cell r="H34">
            <v>14.4</v>
          </cell>
          <cell r="I34" t="str">
            <v>N</v>
          </cell>
          <cell r="J34">
            <v>47.88</v>
          </cell>
          <cell r="K34">
            <v>0</v>
          </cell>
        </row>
        <row r="35">
          <cell r="B35">
            <v>28.112500000000001</v>
          </cell>
          <cell r="C35">
            <v>38</v>
          </cell>
          <cell r="D35">
            <v>19.7</v>
          </cell>
          <cell r="E35">
            <v>55.958333333333336</v>
          </cell>
          <cell r="F35">
            <v>96</v>
          </cell>
          <cell r="G35">
            <v>28</v>
          </cell>
          <cell r="H35">
            <v>38.880000000000003</v>
          </cell>
          <cell r="I35" t="str">
            <v>N</v>
          </cell>
          <cell r="J35">
            <v>90</v>
          </cell>
          <cell r="K35">
            <v>0</v>
          </cell>
        </row>
        <row r="36">
          <cell r="I36" t="str">
            <v>S</v>
          </cell>
        </row>
      </sheetData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30.212500000000002</v>
          </cell>
          <cell r="C5">
            <v>37</v>
          </cell>
          <cell r="D5">
            <v>23.7</v>
          </cell>
          <cell r="E5">
            <v>37.708333333333336</v>
          </cell>
          <cell r="F5">
            <v>48</v>
          </cell>
          <cell r="G5">
            <v>28</v>
          </cell>
          <cell r="H5">
            <v>18.36</v>
          </cell>
          <cell r="I5" t="str">
            <v>NO</v>
          </cell>
          <cell r="J5">
            <v>42.84</v>
          </cell>
          <cell r="K5">
            <v>0</v>
          </cell>
        </row>
        <row r="6">
          <cell r="B6">
            <v>28.337500000000002</v>
          </cell>
          <cell r="C6">
            <v>35</v>
          </cell>
          <cell r="D6">
            <v>24.5</v>
          </cell>
          <cell r="E6">
            <v>53.375</v>
          </cell>
          <cell r="F6">
            <v>71</v>
          </cell>
          <cell r="G6">
            <v>31</v>
          </cell>
          <cell r="H6">
            <v>21.240000000000002</v>
          </cell>
          <cell r="I6" t="str">
            <v>NO</v>
          </cell>
          <cell r="J6">
            <v>52.92</v>
          </cell>
          <cell r="K6">
            <v>0</v>
          </cell>
        </row>
        <row r="7">
          <cell r="B7">
            <v>27.337500000000002</v>
          </cell>
          <cell r="C7">
            <v>36.1</v>
          </cell>
          <cell r="D7">
            <v>20</v>
          </cell>
          <cell r="E7">
            <v>55.125</v>
          </cell>
          <cell r="F7">
            <v>83</v>
          </cell>
          <cell r="G7">
            <v>26</v>
          </cell>
          <cell r="H7">
            <v>8.64</v>
          </cell>
          <cell r="I7" t="str">
            <v>NO</v>
          </cell>
          <cell r="J7">
            <v>23.040000000000003</v>
          </cell>
          <cell r="K7">
            <v>0</v>
          </cell>
        </row>
        <row r="8">
          <cell r="B8">
            <v>27.145833333333339</v>
          </cell>
          <cell r="C8">
            <v>37.299999999999997</v>
          </cell>
          <cell r="D8">
            <v>21.3</v>
          </cell>
          <cell r="E8">
            <v>58.208333333333336</v>
          </cell>
          <cell r="F8">
            <v>89</v>
          </cell>
          <cell r="G8">
            <v>25</v>
          </cell>
          <cell r="H8">
            <v>18.720000000000002</v>
          </cell>
          <cell r="I8" t="str">
            <v>SE</v>
          </cell>
          <cell r="J8">
            <v>61.92</v>
          </cell>
          <cell r="K8">
            <v>0</v>
          </cell>
        </row>
        <row r="9">
          <cell r="B9">
            <v>24.470833333333335</v>
          </cell>
          <cell r="C9">
            <v>32.700000000000003</v>
          </cell>
          <cell r="D9">
            <v>21.4</v>
          </cell>
          <cell r="E9">
            <v>76.083333333333329</v>
          </cell>
          <cell r="F9">
            <v>90</v>
          </cell>
          <cell r="G9">
            <v>39</v>
          </cell>
          <cell r="H9">
            <v>14.76</v>
          </cell>
          <cell r="I9" t="str">
            <v>SE</v>
          </cell>
          <cell r="J9">
            <v>32.4</v>
          </cell>
          <cell r="K9">
            <v>0</v>
          </cell>
        </row>
        <row r="10">
          <cell r="B10">
            <v>19.220833333333335</v>
          </cell>
          <cell r="C10">
            <v>21.4</v>
          </cell>
          <cell r="D10">
            <v>18.3</v>
          </cell>
          <cell r="E10">
            <v>87.666666666666671</v>
          </cell>
          <cell r="F10">
            <v>90</v>
          </cell>
          <cell r="G10">
            <v>84</v>
          </cell>
          <cell r="H10">
            <v>14.04</v>
          </cell>
          <cell r="I10" t="str">
            <v>S</v>
          </cell>
          <cell r="J10">
            <v>35.64</v>
          </cell>
          <cell r="K10">
            <v>0</v>
          </cell>
        </row>
        <row r="11">
          <cell r="B11">
            <v>20.2</v>
          </cell>
          <cell r="C11">
            <v>25.6</v>
          </cell>
          <cell r="D11">
            <v>17.899999999999999</v>
          </cell>
          <cell r="E11">
            <v>84</v>
          </cell>
          <cell r="F11">
            <v>94</v>
          </cell>
          <cell r="G11">
            <v>63</v>
          </cell>
          <cell r="H11">
            <v>14.76</v>
          </cell>
          <cell r="I11" t="str">
            <v>SE</v>
          </cell>
          <cell r="J11">
            <v>24.12</v>
          </cell>
          <cell r="K11">
            <v>0</v>
          </cell>
        </row>
        <row r="12">
          <cell r="B12">
            <v>21.695833333333329</v>
          </cell>
          <cell r="C12">
            <v>28</v>
          </cell>
          <cell r="D12">
            <v>17.5</v>
          </cell>
          <cell r="E12">
            <v>77.791666666666671</v>
          </cell>
          <cell r="F12">
            <v>94</v>
          </cell>
          <cell r="G12">
            <v>51</v>
          </cell>
          <cell r="H12">
            <v>10.44</v>
          </cell>
          <cell r="I12" t="str">
            <v>SE</v>
          </cell>
          <cell r="J12">
            <v>19.440000000000001</v>
          </cell>
          <cell r="K12">
            <v>0</v>
          </cell>
        </row>
        <row r="13">
          <cell r="B13">
            <v>24.837500000000002</v>
          </cell>
          <cell r="C13">
            <v>34.1</v>
          </cell>
          <cell r="D13">
            <v>17.7</v>
          </cell>
          <cell r="E13">
            <v>60.166666666666664</v>
          </cell>
          <cell r="F13">
            <v>86</v>
          </cell>
          <cell r="G13">
            <v>27</v>
          </cell>
          <cell r="H13">
            <v>10.44</v>
          </cell>
          <cell r="I13" t="str">
            <v>SE</v>
          </cell>
          <cell r="J13">
            <v>25.92</v>
          </cell>
          <cell r="K13">
            <v>0</v>
          </cell>
        </row>
        <row r="14">
          <cell r="B14">
            <v>27.266666666666666</v>
          </cell>
          <cell r="C14">
            <v>35.299999999999997</v>
          </cell>
          <cell r="D14">
            <v>20.2</v>
          </cell>
          <cell r="E14">
            <v>52.875</v>
          </cell>
          <cell r="F14">
            <v>77</v>
          </cell>
          <cell r="G14">
            <v>27</v>
          </cell>
          <cell r="H14">
            <v>14.76</v>
          </cell>
          <cell r="I14" t="str">
            <v>NE</v>
          </cell>
          <cell r="J14">
            <v>54</v>
          </cell>
          <cell r="K14">
            <v>0</v>
          </cell>
        </row>
        <row r="15">
          <cell r="B15">
            <v>28.766666666666666</v>
          </cell>
          <cell r="C15">
            <v>36.6</v>
          </cell>
          <cell r="D15">
            <v>22.1</v>
          </cell>
          <cell r="E15">
            <v>53.833333333333336</v>
          </cell>
          <cell r="F15">
            <v>80</v>
          </cell>
          <cell r="G15">
            <v>26</v>
          </cell>
          <cell r="H15">
            <v>15.120000000000001</v>
          </cell>
          <cell r="I15" t="str">
            <v>NO</v>
          </cell>
          <cell r="J15">
            <v>35.64</v>
          </cell>
          <cell r="K15">
            <v>0</v>
          </cell>
        </row>
        <row r="16">
          <cell r="B16">
            <v>29.158333333333328</v>
          </cell>
          <cell r="C16">
            <v>36.9</v>
          </cell>
          <cell r="D16">
            <v>23</v>
          </cell>
          <cell r="E16">
            <v>45.5</v>
          </cell>
          <cell r="F16">
            <v>65</v>
          </cell>
          <cell r="G16">
            <v>24</v>
          </cell>
          <cell r="H16">
            <v>14.4</v>
          </cell>
          <cell r="I16" t="str">
            <v>NO</v>
          </cell>
          <cell r="J16">
            <v>33.480000000000004</v>
          </cell>
          <cell r="K16">
            <v>0</v>
          </cell>
        </row>
        <row r="17">
          <cell r="B17">
            <v>28.029166666666669</v>
          </cell>
          <cell r="C17">
            <v>36.9</v>
          </cell>
          <cell r="D17">
            <v>21.7</v>
          </cell>
          <cell r="E17">
            <v>51.041666666666664</v>
          </cell>
          <cell r="F17">
            <v>77</v>
          </cell>
          <cell r="G17">
            <v>25</v>
          </cell>
          <cell r="H17">
            <v>22.68</v>
          </cell>
          <cell r="I17" t="str">
            <v>NO</v>
          </cell>
          <cell r="J17">
            <v>63</v>
          </cell>
          <cell r="K17">
            <v>0</v>
          </cell>
        </row>
        <row r="18">
          <cell r="B18">
            <v>26.166666666666661</v>
          </cell>
          <cell r="C18">
            <v>34.9</v>
          </cell>
          <cell r="D18">
            <v>20.6</v>
          </cell>
          <cell r="E18">
            <v>60</v>
          </cell>
          <cell r="F18">
            <v>81</v>
          </cell>
          <cell r="G18">
            <v>30</v>
          </cell>
          <cell r="H18">
            <v>18.36</v>
          </cell>
          <cell r="I18" t="str">
            <v>NO</v>
          </cell>
          <cell r="J18">
            <v>37.080000000000005</v>
          </cell>
          <cell r="K18">
            <v>0</v>
          </cell>
        </row>
        <row r="19">
          <cell r="B19">
            <v>25.991666666666674</v>
          </cell>
          <cell r="C19">
            <v>33.200000000000003</v>
          </cell>
          <cell r="D19">
            <v>20.9</v>
          </cell>
          <cell r="E19">
            <v>64.791666666666671</v>
          </cell>
          <cell r="F19">
            <v>86</v>
          </cell>
          <cell r="G19">
            <v>36</v>
          </cell>
          <cell r="H19">
            <v>14.76</v>
          </cell>
          <cell r="I19" t="str">
            <v>SE</v>
          </cell>
          <cell r="J19">
            <v>41.04</v>
          </cell>
          <cell r="K19">
            <v>0</v>
          </cell>
        </row>
        <row r="20">
          <cell r="B20">
            <v>25.850000000000005</v>
          </cell>
          <cell r="C20">
            <v>33.5</v>
          </cell>
          <cell r="D20">
            <v>21.5</v>
          </cell>
          <cell r="E20">
            <v>66.208333333333329</v>
          </cell>
          <cell r="F20">
            <v>90</v>
          </cell>
          <cell r="G20">
            <v>32</v>
          </cell>
          <cell r="H20">
            <v>17.28</v>
          </cell>
          <cell r="I20" t="str">
            <v>SE</v>
          </cell>
          <cell r="J20">
            <v>37.440000000000005</v>
          </cell>
          <cell r="K20">
            <v>0</v>
          </cell>
        </row>
        <row r="21">
          <cell r="B21">
            <v>26.545833333333331</v>
          </cell>
          <cell r="C21">
            <v>34.6</v>
          </cell>
          <cell r="D21">
            <v>21.4</v>
          </cell>
          <cell r="E21">
            <v>58.458333333333336</v>
          </cell>
          <cell r="F21">
            <v>77</v>
          </cell>
          <cell r="G21">
            <v>27</v>
          </cell>
          <cell r="H21">
            <v>11.16</v>
          </cell>
          <cell r="I21" t="str">
            <v>SE</v>
          </cell>
          <cell r="J21">
            <v>27.36</v>
          </cell>
          <cell r="K21">
            <v>0</v>
          </cell>
        </row>
        <row r="22">
          <cell r="B22">
            <v>26.645833333333332</v>
          </cell>
          <cell r="C22">
            <v>31.8</v>
          </cell>
          <cell r="D22">
            <v>22.6</v>
          </cell>
          <cell r="E22">
            <v>58.333333333333336</v>
          </cell>
          <cell r="F22">
            <v>77</v>
          </cell>
          <cell r="G22">
            <v>42</v>
          </cell>
          <cell r="H22">
            <v>12.96</v>
          </cell>
          <cell r="I22" t="str">
            <v>NO</v>
          </cell>
          <cell r="J22">
            <v>28.08</v>
          </cell>
          <cell r="K22">
            <v>0</v>
          </cell>
        </row>
        <row r="23">
          <cell r="B23">
            <v>25.258333333333336</v>
          </cell>
          <cell r="C23">
            <v>30.1</v>
          </cell>
          <cell r="D23">
            <v>21.8</v>
          </cell>
          <cell r="E23">
            <v>69.333333333333329</v>
          </cell>
          <cell r="F23">
            <v>84</v>
          </cell>
          <cell r="G23">
            <v>50</v>
          </cell>
          <cell r="H23">
            <v>15.840000000000002</v>
          </cell>
          <cell r="I23" t="str">
            <v>SE</v>
          </cell>
          <cell r="J23">
            <v>36.72</v>
          </cell>
          <cell r="K23">
            <v>0</v>
          </cell>
        </row>
        <row r="24">
          <cell r="B24">
            <v>26.166666666666661</v>
          </cell>
          <cell r="C24">
            <v>35.700000000000003</v>
          </cell>
          <cell r="D24">
            <v>18.3</v>
          </cell>
          <cell r="E24">
            <v>64.5</v>
          </cell>
          <cell r="F24">
            <v>94</v>
          </cell>
          <cell r="G24">
            <v>31</v>
          </cell>
          <cell r="H24">
            <v>10.44</v>
          </cell>
          <cell r="I24" t="str">
            <v>SE</v>
          </cell>
          <cell r="J24">
            <v>29.880000000000003</v>
          </cell>
          <cell r="K24">
            <v>0</v>
          </cell>
        </row>
        <row r="25">
          <cell r="B25">
            <v>22.629166666666666</v>
          </cell>
          <cell r="C25">
            <v>28.7</v>
          </cell>
          <cell r="D25">
            <v>19.100000000000001</v>
          </cell>
          <cell r="E25">
            <v>80.958333333333329</v>
          </cell>
          <cell r="F25">
            <v>94</v>
          </cell>
          <cell r="G25">
            <v>51</v>
          </cell>
          <cell r="H25">
            <v>10.08</v>
          </cell>
          <cell r="I25" t="str">
            <v>NO</v>
          </cell>
          <cell r="J25">
            <v>33.119999999999997</v>
          </cell>
          <cell r="K25">
            <v>0</v>
          </cell>
        </row>
        <row r="26">
          <cell r="B26">
            <v>19.787500000000005</v>
          </cell>
          <cell r="C26">
            <v>27</v>
          </cell>
          <cell r="D26">
            <v>14.2</v>
          </cell>
          <cell r="E26">
            <v>67.583333333333329</v>
          </cell>
          <cell r="F26">
            <v>91</v>
          </cell>
          <cell r="G26">
            <v>31</v>
          </cell>
          <cell r="H26">
            <v>14.04</v>
          </cell>
          <cell r="I26" t="str">
            <v>S</v>
          </cell>
          <cell r="J26">
            <v>29.16</v>
          </cell>
          <cell r="K26">
            <v>0</v>
          </cell>
        </row>
        <row r="27">
          <cell r="B27">
            <v>23.295833333333331</v>
          </cell>
          <cell r="C27">
            <v>32.799999999999997</v>
          </cell>
          <cell r="D27">
            <v>13.8</v>
          </cell>
          <cell r="E27">
            <v>53.833333333333336</v>
          </cell>
          <cell r="F27">
            <v>84</v>
          </cell>
          <cell r="G27">
            <v>19</v>
          </cell>
          <cell r="H27">
            <v>7.9200000000000008</v>
          </cell>
          <cell r="I27" t="str">
            <v>SE</v>
          </cell>
          <cell r="J27">
            <v>27</v>
          </cell>
          <cell r="K27">
            <v>0</v>
          </cell>
        </row>
        <row r="28">
          <cell r="B28">
            <v>27.254166666666666</v>
          </cell>
          <cell r="C28">
            <v>35.4</v>
          </cell>
          <cell r="D28">
            <v>19.7</v>
          </cell>
          <cell r="E28">
            <v>47.083333333333336</v>
          </cell>
          <cell r="F28">
            <v>78</v>
          </cell>
          <cell r="G28">
            <v>23</v>
          </cell>
          <cell r="H28">
            <v>11.520000000000001</v>
          </cell>
          <cell r="I28" t="str">
            <v>SE</v>
          </cell>
          <cell r="J28">
            <v>28.44</v>
          </cell>
          <cell r="K28">
            <v>0</v>
          </cell>
        </row>
        <row r="29">
          <cell r="B29">
            <v>30.233333333333338</v>
          </cell>
          <cell r="C29">
            <v>38.1</v>
          </cell>
          <cell r="D29">
            <v>23.6</v>
          </cell>
          <cell r="E29">
            <v>37.708333333333336</v>
          </cell>
          <cell r="F29">
            <v>59</v>
          </cell>
          <cell r="G29">
            <v>19</v>
          </cell>
          <cell r="H29">
            <v>12.6</v>
          </cell>
          <cell r="I29" t="str">
            <v>NE</v>
          </cell>
          <cell r="J29">
            <v>30.240000000000002</v>
          </cell>
          <cell r="K29">
            <v>0</v>
          </cell>
        </row>
        <row r="30">
          <cell r="B30">
            <v>27.833333333333332</v>
          </cell>
          <cell r="C30">
            <v>37.1</v>
          </cell>
          <cell r="D30">
            <v>18.2</v>
          </cell>
          <cell r="E30">
            <v>53.375</v>
          </cell>
          <cell r="F30">
            <v>93</v>
          </cell>
          <cell r="G30">
            <v>29</v>
          </cell>
          <cell r="H30">
            <v>14.4</v>
          </cell>
          <cell r="I30" t="str">
            <v>NO</v>
          </cell>
          <cell r="J30">
            <v>64.44</v>
          </cell>
          <cell r="K30">
            <v>0</v>
          </cell>
        </row>
        <row r="31">
          <cell r="B31">
            <v>28.200000000000003</v>
          </cell>
          <cell r="C31">
            <v>35.700000000000003</v>
          </cell>
          <cell r="D31">
            <v>21.4</v>
          </cell>
          <cell r="E31">
            <v>55.875</v>
          </cell>
          <cell r="F31">
            <v>80</v>
          </cell>
          <cell r="G31">
            <v>31</v>
          </cell>
          <cell r="H31">
            <v>16.2</v>
          </cell>
          <cell r="I31" t="str">
            <v>NO</v>
          </cell>
          <cell r="J31">
            <v>38.519999999999996</v>
          </cell>
          <cell r="K31">
            <v>0</v>
          </cell>
        </row>
        <row r="32">
          <cell r="B32">
            <v>29.516666666666666</v>
          </cell>
          <cell r="C32">
            <v>36.4</v>
          </cell>
          <cell r="D32">
            <v>23.7</v>
          </cell>
          <cell r="E32">
            <v>52.625</v>
          </cell>
          <cell r="F32">
            <v>71</v>
          </cell>
          <cell r="G32">
            <v>32</v>
          </cell>
          <cell r="H32">
            <v>19.079999999999998</v>
          </cell>
          <cell r="I32" t="str">
            <v>NO</v>
          </cell>
          <cell r="J32">
            <v>40.32</v>
          </cell>
          <cell r="K32">
            <v>0</v>
          </cell>
        </row>
        <row r="33">
          <cell r="B33">
            <v>28.508333333333336</v>
          </cell>
          <cell r="C33">
            <v>36.299999999999997</v>
          </cell>
          <cell r="D33">
            <v>21.3</v>
          </cell>
          <cell r="E33">
            <v>53.75</v>
          </cell>
          <cell r="F33">
            <v>75</v>
          </cell>
          <cell r="G33">
            <v>30</v>
          </cell>
          <cell r="H33">
            <v>15.840000000000002</v>
          </cell>
          <cell r="I33" t="str">
            <v>NO</v>
          </cell>
          <cell r="J33">
            <v>35.28</v>
          </cell>
          <cell r="K33">
            <v>0</v>
          </cell>
        </row>
        <row r="34">
          <cell r="B34">
            <v>31.029166666666669</v>
          </cell>
          <cell r="C34">
            <v>37.9</v>
          </cell>
          <cell r="D34">
            <v>25.1</v>
          </cell>
          <cell r="E34">
            <v>46.5</v>
          </cell>
          <cell r="F34">
            <v>65</v>
          </cell>
          <cell r="G34">
            <v>25</v>
          </cell>
          <cell r="H34">
            <v>14.76</v>
          </cell>
          <cell r="I34" t="str">
            <v>NO</v>
          </cell>
          <cell r="J34">
            <v>34.92</v>
          </cell>
          <cell r="K34">
            <v>0</v>
          </cell>
        </row>
        <row r="35">
          <cell r="B35">
            <v>30.141666666666666</v>
          </cell>
          <cell r="C35">
            <v>38.9</v>
          </cell>
          <cell r="D35">
            <v>25.4</v>
          </cell>
          <cell r="E35">
            <v>46.25</v>
          </cell>
          <cell r="F35">
            <v>62</v>
          </cell>
          <cell r="G35">
            <v>24</v>
          </cell>
          <cell r="H35">
            <v>24.48</v>
          </cell>
          <cell r="I35" t="str">
            <v>N</v>
          </cell>
          <cell r="J35">
            <v>49.32</v>
          </cell>
          <cell r="K35">
            <v>0</v>
          </cell>
        </row>
        <row r="36">
          <cell r="I36" t="str">
            <v>NO</v>
          </cell>
        </row>
      </sheetData>
      <sheetData sheetId="10"/>
      <sheetData sheetId="1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29.67916666666666</v>
          </cell>
          <cell r="C5">
            <v>37.5</v>
          </cell>
          <cell r="D5">
            <v>23.9</v>
          </cell>
          <cell r="E5">
            <v>48.166666666666664</v>
          </cell>
          <cell r="F5">
            <v>69</v>
          </cell>
          <cell r="G5">
            <v>22</v>
          </cell>
          <cell r="H5">
            <v>30.240000000000002</v>
          </cell>
          <cell r="I5" t="str">
            <v>N</v>
          </cell>
          <cell r="J5">
            <v>47.519999999999996</v>
          </cell>
          <cell r="K5">
            <v>0</v>
          </cell>
        </row>
        <row r="6">
          <cell r="B6">
            <v>27.208333333333332</v>
          </cell>
          <cell r="C6">
            <v>34.1</v>
          </cell>
          <cell r="D6">
            <v>21.8</v>
          </cell>
          <cell r="E6">
            <v>56.416666666666664</v>
          </cell>
          <cell r="F6">
            <v>88</v>
          </cell>
          <cell r="G6">
            <v>28</v>
          </cell>
          <cell r="H6">
            <v>25.92</v>
          </cell>
          <cell r="I6" t="str">
            <v>NO</v>
          </cell>
          <cell r="J6">
            <v>47.16</v>
          </cell>
          <cell r="K6">
            <v>0</v>
          </cell>
        </row>
        <row r="7">
          <cell r="B7">
            <v>28.025000000000006</v>
          </cell>
          <cell r="C7">
            <v>36.299999999999997</v>
          </cell>
          <cell r="D7">
            <v>20.3</v>
          </cell>
          <cell r="E7">
            <v>48.833333333333336</v>
          </cell>
          <cell r="F7">
            <v>78</v>
          </cell>
          <cell r="G7">
            <v>25</v>
          </cell>
          <cell r="H7">
            <v>17.64</v>
          </cell>
          <cell r="I7" t="str">
            <v>SE</v>
          </cell>
          <cell r="J7">
            <v>33.840000000000003</v>
          </cell>
          <cell r="K7">
            <v>0</v>
          </cell>
        </row>
        <row r="8">
          <cell r="B8">
            <v>27.866666666666671</v>
          </cell>
          <cell r="C8">
            <v>34.799999999999997</v>
          </cell>
          <cell r="D8">
            <v>22.7</v>
          </cell>
          <cell r="E8">
            <v>53.208333333333336</v>
          </cell>
          <cell r="F8">
            <v>73</v>
          </cell>
          <cell r="G8">
            <v>30</v>
          </cell>
          <cell r="H8">
            <v>17.64</v>
          </cell>
          <cell r="I8" t="str">
            <v>NE</v>
          </cell>
          <cell r="J8">
            <v>41.4</v>
          </cell>
          <cell r="K8">
            <v>0</v>
          </cell>
        </row>
        <row r="9">
          <cell r="B9">
            <v>27.287500000000005</v>
          </cell>
          <cell r="C9">
            <v>35</v>
          </cell>
          <cell r="D9">
            <v>21.4</v>
          </cell>
          <cell r="E9">
            <v>60.458333333333336</v>
          </cell>
          <cell r="F9">
            <v>89</v>
          </cell>
          <cell r="G9">
            <v>32</v>
          </cell>
          <cell r="H9">
            <v>32.4</v>
          </cell>
          <cell r="I9" t="str">
            <v>NO</v>
          </cell>
          <cell r="J9">
            <v>47.88</v>
          </cell>
          <cell r="K9">
            <v>0</v>
          </cell>
        </row>
        <row r="10">
          <cell r="B10">
            <v>20.837499999999999</v>
          </cell>
          <cell r="C10">
            <v>24.9</v>
          </cell>
          <cell r="D10">
            <v>19</v>
          </cell>
          <cell r="E10">
            <v>90.625</v>
          </cell>
          <cell r="F10">
            <v>98</v>
          </cell>
          <cell r="G10">
            <v>70</v>
          </cell>
          <cell r="H10">
            <v>22.68</v>
          </cell>
          <cell r="I10" t="str">
            <v>SO</v>
          </cell>
          <cell r="J10">
            <v>33.480000000000004</v>
          </cell>
          <cell r="K10">
            <v>4</v>
          </cell>
        </row>
        <row r="11">
          <cell r="B11">
            <v>22.783333333333331</v>
          </cell>
          <cell r="C11">
            <v>31.4</v>
          </cell>
          <cell r="D11">
            <v>18.7</v>
          </cell>
          <cell r="E11">
            <v>78.166666666666671</v>
          </cell>
          <cell r="F11">
            <v>97</v>
          </cell>
          <cell r="G11">
            <v>45</v>
          </cell>
          <cell r="H11">
            <v>22.32</v>
          </cell>
          <cell r="I11" t="str">
            <v>SO</v>
          </cell>
          <cell r="J11">
            <v>37.080000000000005</v>
          </cell>
          <cell r="K11">
            <v>0</v>
          </cell>
        </row>
        <row r="12">
          <cell r="B12">
            <v>23.179166666666664</v>
          </cell>
          <cell r="C12">
            <v>31</v>
          </cell>
          <cell r="D12">
            <v>18.2</v>
          </cell>
          <cell r="E12">
            <v>74.958333333333329</v>
          </cell>
          <cell r="F12">
            <v>91</v>
          </cell>
          <cell r="G12">
            <v>44</v>
          </cell>
          <cell r="H12">
            <v>30.96</v>
          </cell>
          <cell r="I12" t="str">
            <v>S</v>
          </cell>
          <cell r="J12">
            <v>39.96</v>
          </cell>
          <cell r="K12">
            <v>0</v>
          </cell>
        </row>
        <row r="13">
          <cell r="B13">
            <v>24.591666666666665</v>
          </cell>
          <cell r="C13">
            <v>31.8</v>
          </cell>
          <cell r="D13">
            <v>19.3</v>
          </cell>
          <cell r="E13">
            <v>69</v>
          </cell>
          <cell r="F13">
            <v>91</v>
          </cell>
          <cell r="G13">
            <v>37</v>
          </cell>
          <cell r="H13">
            <v>18</v>
          </cell>
          <cell r="I13" t="str">
            <v>L</v>
          </cell>
          <cell r="J13">
            <v>46.080000000000005</v>
          </cell>
          <cell r="K13">
            <v>0</v>
          </cell>
        </row>
        <row r="14">
          <cell r="B14">
            <v>27.074999999999999</v>
          </cell>
          <cell r="C14">
            <v>33.200000000000003</v>
          </cell>
          <cell r="D14">
            <v>22.5</v>
          </cell>
          <cell r="E14">
            <v>59.166666666666664</v>
          </cell>
          <cell r="F14">
            <v>81</v>
          </cell>
          <cell r="G14">
            <v>34</v>
          </cell>
          <cell r="H14">
            <v>25.56</v>
          </cell>
          <cell r="I14" t="str">
            <v>L</v>
          </cell>
          <cell r="J14">
            <v>41.04</v>
          </cell>
          <cell r="K14">
            <v>0</v>
          </cell>
        </row>
        <row r="15">
          <cell r="B15">
            <v>25.983333333333334</v>
          </cell>
          <cell r="C15">
            <v>32.1</v>
          </cell>
          <cell r="D15">
            <v>23.1</v>
          </cell>
          <cell r="E15">
            <v>57.041666666666664</v>
          </cell>
          <cell r="F15">
            <v>71</v>
          </cell>
          <cell r="G15">
            <v>34</v>
          </cell>
          <cell r="H15">
            <v>31.319999999999997</v>
          </cell>
          <cell r="I15" t="str">
            <v>NE</v>
          </cell>
          <cell r="J15">
            <v>41.04</v>
          </cell>
          <cell r="K15">
            <v>0</v>
          </cell>
        </row>
        <row r="16">
          <cell r="B16">
            <v>27.570833333333336</v>
          </cell>
          <cell r="C16">
            <v>36.6</v>
          </cell>
          <cell r="D16">
            <v>21.9</v>
          </cell>
          <cell r="E16">
            <v>46.958333333333336</v>
          </cell>
          <cell r="F16">
            <v>71</v>
          </cell>
          <cell r="G16">
            <v>22</v>
          </cell>
          <cell r="H16">
            <v>25.56</v>
          </cell>
          <cell r="I16" t="str">
            <v>NE</v>
          </cell>
          <cell r="J16">
            <v>41.04</v>
          </cell>
          <cell r="K16">
            <v>0</v>
          </cell>
        </row>
        <row r="17">
          <cell r="B17">
            <v>28.3</v>
          </cell>
          <cell r="C17">
            <v>36.4</v>
          </cell>
          <cell r="D17">
            <v>22.3</v>
          </cell>
          <cell r="E17">
            <v>48.625</v>
          </cell>
          <cell r="F17">
            <v>80</v>
          </cell>
          <cell r="G17">
            <v>26</v>
          </cell>
          <cell r="H17">
            <v>35.28</v>
          </cell>
          <cell r="I17" t="str">
            <v>NE</v>
          </cell>
          <cell r="J17">
            <v>57.6</v>
          </cell>
          <cell r="K17">
            <v>1.4</v>
          </cell>
        </row>
        <row r="18">
          <cell r="B18">
            <v>25.933333333333334</v>
          </cell>
          <cell r="C18">
            <v>32.6</v>
          </cell>
          <cell r="D18">
            <v>20.3</v>
          </cell>
          <cell r="E18">
            <v>59.083333333333336</v>
          </cell>
          <cell r="F18">
            <v>85</v>
          </cell>
          <cell r="G18">
            <v>32</v>
          </cell>
          <cell r="H18">
            <v>29.52</v>
          </cell>
          <cell r="I18" t="str">
            <v>L</v>
          </cell>
          <cell r="J18">
            <v>50.4</v>
          </cell>
          <cell r="K18">
            <v>0.2</v>
          </cell>
        </row>
        <row r="19">
          <cell r="B19">
            <v>27.416666666666671</v>
          </cell>
          <cell r="C19">
            <v>35.6</v>
          </cell>
          <cell r="D19">
            <v>20.9</v>
          </cell>
          <cell r="E19">
            <v>56.416666666666664</v>
          </cell>
          <cell r="F19">
            <v>82</v>
          </cell>
          <cell r="G19">
            <v>31</v>
          </cell>
          <cell r="H19">
            <v>29.16</v>
          </cell>
          <cell r="I19" t="str">
            <v>SO</v>
          </cell>
          <cell r="J19">
            <v>39.24</v>
          </cell>
          <cell r="K19">
            <v>0</v>
          </cell>
        </row>
        <row r="20">
          <cell r="B20">
            <v>27.729166666666675</v>
          </cell>
          <cell r="C20">
            <v>37.1</v>
          </cell>
          <cell r="D20">
            <v>20.5</v>
          </cell>
          <cell r="E20">
            <v>59.375</v>
          </cell>
          <cell r="F20">
            <v>91</v>
          </cell>
          <cell r="G20">
            <v>29</v>
          </cell>
          <cell r="H20">
            <v>25.56</v>
          </cell>
          <cell r="I20" t="str">
            <v>S</v>
          </cell>
          <cell r="J20">
            <v>41.4</v>
          </cell>
          <cell r="K20">
            <v>0</v>
          </cell>
        </row>
        <row r="21">
          <cell r="B21">
            <v>28.091666666666665</v>
          </cell>
          <cell r="C21">
            <v>36.799999999999997</v>
          </cell>
          <cell r="D21">
            <v>20.5</v>
          </cell>
          <cell r="E21">
            <v>58.791666666666664</v>
          </cell>
          <cell r="F21">
            <v>89</v>
          </cell>
          <cell r="G21">
            <v>26</v>
          </cell>
          <cell r="H21">
            <v>25.92</v>
          </cell>
          <cell r="I21" t="str">
            <v>SO</v>
          </cell>
          <cell r="J21">
            <v>44.28</v>
          </cell>
          <cell r="K21">
            <v>0</v>
          </cell>
        </row>
        <row r="22">
          <cell r="B22">
            <v>26.295833333333334</v>
          </cell>
          <cell r="C22">
            <v>32.299999999999997</v>
          </cell>
          <cell r="D22">
            <v>22.3</v>
          </cell>
          <cell r="E22">
            <v>65.583333333333329</v>
          </cell>
          <cell r="F22">
            <v>89</v>
          </cell>
          <cell r="G22">
            <v>37</v>
          </cell>
          <cell r="H22">
            <v>19.079999999999998</v>
          </cell>
          <cell r="I22" t="str">
            <v>L</v>
          </cell>
          <cell r="J22">
            <v>40.680000000000007</v>
          </cell>
          <cell r="K22">
            <v>0.4</v>
          </cell>
        </row>
        <row r="23">
          <cell r="B23">
            <v>28.041666666666668</v>
          </cell>
          <cell r="C23">
            <v>35.4</v>
          </cell>
          <cell r="D23">
            <v>23.7</v>
          </cell>
          <cell r="E23">
            <v>57</v>
          </cell>
          <cell r="F23">
            <v>80</v>
          </cell>
          <cell r="G23">
            <v>30</v>
          </cell>
          <cell r="H23">
            <v>36.72</v>
          </cell>
          <cell r="I23" t="str">
            <v>SE</v>
          </cell>
          <cell r="J23">
            <v>46.800000000000004</v>
          </cell>
          <cell r="K23">
            <v>0</v>
          </cell>
        </row>
        <row r="24">
          <cell r="B24">
            <v>25.799999999999997</v>
          </cell>
          <cell r="C24">
            <v>33.200000000000003</v>
          </cell>
          <cell r="D24">
            <v>19.7</v>
          </cell>
          <cell r="E24">
            <v>70.75</v>
          </cell>
          <cell r="F24">
            <v>94</v>
          </cell>
          <cell r="G24">
            <v>45</v>
          </cell>
          <cell r="H24">
            <v>21.6</v>
          </cell>
          <cell r="I24" t="str">
            <v>O</v>
          </cell>
          <cell r="J24">
            <v>39.6</v>
          </cell>
          <cell r="K24">
            <v>0</v>
          </cell>
        </row>
        <row r="25">
          <cell r="B25">
            <v>25.541666666666668</v>
          </cell>
          <cell r="C25">
            <v>36</v>
          </cell>
          <cell r="D25">
            <v>20.5</v>
          </cell>
          <cell r="E25">
            <v>71.166666666666671</v>
          </cell>
          <cell r="F25">
            <v>96</v>
          </cell>
          <cell r="G25">
            <v>32</v>
          </cell>
          <cell r="H25">
            <v>64.44</v>
          </cell>
          <cell r="I25" t="str">
            <v>L</v>
          </cell>
          <cell r="J25">
            <v>88.2</v>
          </cell>
          <cell r="K25">
            <v>14</v>
          </cell>
        </row>
        <row r="26">
          <cell r="B26">
            <v>22.783333333333335</v>
          </cell>
          <cell r="C26">
            <v>28.2</v>
          </cell>
          <cell r="D26">
            <v>19.600000000000001</v>
          </cell>
          <cell r="E26">
            <v>83.791666666666671</v>
          </cell>
          <cell r="F26">
            <v>97</v>
          </cell>
          <cell r="G26">
            <v>52</v>
          </cell>
          <cell r="H26">
            <v>20.16</v>
          </cell>
          <cell r="I26" t="str">
            <v>SO</v>
          </cell>
          <cell r="J26">
            <v>26.64</v>
          </cell>
          <cell r="K26">
            <v>0.4</v>
          </cell>
        </row>
        <row r="27">
          <cell r="B27">
            <v>25.716666666666669</v>
          </cell>
          <cell r="C27">
            <v>34.200000000000003</v>
          </cell>
          <cell r="D27">
            <v>20</v>
          </cell>
          <cell r="E27">
            <v>64.291666666666671</v>
          </cell>
          <cell r="F27">
            <v>92</v>
          </cell>
          <cell r="G27">
            <v>22</v>
          </cell>
          <cell r="H27">
            <v>17.64</v>
          </cell>
          <cell r="I27" t="str">
            <v>L</v>
          </cell>
          <cell r="J27">
            <v>34.200000000000003</v>
          </cell>
          <cell r="K27">
            <v>0</v>
          </cell>
        </row>
        <row r="28">
          <cell r="B28">
            <v>28.249999999999996</v>
          </cell>
          <cell r="C28">
            <v>36.200000000000003</v>
          </cell>
          <cell r="D28">
            <v>20.6</v>
          </cell>
          <cell r="E28">
            <v>45.291666666666664</v>
          </cell>
          <cell r="F28">
            <v>74</v>
          </cell>
          <cell r="G28">
            <v>23</v>
          </cell>
          <cell r="H28">
            <v>29.880000000000003</v>
          </cell>
          <cell r="I28" t="str">
            <v>L</v>
          </cell>
          <cell r="J28">
            <v>42.84</v>
          </cell>
          <cell r="K28">
            <v>0</v>
          </cell>
        </row>
        <row r="29">
          <cell r="B29">
            <v>27.595833333333331</v>
          </cell>
          <cell r="C29">
            <v>35.1</v>
          </cell>
          <cell r="D29">
            <v>19.600000000000001</v>
          </cell>
          <cell r="E29">
            <v>54.833333333333336</v>
          </cell>
          <cell r="F29">
            <v>92</v>
          </cell>
          <cell r="G29">
            <v>34</v>
          </cell>
          <cell r="H29">
            <v>23.759999999999998</v>
          </cell>
          <cell r="I29" t="str">
            <v>L</v>
          </cell>
          <cell r="J29">
            <v>49.32</v>
          </cell>
          <cell r="K29">
            <v>11.799999999999999</v>
          </cell>
        </row>
        <row r="30">
          <cell r="B30">
            <v>27.012499999999999</v>
          </cell>
          <cell r="C30">
            <v>35.200000000000003</v>
          </cell>
          <cell r="D30">
            <v>21.6</v>
          </cell>
          <cell r="E30">
            <v>61.333333333333336</v>
          </cell>
          <cell r="F30">
            <v>81</v>
          </cell>
          <cell r="G30">
            <v>33</v>
          </cell>
          <cell r="H30">
            <v>21.96</v>
          </cell>
          <cell r="I30" t="str">
            <v>NE</v>
          </cell>
          <cell r="J30">
            <v>55.080000000000005</v>
          </cell>
          <cell r="K30">
            <v>11</v>
          </cell>
        </row>
        <row r="31">
          <cell r="B31">
            <v>28.570833333333336</v>
          </cell>
          <cell r="C31">
            <v>36.5</v>
          </cell>
          <cell r="D31">
            <v>22.8</v>
          </cell>
          <cell r="E31">
            <v>55.375</v>
          </cell>
          <cell r="F31">
            <v>82</v>
          </cell>
          <cell r="G31">
            <v>25</v>
          </cell>
          <cell r="H31">
            <v>25.56</v>
          </cell>
          <cell r="I31" t="str">
            <v>NE</v>
          </cell>
          <cell r="J31">
            <v>45</v>
          </cell>
          <cell r="K31">
            <v>0</v>
          </cell>
        </row>
        <row r="32">
          <cell r="B32">
            <v>29.216666666666672</v>
          </cell>
          <cell r="C32">
            <v>36.1</v>
          </cell>
          <cell r="D32">
            <v>23.9</v>
          </cell>
          <cell r="E32">
            <v>51.583333333333336</v>
          </cell>
          <cell r="F32">
            <v>74</v>
          </cell>
          <cell r="G32">
            <v>29</v>
          </cell>
          <cell r="H32">
            <v>28.08</v>
          </cell>
          <cell r="I32" t="str">
            <v>NE</v>
          </cell>
          <cell r="J32">
            <v>43.2</v>
          </cell>
          <cell r="K32">
            <v>0</v>
          </cell>
        </row>
        <row r="33">
          <cell r="B33">
            <v>27.858333333333334</v>
          </cell>
          <cell r="C33">
            <v>34</v>
          </cell>
          <cell r="D33">
            <v>22.1</v>
          </cell>
          <cell r="E33">
            <v>57</v>
          </cell>
          <cell r="F33">
            <v>82</v>
          </cell>
          <cell r="G33">
            <v>34</v>
          </cell>
          <cell r="H33">
            <v>34.200000000000003</v>
          </cell>
          <cell r="I33" t="str">
            <v>NE</v>
          </cell>
          <cell r="J33">
            <v>55.080000000000005</v>
          </cell>
          <cell r="K33">
            <v>0</v>
          </cell>
        </row>
        <row r="34">
          <cell r="B34">
            <v>29.049999999999997</v>
          </cell>
          <cell r="C34">
            <v>36.5</v>
          </cell>
          <cell r="D34">
            <v>23.7</v>
          </cell>
          <cell r="E34">
            <v>51.958333333333336</v>
          </cell>
          <cell r="F34">
            <v>74</v>
          </cell>
          <cell r="G34">
            <v>28</v>
          </cell>
          <cell r="H34">
            <v>25.2</v>
          </cell>
          <cell r="I34" t="str">
            <v>NE</v>
          </cell>
          <cell r="J34">
            <v>39.24</v>
          </cell>
          <cell r="K34">
            <v>0</v>
          </cell>
        </row>
        <row r="35">
          <cell r="B35">
            <v>28.912499999999998</v>
          </cell>
          <cell r="C35">
            <v>36.299999999999997</v>
          </cell>
          <cell r="D35">
            <v>22.3</v>
          </cell>
          <cell r="E35">
            <v>53.208333333333336</v>
          </cell>
          <cell r="F35">
            <v>86</v>
          </cell>
          <cell r="G35">
            <v>27</v>
          </cell>
          <cell r="H35">
            <v>42.480000000000004</v>
          </cell>
          <cell r="I35" t="str">
            <v>NE</v>
          </cell>
          <cell r="J35">
            <v>61.92</v>
          </cell>
          <cell r="K35">
            <v>2.6</v>
          </cell>
        </row>
        <row r="36">
          <cell r="I36" t="str">
            <v>NE</v>
          </cell>
        </row>
      </sheetData>
      <sheetData sheetId="10"/>
      <sheetData sheetId="1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29.745833333333334</v>
          </cell>
          <cell r="C5">
            <v>41.3</v>
          </cell>
          <cell r="D5">
            <v>22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SO</v>
          </cell>
          <cell r="J5" t="str">
            <v>*</v>
          </cell>
          <cell r="K5">
            <v>0</v>
          </cell>
        </row>
        <row r="6">
          <cell r="B6">
            <v>30.695833333333326</v>
          </cell>
          <cell r="C6">
            <v>40.1</v>
          </cell>
          <cell r="D6">
            <v>24.5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SO</v>
          </cell>
          <cell r="J6" t="str">
            <v>*</v>
          </cell>
          <cell r="K6">
            <v>0</v>
          </cell>
        </row>
        <row r="7">
          <cell r="B7">
            <v>28.679166666666671</v>
          </cell>
          <cell r="C7">
            <v>35.700000000000003</v>
          </cell>
          <cell r="D7">
            <v>23.3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SO</v>
          </cell>
          <cell r="J7" t="str">
            <v>*</v>
          </cell>
          <cell r="K7">
            <v>0</v>
          </cell>
        </row>
        <row r="8">
          <cell r="B8">
            <v>29.458333333333339</v>
          </cell>
          <cell r="C8">
            <v>38.799999999999997</v>
          </cell>
          <cell r="D8">
            <v>21.4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SO</v>
          </cell>
          <cell r="J8" t="str">
            <v>*</v>
          </cell>
          <cell r="K8">
            <v>0</v>
          </cell>
        </row>
        <row r="9">
          <cell r="B9">
            <v>30.808333333333334</v>
          </cell>
          <cell r="C9">
            <v>41.1</v>
          </cell>
          <cell r="D9">
            <v>22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SO</v>
          </cell>
          <cell r="J9" t="str">
            <v>*</v>
          </cell>
          <cell r="K9">
            <v>0</v>
          </cell>
        </row>
        <row r="10">
          <cell r="B10">
            <v>25.154166666666669</v>
          </cell>
          <cell r="C10">
            <v>33.4</v>
          </cell>
          <cell r="D10">
            <v>22.3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SO</v>
          </cell>
          <cell r="J10" t="str">
            <v>*</v>
          </cell>
          <cell r="K10">
            <v>0</v>
          </cell>
        </row>
        <row r="11">
          <cell r="B11">
            <v>25.395833333333329</v>
          </cell>
          <cell r="C11">
            <v>33.799999999999997</v>
          </cell>
          <cell r="D11">
            <v>20.7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SO</v>
          </cell>
          <cell r="J11" t="str">
            <v>*</v>
          </cell>
          <cell r="K11">
            <v>0</v>
          </cell>
        </row>
        <row r="12">
          <cell r="B12">
            <v>23.979166666666668</v>
          </cell>
          <cell r="C12">
            <v>27</v>
          </cell>
          <cell r="D12">
            <v>20.9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SO</v>
          </cell>
          <cell r="J12" t="str">
            <v>*</v>
          </cell>
          <cell r="K12">
            <v>0.8</v>
          </cell>
        </row>
        <row r="13">
          <cell r="B13">
            <v>25.412500000000005</v>
          </cell>
          <cell r="C13">
            <v>33.1</v>
          </cell>
          <cell r="D13">
            <v>20.9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SO</v>
          </cell>
          <cell r="J13" t="str">
            <v>*</v>
          </cell>
          <cell r="K13">
            <v>1.7999999999999998</v>
          </cell>
        </row>
        <row r="14">
          <cell r="B14">
            <v>27.841666666666669</v>
          </cell>
          <cell r="C14">
            <v>34.9</v>
          </cell>
          <cell r="D14">
            <v>22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SO</v>
          </cell>
          <cell r="J14" t="str">
            <v>*</v>
          </cell>
          <cell r="K14">
            <v>0</v>
          </cell>
        </row>
        <row r="15">
          <cell r="B15">
            <v>29.762500000000003</v>
          </cell>
          <cell r="C15">
            <v>38.5</v>
          </cell>
          <cell r="D15">
            <v>23.1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SO</v>
          </cell>
          <cell r="J15" t="str">
            <v>*</v>
          </cell>
          <cell r="K15">
            <v>0</v>
          </cell>
        </row>
        <row r="16">
          <cell r="B16">
            <v>30.808333333333326</v>
          </cell>
          <cell r="C16">
            <v>37.700000000000003</v>
          </cell>
          <cell r="D16">
            <v>24.5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SO</v>
          </cell>
          <cell r="J16" t="str">
            <v>*</v>
          </cell>
          <cell r="K16">
            <v>0</v>
          </cell>
        </row>
        <row r="17">
          <cell r="B17">
            <v>29.554166666666671</v>
          </cell>
          <cell r="C17">
            <v>39.799999999999997</v>
          </cell>
          <cell r="D17">
            <v>24.1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SO</v>
          </cell>
          <cell r="J17" t="str">
            <v>*</v>
          </cell>
          <cell r="K17">
            <v>0</v>
          </cell>
        </row>
        <row r="18">
          <cell r="B18">
            <v>29.537499999999998</v>
          </cell>
          <cell r="C18">
            <v>39.5</v>
          </cell>
          <cell r="D18">
            <v>23.1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SO</v>
          </cell>
          <cell r="J18" t="str">
            <v>*</v>
          </cell>
          <cell r="K18">
            <v>0.2</v>
          </cell>
        </row>
        <row r="19">
          <cell r="B19">
            <v>30.845833333333335</v>
          </cell>
          <cell r="C19">
            <v>39.299999999999997</v>
          </cell>
          <cell r="D19">
            <v>23.7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SO</v>
          </cell>
          <cell r="J19" t="str">
            <v>*</v>
          </cell>
          <cell r="K19">
            <v>0</v>
          </cell>
        </row>
        <row r="20">
          <cell r="B20">
            <v>29.712500000000002</v>
          </cell>
          <cell r="C20">
            <v>38.299999999999997</v>
          </cell>
          <cell r="D20">
            <v>21.1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SO</v>
          </cell>
          <cell r="J20" t="str">
            <v>*</v>
          </cell>
          <cell r="K20">
            <v>0</v>
          </cell>
        </row>
        <row r="21">
          <cell r="B21">
            <v>31.445833333333329</v>
          </cell>
          <cell r="C21">
            <v>40</v>
          </cell>
          <cell r="D21">
            <v>24.4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SO</v>
          </cell>
          <cell r="J21" t="str">
            <v>*</v>
          </cell>
          <cell r="K21">
            <v>0</v>
          </cell>
        </row>
        <row r="22">
          <cell r="B22">
            <v>30.566666666666663</v>
          </cell>
          <cell r="C22">
            <v>40.200000000000003</v>
          </cell>
          <cell r="D22">
            <v>25.7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SO</v>
          </cell>
          <cell r="J22" t="str">
            <v>*</v>
          </cell>
          <cell r="K22">
            <v>0</v>
          </cell>
        </row>
        <row r="23">
          <cell r="B23">
            <v>28.841666666666665</v>
          </cell>
          <cell r="C23">
            <v>36.5</v>
          </cell>
          <cell r="D23">
            <v>22.6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SO</v>
          </cell>
          <cell r="J23" t="str">
            <v>*</v>
          </cell>
          <cell r="K23">
            <v>0</v>
          </cell>
        </row>
        <row r="24">
          <cell r="B24">
            <v>29.120833333333334</v>
          </cell>
          <cell r="C24">
            <v>37</v>
          </cell>
          <cell r="D24">
            <v>24.7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SO</v>
          </cell>
          <cell r="J24" t="str">
            <v>*</v>
          </cell>
          <cell r="K24">
            <v>0</v>
          </cell>
        </row>
        <row r="25">
          <cell r="B25">
            <v>23.95</v>
          </cell>
          <cell r="C25">
            <v>32.4</v>
          </cell>
          <cell r="D25">
            <v>21.2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SO</v>
          </cell>
          <cell r="J25" t="str">
            <v>*</v>
          </cell>
          <cell r="K25">
            <v>29.4</v>
          </cell>
        </row>
        <row r="26">
          <cell r="B26">
            <v>22.541666666666668</v>
          </cell>
          <cell r="C26">
            <v>26.1</v>
          </cell>
          <cell r="D26">
            <v>20.9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SO</v>
          </cell>
          <cell r="J26" t="str">
            <v>*</v>
          </cell>
          <cell r="K26">
            <v>0.2</v>
          </cell>
        </row>
        <row r="27">
          <cell r="B27">
            <v>25.070833333333329</v>
          </cell>
          <cell r="C27">
            <v>33.200000000000003</v>
          </cell>
          <cell r="D27">
            <v>19.5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SO</v>
          </cell>
          <cell r="J27" t="str">
            <v>*</v>
          </cell>
          <cell r="K27">
            <v>0</v>
          </cell>
        </row>
        <row r="28">
          <cell r="B28">
            <v>27.837499999999995</v>
          </cell>
          <cell r="C28">
            <v>36.200000000000003</v>
          </cell>
          <cell r="D28">
            <v>20.9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SO</v>
          </cell>
          <cell r="J28" t="str">
            <v>*</v>
          </cell>
          <cell r="K28">
            <v>0</v>
          </cell>
        </row>
        <row r="29">
          <cell r="B29">
            <v>29.629166666666663</v>
          </cell>
          <cell r="C29">
            <v>39.1</v>
          </cell>
          <cell r="D29">
            <v>21.4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SO</v>
          </cell>
          <cell r="J29" t="str">
            <v>*</v>
          </cell>
          <cell r="K29">
            <v>0</v>
          </cell>
        </row>
        <row r="30">
          <cell r="B30">
            <v>31.104166666666671</v>
          </cell>
          <cell r="C30">
            <v>39.799999999999997</v>
          </cell>
          <cell r="D30">
            <v>23.5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SO</v>
          </cell>
          <cell r="J30" t="str">
            <v>*</v>
          </cell>
          <cell r="K30">
            <v>0</v>
          </cell>
        </row>
        <row r="31">
          <cell r="B31">
            <v>31.466666666666669</v>
          </cell>
          <cell r="C31">
            <v>39.200000000000003</v>
          </cell>
          <cell r="D31">
            <v>26.6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SO</v>
          </cell>
          <cell r="J31" t="str">
            <v>*</v>
          </cell>
          <cell r="K31">
            <v>0</v>
          </cell>
        </row>
        <row r="32">
          <cell r="B32">
            <v>27.537499999999998</v>
          </cell>
          <cell r="C32">
            <v>33.6</v>
          </cell>
          <cell r="D32">
            <v>21.7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SO</v>
          </cell>
          <cell r="J32" t="str">
            <v>*</v>
          </cell>
          <cell r="K32">
            <v>17</v>
          </cell>
        </row>
        <row r="33">
          <cell r="B33">
            <v>27.945833333333336</v>
          </cell>
          <cell r="C33">
            <v>37</v>
          </cell>
          <cell r="D33">
            <v>20.9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SO</v>
          </cell>
          <cell r="J33" t="str">
            <v>*</v>
          </cell>
          <cell r="K33">
            <v>2.2000000000000002</v>
          </cell>
        </row>
        <row r="34">
          <cell r="B34">
            <v>31.454166666666662</v>
          </cell>
          <cell r="C34">
            <v>38.1</v>
          </cell>
          <cell r="D34">
            <v>26.1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SO</v>
          </cell>
          <cell r="J34" t="str">
            <v>*</v>
          </cell>
          <cell r="K34">
            <v>0</v>
          </cell>
        </row>
        <row r="35">
          <cell r="B35">
            <v>31.591666666666665</v>
          </cell>
          <cell r="C35">
            <v>39</v>
          </cell>
          <cell r="D35">
            <v>25.4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SO</v>
          </cell>
          <cell r="J35" t="str">
            <v>*</v>
          </cell>
          <cell r="K35">
            <v>0</v>
          </cell>
        </row>
        <row r="36">
          <cell r="I36" t="str">
            <v>SO</v>
          </cell>
        </row>
      </sheetData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31.739999999999995</v>
          </cell>
          <cell r="C5">
            <v>37</v>
          </cell>
          <cell r="D5">
            <v>23.6</v>
          </cell>
          <cell r="E5">
            <v>39.777777777777779</v>
          </cell>
          <cell r="F5">
            <v>46</v>
          </cell>
          <cell r="G5">
            <v>33</v>
          </cell>
          <cell r="H5">
            <v>26.64</v>
          </cell>
          <cell r="I5" t="str">
            <v>N</v>
          </cell>
          <cell r="J5">
            <v>48.6</v>
          </cell>
          <cell r="K5">
            <v>0</v>
          </cell>
        </row>
        <row r="6">
          <cell r="B6">
            <v>29.693333333333335</v>
          </cell>
          <cell r="C6">
            <v>33.5</v>
          </cell>
          <cell r="D6">
            <v>27.2</v>
          </cell>
          <cell r="E6">
            <v>46.266666666666666</v>
          </cell>
          <cell r="F6">
            <v>56</v>
          </cell>
          <cell r="G6">
            <v>36</v>
          </cell>
          <cell r="H6">
            <v>22.68</v>
          </cell>
          <cell r="I6" t="str">
            <v>NO</v>
          </cell>
          <cell r="J6">
            <v>47.88</v>
          </cell>
          <cell r="K6">
            <v>0</v>
          </cell>
        </row>
        <row r="7">
          <cell r="B7">
            <v>27.285714285714278</v>
          </cell>
          <cell r="C7">
            <v>32.5</v>
          </cell>
          <cell r="D7">
            <v>20.3</v>
          </cell>
          <cell r="E7">
            <v>63.071428571428569</v>
          </cell>
          <cell r="F7">
            <v>96</v>
          </cell>
          <cell r="G7">
            <v>36</v>
          </cell>
          <cell r="H7">
            <v>15.840000000000002</v>
          </cell>
          <cell r="I7" t="str">
            <v>SO</v>
          </cell>
          <cell r="J7">
            <v>30.240000000000002</v>
          </cell>
          <cell r="K7">
            <v>0</v>
          </cell>
        </row>
        <row r="8">
          <cell r="B8">
            <v>27.826666666666672</v>
          </cell>
          <cell r="C8">
            <v>33.6</v>
          </cell>
          <cell r="D8">
            <v>21.9</v>
          </cell>
          <cell r="E8">
            <v>61</v>
          </cell>
          <cell r="F8">
            <v>86</v>
          </cell>
          <cell r="G8">
            <v>39</v>
          </cell>
          <cell r="H8">
            <v>16.920000000000002</v>
          </cell>
          <cell r="I8" t="str">
            <v>L</v>
          </cell>
          <cell r="J8">
            <v>64.44</v>
          </cell>
          <cell r="K8">
            <v>5</v>
          </cell>
        </row>
        <row r="9">
          <cell r="B9">
            <v>19.286666666666669</v>
          </cell>
          <cell r="C9">
            <v>23.2</v>
          </cell>
          <cell r="D9">
            <v>16.600000000000001</v>
          </cell>
          <cell r="E9">
            <v>94.733333333333334</v>
          </cell>
          <cell r="F9">
            <v>99</v>
          </cell>
          <cell r="G9">
            <v>78</v>
          </cell>
          <cell r="H9">
            <v>17.64</v>
          </cell>
          <cell r="I9" t="str">
            <v>SO</v>
          </cell>
          <cell r="J9">
            <v>36</v>
          </cell>
          <cell r="K9">
            <v>14.400000000000002</v>
          </cell>
        </row>
        <row r="10">
          <cell r="B10">
            <v>17.830769230769228</v>
          </cell>
          <cell r="C10">
            <v>20</v>
          </cell>
          <cell r="D10">
            <v>16.3</v>
          </cell>
          <cell r="E10">
            <v>92.307692307692307</v>
          </cell>
          <cell r="F10">
            <v>99</v>
          </cell>
          <cell r="G10">
            <v>80</v>
          </cell>
          <cell r="H10">
            <v>15.120000000000001</v>
          </cell>
          <cell r="I10" t="str">
            <v>SO</v>
          </cell>
          <cell r="J10">
            <v>29.52</v>
          </cell>
          <cell r="K10">
            <v>3.2</v>
          </cell>
        </row>
        <row r="11">
          <cell r="B11">
            <v>22.507142857142856</v>
          </cell>
          <cell r="C11">
            <v>25.6</v>
          </cell>
          <cell r="D11">
            <v>16.2</v>
          </cell>
          <cell r="E11">
            <v>68.928571428571431</v>
          </cell>
          <cell r="F11">
            <v>99</v>
          </cell>
          <cell r="G11">
            <v>53</v>
          </cell>
          <cell r="H11">
            <v>10.08</v>
          </cell>
          <cell r="I11" t="str">
            <v>NE</v>
          </cell>
          <cell r="J11">
            <v>20.52</v>
          </cell>
          <cell r="K11">
            <v>0.4</v>
          </cell>
        </row>
        <row r="12">
          <cell r="B12">
            <v>24.631249999999998</v>
          </cell>
          <cell r="C12">
            <v>29.6</v>
          </cell>
          <cell r="D12">
            <v>18.5</v>
          </cell>
          <cell r="E12">
            <v>57.875</v>
          </cell>
          <cell r="F12">
            <v>86</v>
          </cell>
          <cell r="G12">
            <v>39</v>
          </cell>
          <cell r="H12">
            <v>24.12</v>
          </cell>
          <cell r="I12" t="str">
            <v>L</v>
          </cell>
          <cell r="J12">
            <v>34.92</v>
          </cell>
          <cell r="K12">
            <v>0</v>
          </cell>
        </row>
        <row r="13">
          <cell r="B13">
            <v>27.518749999999997</v>
          </cell>
          <cell r="C13">
            <v>33</v>
          </cell>
          <cell r="D13">
            <v>18</v>
          </cell>
          <cell r="E13">
            <v>44.875</v>
          </cell>
          <cell r="F13">
            <v>71</v>
          </cell>
          <cell r="G13">
            <v>27</v>
          </cell>
          <cell r="H13">
            <v>21.240000000000002</v>
          </cell>
          <cell r="I13" t="str">
            <v>L</v>
          </cell>
          <cell r="J13">
            <v>36.36</v>
          </cell>
          <cell r="K13">
            <v>0</v>
          </cell>
        </row>
        <row r="14">
          <cell r="B14">
            <v>29.42</v>
          </cell>
          <cell r="C14">
            <v>34.799999999999997</v>
          </cell>
          <cell r="D14">
            <v>20.9</v>
          </cell>
          <cell r="E14">
            <v>40.4</v>
          </cell>
          <cell r="F14">
            <v>66</v>
          </cell>
          <cell r="G14">
            <v>25</v>
          </cell>
          <cell r="H14">
            <v>21.240000000000002</v>
          </cell>
          <cell r="I14" t="str">
            <v>NE</v>
          </cell>
          <cell r="J14">
            <v>39.24</v>
          </cell>
          <cell r="K14">
            <v>0</v>
          </cell>
        </row>
        <row r="15">
          <cell r="B15">
            <v>30.846666666666668</v>
          </cell>
          <cell r="C15">
            <v>36.299999999999997</v>
          </cell>
          <cell r="D15">
            <v>21.5</v>
          </cell>
          <cell r="E15">
            <v>54.3</v>
          </cell>
          <cell r="F15">
            <v>75</v>
          </cell>
          <cell r="G15">
            <v>36</v>
          </cell>
          <cell r="H15">
            <v>18.36</v>
          </cell>
          <cell r="I15" t="str">
            <v>N</v>
          </cell>
          <cell r="J15">
            <v>52.56</v>
          </cell>
          <cell r="K15">
            <v>4.2</v>
          </cell>
        </row>
        <row r="16">
          <cell r="B16">
            <v>32.159999999999997</v>
          </cell>
          <cell r="C16">
            <v>36.200000000000003</v>
          </cell>
          <cell r="D16">
            <v>23.8</v>
          </cell>
          <cell r="E16">
            <v>41.5</v>
          </cell>
          <cell r="F16">
            <v>75</v>
          </cell>
          <cell r="G16">
            <v>28</v>
          </cell>
          <cell r="H16">
            <v>23.400000000000002</v>
          </cell>
          <cell r="I16" t="str">
            <v>N</v>
          </cell>
          <cell r="J16">
            <v>49.680000000000007</v>
          </cell>
          <cell r="K16">
            <v>0</v>
          </cell>
        </row>
        <row r="17">
          <cell r="B17">
            <v>32.679999999999993</v>
          </cell>
          <cell r="C17">
            <v>36.5</v>
          </cell>
          <cell r="D17">
            <v>25.4</v>
          </cell>
          <cell r="E17">
            <v>39.714285714285715</v>
          </cell>
          <cell r="F17">
            <v>54</v>
          </cell>
          <cell r="G17">
            <v>31</v>
          </cell>
          <cell r="H17">
            <v>20.88</v>
          </cell>
          <cell r="I17" t="str">
            <v>NO</v>
          </cell>
          <cell r="J17">
            <v>41.4</v>
          </cell>
          <cell r="K17">
            <v>0</v>
          </cell>
        </row>
        <row r="18">
          <cell r="B18">
            <v>25.066666666666663</v>
          </cell>
          <cell r="C18">
            <v>31.5</v>
          </cell>
          <cell r="D18">
            <v>20.7</v>
          </cell>
          <cell r="E18">
            <v>68.428571428571431</v>
          </cell>
          <cell r="F18">
            <v>92</v>
          </cell>
          <cell r="G18">
            <v>50</v>
          </cell>
          <cell r="H18">
            <v>21.6</v>
          </cell>
          <cell r="I18" t="str">
            <v>NE</v>
          </cell>
          <cell r="J18">
            <v>37.440000000000005</v>
          </cell>
          <cell r="K18">
            <v>14.200000000000001</v>
          </cell>
        </row>
        <row r="19">
          <cell r="B19">
            <v>20.735714285714284</v>
          </cell>
          <cell r="C19">
            <v>23.3</v>
          </cell>
          <cell r="D19">
            <v>19.5</v>
          </cell>
          <cell r="E19">
            <v>91.928571428571431</v>
          </cell>
          <cell r="F19">
            <v>98</v>
          </cell>
          <cell r="G19">
            <v>79</v>
          </cell>
          <cell r="H19">
            <v>13.32</v>
          </cell>
          <cell r="I19" t="str">
            <v>SO</v>
          </cell>
          <cell r="J19">
            <v>25.2</v>
          </cell>
          <cell r="K19">
            <v>0</v>
          </cell>
        </row>
        <row r="20">
          <cell r="B20">
            <v>24.939999999999998</v>
          </cell>
          <cell r="C20">
            <v>30.5</v>
          </cell>
          <cell r="D20">
            <v>17.399999999999999</v>
          </cell>
          <cell r="E20">
            <v>71.933333333333337</v>
          </cell>
          <cell r="F20">
            <v>99</v>
          </cell>
          <cell r="G20">
            <v>48</v>
          </cell>
          <cell r="H20">
            <v>13.68</v>
          </cell>
          <cell r="I20" t="str">
            <v>SO</v>
          </cell>
          <cell r="J20">
            <v>27</v>
          </cell>
          <cell r="K20">
            <v>0</v>
          </cell>
        </row>
        <row r="21">
          <cell r="B21">
            <v>27.786666666666665</v>
          </cell>
          <cell r="C21">
            <v>33.200000000000003</v>
          </cell>
          <cell r="D21">
            <v>21.9</v>
          </cell>
          <cell r="E21">
            <v>55.733333333333334</v>
          </cell>
          <cell r="F21">
            <v>80</v>
          </cell>
          <cell r="G21">
            <v>38</v>
          </cell>
          <cell r="H21">
            <v>32.4</v>
          </cell>
          <cell r="I21" t="str">
            <v>NE</v>
          </cell>
          <cell r="J21">
            <v>71.28</v>
          </cell>
          <cell r="K21">
            <v>0</v>
          </cell>
        </row>
        <row r="22">
          <cell r="B22">
            <v>27.18</v>
          </cell>
          <cell r="C22">
            <v>34.200000000000003</v>
          </cell>
          <cell r="D22">
            <v>18.600000000000001</v>
          </cell>
          <cell r="E22">
            <v>61.733333333333334</v>
          </cell>
          <cell r="F22">
            <v>99</v>
          </cell>
          <cell r="G22">
            <v>34</v>
          </cell>
          <cell r="H22">
            <v>24.840000000000003</v>
          </cell>
          <cell r="I22" t="str">
            <v>N</v>
          </cell>
          <cell r="J22">
            <v>67.319999999999993</v>
          </cell>
          <cell r="K22">
            <v>68</v>
          </cell>
        </row>
        <row r="23">
          <cell r="B23">
            <v>24.2</v>
          </cell>
          <cell r="C23">
            <v>27.6</v>
          </cell>
          <cell r="D23">
            <v>19.899999999999999</v>
          </cell>
          <cell r="E23">
            <v>79.071428571428569</v>
          </cell>
          <cell r="F23">
            <v>96</v>
          </cell>
          <cell r="G23">
            <v>66</v>
          </cell>
          <cell r="H23">
            <v>15.120000000000001</v>
          </cell>
          <cell r="I23" t="str">
            <v>SO</v>
          </cell>
          <cell r="J23">
            <v>28.44</v>
          </cell>
          <cell r="K23">
            <v>0</v>
          </cell>
        </row>
        <row r="24">
          <cell r="B24">
            <v>26.080000000000002</v>
          </cell>
          <cell r="C24">
            <v>32.9</v>
          </cell>
          <cell r="D24">
            <v>20.2</v>
          </cell>
          <cell r="E24">
            <v>72</v>
          </cell>
          <cell r="F24">
            <v>99</v>
          </cell>
          <cell r="G24">
            <v>46</v>
          </cell>
          <cell r="H24">
            <v>16.2</v>
          </cell>
          <cell r="I24" t="str">
            <v>NE</v>
          </cell>
          <cell r="J24">
            <v>43.92</v>
          </cell>
          <cell r="K24">
            <v>4.4000000000000004</v>
          </cell>
        </row>
        <row r="25">
          <cell r="B25">
            <v>17.59090909090909</v>
          </cell>
          <cell r="C25">
            <v>20.8</v>
          </cell>
          <cell r="D25">
            <v>14.4</v>
          </cell>
          <cell r="E25">
            <v>96.909090909090907</v>
          </cell>
          <cell r="F25">
            <v>99</v>
          </cell>
          <cell r="G25">
            <v>91</v>
          </cell>
          <cell r="H25">
            <v>18.720000000000002</v>
          </cell>
          <cell r="I25" t="str">
            <v>SO</v>
          </cell>
          <cell r="J25">
            <v>37.440000000000005</v>
          </cell>
          <cell r="K25">
            <v>4</v>
          </cell>
        </row>
        <row r="26">
          <cell r="B26">
            <v>20.035714285714285</v>
          </cell>
          <cell r="C26">
            <v>25.8</v>
          </cell>
          <cell r="D26">
            <v>12.7</v>
          </cell>
          <cell r="E26">
            <v>61.142857142857146</v>
          </cell>
          <cell r="F26">
            <v>96</v>
          </cell>
          <cell r="G26">
            <v>35</v>
          </cell>
          <cell r="H26">
            <v>13.68</v>
          </cell>
          <cell r="I26" t="str">
            <v>S</v>
          </cell>
          <cell r="J26">
            <v>25.56</v>
          </cell>
          <cell r="K26">
            <v>0</v>
          </cell>
        </row>
        <row r="27">
          <cell r="B27">
            <v>24.6</v>
          </cell>
          <cell r="C27">
            <v>29.8</v>
          </cell>
          <cell r="D27">
            <v>14.6</v>
          </cell>
          <cell r="E27">
            <v>45.5625</v>
          </cell>
          <cell r="F27">
            <v>82</v>
          </cell>
          <cell r="G27">
            <v>27</v>
          </cell>
          <cell r="H27">
            <v>12.24</v>
          </cell>
          <cell r="I27" t="str">
            <v>SO</v>
          </cell>
          <cell r="J27">
            <v>25.2</v>
          </cell>
          <cell r="K27">
            <v>0</v>
          </cell>
        </row>
        <row r="28">
          <cell r="B28">
            <v>29.1</v>
          </cell>
          <cell r="C28">
            <v>33.5</v>
          </cell>
          <cell r="D28">
            <v>20.7</v>
          </cell>
          <cell r="E28">
            <v>35.375</v>
          </cell>
          <cell r="F28">
            <v>59</v>
          </cell>
          <cell r="G28">
            <v>24</v>
          </cell>
          <cell r="H28">
            <v>11.879999999999999</v>
          </cell>
          <cell r="I28" t="str">
            <v>SO</v>
          </cell>
          <cell r="J28">
            <v>28.8</v>
          </cell>
          <cell r="K28">
            <v>0</v>
          </cell>
        </row>
        <row r="29">
          <cell r="B29">
            <v>30.186666666666667</v>
          </cell>
          <cell r="C29">
            <v>34.299999999999997</v>
          </cell>
          <cell r="D29">
            <v>23.5</v>
          </cell>
          <cell r="E29">
            <v>38.466666666666669</v>
          </cell>
          <cell r="F29">
            <v>56</v>
          </cell>
          <cell r="G29">
            <v>27</v>
          </cell>
          <cell r="H29">
            <v>14.76</v>
          </cell>
          <cell r="I29" t="str">
            <v>NE</v>
          </cell>
          <cell r="J29">
            <v>30.240000000000002</v>
          </cell>
          <cell r="K29">
            <v>0</v>
          </cell>
        </row>
        <row r="30">
          <cell r="B30">
            <v>27.566666666666666</v>
          </cell>
          <cell r="C30">
            <v>36.299999999999997</v>
          </cell>
          <cell r="D30">
            <v>18.100000000000001</v>
          </cell>
          <cell r="E30">
            <v>46.666666666666664</v>
          </cell>
          <cell r="F30">
            <v>67</v>
          </cell>
          <cell r="G30">
            <v>30</v>
          </cell>
          <cell r="H30">
            <v>36.72</v>
          </cell>
          <cell r="I30" t="str">
            <v>N</v>
          </cell>
          <cell r="J30">
            <v>68.760000000000005</v>
          </cell>
          <cell r="K30">
            <v>25.6</v>
          </cell>
        </row>
        <row r="31">
          <cell r="B31">
            <v>31.650000000000002</v>
          </cell>
          <cell r="C31">
            <v>35.200000000000003</v>
          </cell>
          <cell r="D31">
            <v>22.5</v>
          </cell>
          <cell r="E31">
            <v>44.142857142857146</v>
          </cell>
          <cell r="F31">
            <v>67</v>
          </cell>
          <cell r="G31">
            <v>33</v>
          </cell>
          <cell r="H31">
            <v>23.759999999999998</v>
          </cell>
          <cell r="I31" t="str">
            <v>N</v>
          </cell>
          <cell r="J31">
            <v>51.12</v>
          </cell>
          <cell r="K31">
            <v>0</v>
          </cell>
        </row>
        <row r="32">
          <cell r="B32">
            <v>31.7</v>
          </cell>
          <cell r="C32">
            <v>36.1</v>
          </cell>
          <cell r="D32">
            <v>23.9</v>
          </cell>
          <cell r="E32">
            <v>49.909090909090907</v>
          </cell>
          <cell r="F32">
            <v>73</v>
          </cell>
          <cell r="G32">
            <v>37</v>
          </cell>
          <cell r="H32">
            <v>20.16</v>
          </cell>
          <cell r="I32" t="str">
            <v>N</v>
          </cell>
          <cell r="J32">
            <v>40.680000000000007</v>
          </cell>
          <cell r="K32">
            <v>0</v>
          </cell>
        </row>
        <row r="33">
          <cell r="B33">
            <v>32.714285714285715</v>
          </cell>
          <cell r="C33">
            <v>36.799999999999997</v>
          </cell>
          <cell r="D33">
            <v>24.8</v>
          </cell>
          <cell r="E33">
            <v>48.375</v>
          </cell>
          <cell r="F33">
            <v>67</v>
          </cell>
          <cell r="G33">
            <v>34</v>
          </cell>
          <cell r="H33">
            <v>25.92</v>
          </cell>
          <cell r="I33" t="str">
            <v>NO</v>
          </cell>
          <cell r="J33">
            <v>45.36</v>
          </cell>
          <cell r="K33">
            <v>0</v>
          </cell>
        </row>
        <row r="34">
          <cell r="B34">
            <v>31.120833333333334</v>
          </cell>
          <cell r="C34">
            <v>37.299999999999997</v>
          </cell>
          <cell r="D34">
            <v>24.7</v>
          </cell>
          <cell r="E34">
            <v>48.68181818181818</v>
          </cell>
          <cell r="F34">
            <v>69</v>
          </cell>
          <cell r="G34">
            <v>29</v>
          </cell>
          <cell r="H34">
            <v>20.16</v>
          </cell>
          <cell r="I34" t="str">
            <v>N</v>
          </cell>
          <cell r="J34">
            <v>41.76</v>
          </cell>
          <cell r="K34">
            <v>0</v>
          </cell>
        </row>
        <row r="35">
          <cell r="B35">
            <v>28.558333333333326</v>
          </cell>
          <cell r="C35">
            <v>36.5</v>
          </cell>
          <cell r="D35">
            <v>20.6</v>
          </cell>
          <cell r="E35">
            <v>49.714285714285715</v>
          </cell>
          <cell r="F35">
            <v>57</v>
          </cell>
          <cell r="G35">
            <v>36</v>
          </cell>
          <cell r="H35">
            <v>38.159999999999997</v>
          </cell>
          <cell r="I35" t="str">
            <v>N</v>
          </cell>
          <cell r="J35">
            <v>80.28</v>
          </cell>
          <cell r="K35">
            <v>19.2</v>
          </cell>
        </row>
        <row r="36">
          <cell r="I36" t="str">
            <v>N</v>
          </cell>
        </row>
      </sheetData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27.962499999999995</v>
          </cell>
          <cell r="C5">
            <v>36.9</v>
          </cell>
          <cell r="D5">
            <v>20.2</v>
          </cell>
          <cell r="E5">
            <v>40.083333333333336</v>
          </cell>
          <cell r="F5">
            <v>67</v>
          </cell>
          <cell r="G5">
            <v>22</v>
          </cell>
          <cell r="H5">
            <v>20.16</v>
          </cell>
          <cell r="I5" t="str">
            <v>L</v>
          </cell>
          <cell r="J5">
            <v>35.28</v>
          </cell>
          <cell r="K5">
            <v>0</v>
          </cell>
        </row>
        <row r="6">
          <cell r="B6">
            <v>29.820833333333329</v>
          </cell>
          <cell r="C6">
            <v>37.799999999999997</v>
          </cell>
          <cell r="D6">
            <v>23</v>
          </cell>
          <cell r="E6">
            <v>40.583333333333336</v>
          </cell>
          <cell r="F6">
            <v>78</v>
          </cell>
          <cell r="G6">
            <v>24</v>
          </cell>
          <cell r="H6">
            <v>17.64</v>
          </cell>
          <cell r="I6" t="str">
            <v>NE</v>
          </cell>
          <cell r="J6">
            <v>57.960000000000008</v>
          </cell>
          <cell r="K6">
            <v>1</v>
          </cell>
        </row>
        <row r="7">
          <cell r="B7">
            <v>27.833333333333339</v>
          </cell>
          <cell r="C7">
            <v>35.799999999999997</v>
          </cell>
          <cell r="D7">
            <v>21.8</v>
          </cell>
          <cell r="E7">
            <v>57.791666666666664</v>
          </cell>
          <cell r="F7">
            <v>99</v>
          </cell>
          <cell r="G7">
            <v>29</v>
          </cell>
          <cell r="H7">
            <v>11.520000000000001</v>
          </cell>
          <cell r="I7" t="str">
            <v>SE</v>
          </cell>
          <cell r="J7">
            <v>33.840000000000003</v>
          </cell>
          <cell r="K7">
            <v>0</v>
          </cell>
        </row>
        <row r="8">
          <cell r="B8">
            <v>27.358333333333331</v>
          </cell>
          <cell r="C8">
            <v>34.200000000000003</v>
          </cell>
          <cell r="D8">
            <v>21</v>
          </cell>
          <cell r="E8">
            <v>43.916666666666664</v>
          </cell>
          <cell r="F8">
            <v>69</v>
          </cell>
          <cell r="G8">
            <v>22</v>
          </cell>
          <cell r="H8">
            <v>23.400000000000002</v>
          </cell>
          <cell r="I8" t="str">
            <v>L</v>
          </cell>
          <cell r="J8">
            <v>37.440000000000005</v>
          </cell>
          <cell r="K8">
            <v>0</v>
          </cell>
        </row>
        <row r="9">
          <cell r="B9">
            <v>28.775000000000002</v>
          </cell>
          <cell r="C9">
            <v>38.200000000000003</v>
          </cell>
          <cell r="D9">
            <v>21.4</v>
          </cell>
          <cell r="E9">
            <v>44.333333333333336</v>
          </cell>
          <cell r="F9">
            <v>75</v>
          </cell>
          <cell r="G9">
            <v>17</v>
          </cell>
          <cell r="H9">
            <v>27.36</v>
          </cell>
          <cell r="I9" t="str">
            <v>SE</v>
          </cell>
          <cell r="J9">
            <v>47.16</v>
          </cell>
          <cell r="K9">
            <v>0</v>
          </cell>
        </row>
        <row r="10">
          <cell r="B10">
            <v>21.454166666666666</v>
          </cell>
          <cell r="C10">
            <v>25.9</v>
          </cell>
          <cell r="D10">
            <v>20.100000000000001</v>
          </cell>
          <cell r="E10">
            <v>82.631578947368425</v>
          </cell>
          <cell r="F10">
            <v>100</v>
          </cell>
          <cell r="G10">
            <v>62</v>
          </cell>
          <cell r="H10">
            <v>22.68</v>
          </cell>
          <cell r="I10" t="str">
            <v>SO</v>
          </cell>
          <cell r="J10">
            <v>44.64</v>
          </cell>
          <cell r="K10">
            <v>0.60000000000000009</v>
          </cell>
        </row>
        <row r="11">
          <cell r="B11">
            <v>22.229166666666668</v>
          </cell>
          <cell r="C11">
            <v>28.3</v>
          </cell>
          <cell r="D11">
            <v>19.2</v>
          </cell>
          <cell r="E11">
            <v>61.428571428571431</v>
          </cell>
          <cell r="F11">
            <v>100</v>
          </cell>
          <cell r="G11">
            <v>46</v>
          </cell>
          <cell r="H11">
            <v>20.52</v>
          </cell>
          <cell r="I11" t="str">
            <v>SE</v>
          </cell>
          <cell r="J11">
            <v>33.480000000000004</v>
          </cell>
          <cell r="K11">
            <v>0</v>
          </cell>
        </row>
        <row r="12">
          <cell r="B12">
            <v>23.970833333333331</v>
          </cell>
          <cell r="C12">
            <v>29.5</v>
          </cell>
          <cell r="D12">
            <v>20.100000000000001</v>
          </cell>
          <cell r="E12">
            <v>61.958333333333336</v>
          </cell>
          <cell r="F12">
            <v>76</v>
          </cell>
          <cell r="G12">
            <v>41</v>
          </cell>
          <cell r="H12">
            <v>18.36</v>
          </cell>
          <cell r="I12" t="str">
            <v>SE</v>
          </cell>
          <cell r="J12">
            <v>32.4</v>
          </cell>
          <cell r="K12">
            <v>0</v>
          </cell>
        </row>
        <row r="13">
          <cell r="B13">
            <v>25.816666666666663</v>
          </cell>
          <cell r="C13">
            <v>32.299999999999997</v>
          </cell>
          <cell r="D13">
            <v>20.8</v>
          </cell>
          <cell r="E13">
            <v>55.869565217391305</v>
          </cell>
          <cell r="F13">
            <v>100</v>
          </cell>
          <cell r="G13">
            <v>28</v>
          </cell>
          <cell r="H13">
            <v>14.76</v>
          </cell>
          <cell r="I13" t="str">
            <v>L</v>
          </cell>
          <cell r="J13">
            <v>29.880000000000003</v>
          </cell>
          <cell r="K13">
            <v>0</v>
          </cell>
        </row>
        <row r="14">
          <cell r="B14">
            <v>27.045833333333334</v>
          </cell>
          <cell r="C14">
            <v>34.6</v>
          </cell>
          <cell r="D14">
            <v>20.3</v>
          </cell>
          <cell r="E14">
            <v>51.875</v>
          </cell>
          <cell r="F14">
            <v>83</v>
          </cell>
          <cell r="G14">
            <v>27</v>
          </cell>
          <cell r="H14">
            <v>23.400000000000002</v>
          </cell>
          <cell r="I14" t="str">
            <v>L</v>
          </cell>
          <cell r="J14">
            <v>39.24</v>
          </cell>
          <cell r="K14">
            <v>0</v>
          </cell>
        </row>
        <row r="15">
          <cell r="B15">
            <v>28.758333333333336</v>
          </cell>
          <cell r="C15">
            <v>36.4</v>
          </cell>
          <cell r="D15">
            <v>22</v>
          </cell>
          <cell r="E15">
            <v>51.208333333333336</v>
          </cell>
          <cell r="F15">
            <v>82</v>
          </cell>
          <cell r="G15">
            <v>27</v>
          </cell>
          <cell r="H15">
            <v>18</v>
          </cell>
          <cell r="I15" t="str">
            <v>NE</v>
          </cell>
          <cell r="J15">
            <v>32.4</v>
          </cell>
          <cell r="K15">
            <v>0</v>
          </cell>
        </row>
        <row r="16">
          <cell r="B16">
            <v>30.045833333333338</v>
          </cell>
          <cell r="C16">
            <v>37.9</v>
          </cell>
          <cell r="D16">
            <v>23.2</v>
          </cell>
          <cell r="E16">
            <v>44</v>
          </cell>
          <cell r="F16">
            <v>69</v>
          </cell>
          <cell r="G16">
            <v>23</v>
          </cell>
          <cell r="H16">
            <v>20.16</v>
          </cell>
          <cell r="I16" t="str">
            <v>NE</v>
          </cell>
          <cell r="J16">
            <v>37.800000000000004</v>
          </cell>
          <cell r="K16">
            <v>0</v>
          </cell>
        </row>
        <row r="17">
          <cell r="B17">
            <v>28.404166666666669</v>
          </cell>
          <cell r="C17">
            <v>38.5</v>
          </cell>
          <cell r="D17">
            <v>19.8</v>
          </cell>
          <cell r="E17">
            <v>47.458333333333336</v>
          </cell>
          <cell r="F17">
            <v>100</v>
          </cell>
          <cell r="G17">
            <v>19</v>
          </cell>
          <cell r="H17">
            <v>21.240000000000002</v>
          </cell>
          <cell r="I17" t="str">
            <v>NO</v>
          </cell>
          <cell r="J17">
            <v>72.360000000000014</v>
          </cell>
          <cell r="K17">
            <v>20.399999999999999</v>
          </cell>
        </row>
        <row r="18">
          <cell r="B18">
            <v>27.512500000000006</v>
          </cell>
          <cell r="C18">
            <v>32.6</v>
          </cell>
          <cell r="D18">
            <v>22.3</v>
          </cell>
          <cell r="E18">
            <v>51.958333333333336</v>
          </cell>
          <cell r="F18">
            <v>77</v>
          </cell>
          <cell r="G18">
            <v>32</v>
          </cell>
          <cell r="H18">
            <v>17.64</v>
          </cell>
          <cell r="I18" t="str">
            <v>L</v>
          </cell>
          <cell r="J18">
            <v>29.16</v>
          </cell>
          <cell r="K18">
            <v>0</v>
          </cell>
        </row>
        <row r="19">
          <cell r="B19">
            <v>27.812499999999996</v>
          </cell>
          <cell r="C19">
            <v>33.9</v>
          </cell>
          <cell r="D19">
            <v>23</v>
          </cell>
          <cell r="E19">
            <v>54.208333333333336</v>
          </cell>
          <cell r="F19">
            <v>73</v>
          </cell>
          <cell r="G19">
            <v>30</v>
          </cell>
          <cell r="H19">
            <v>22.32</v>
          </cell>
          <cell r="I19" t="str">
            <v>L</v>
          </cell>
          <cell r="J19">
            <v>36.36</v>
          </cell>
          <cell r="K19">
            <v>0</v>
          </cell>
        </row>
        <row r="20">
          <cell r="B20">
            <v>26.912500000000005</v>
          </cell>
          <cell r="C20">
            <v>34.1</v>
          </cell>
          <cell r="D20">
            <v>20</v>
          </cell>
          <cell r="E20">
            <v>51.583333333333336</v>
          </cell>
          <cell r="F20">
            <v>73</v>
          </cell>
          <cell r="G20">
            <v>29</v>
          </cell>
          <cell r="H20">
            <v>27.36</v>
          </cell>
          <cell r="I20" t="str">
            <v>SE</v>
          </cell>
          <cell r="J20">
            <v>45</v>
          </cell>
          <cell r="K20">
            <v>0</v>
          </cell>
        </row>
        <row r="21">
          <cell r="B21">
            <v>29.033333333333328</v>
          </cell>
          <cell r="C21">
            <v>37.200000000000003</v>
          </cell>
          <cell r="D21">
            <v>23.1</v>
          </cell>
          <cell r="E21">
            <v>47.875</v>
          </cell>
          <cell r="F21">
            <v>68</v>
          </cell>
          <cell r="G21">
            <v>25</v>
          </cell>
          <cell r="H21">
            <v>25.2</v>
          </cell>
          <cell r="I21" t="str">
            <v>L</v>
          </cell>
          <cell r="J21">
            <v>38.880000000000003</v>
          </cell>
          <cell r="K21">
            <v>0</v>
          </cell>
        </row>
        <row r="22">
          <cell r="B22">
            <v>29.566666666666663</v>
          </cell>
          <cell r="C22">
            <v>36.200000000000003</v>
          </cell>
          <cell r="D22">
            <v>23.5</v>
          </cell>
          <cell r="E22">
            <v>49.166666666666664</v>
          </cell>
          <cell r="F22">
            <v>79</v>
          </cell>
          <cell r="G22">
            <v>26</v>
          </cell>
          <cell r="H22">
            <v>15.120000000000001</v>
          </cell>
          <cell r="I22" t="str">
            <v>NO</v>
          </cell>
          <cell r="J22">
            <v>30.240000000000002</v>
          </cell>
          <cell r="K22">
            <v>0</v>
          </cell>
        </row>
        <row r="23">
          <cell r="B23">
            <v>27.787499999999998</v>
          </cell>
          <cell r="C23">
            <v>34.700000000000003</v>
          </cell>
          <cell r="D23">
            <v>21.2</v>
          </cell>
          <cell r="E23">
            <v>58.416666666666664</v>
          </cell>
          <cell r="F23">
            <v>93</v>
          </cell>
          <cell r="G23">
            <v>28</v>
          </cell>
          <cell r="H23">
            <v>21.96</v>
          </cell>
          <cell r="I23" t="str">
            <v>SE</v>
          </cell>
          <cell r="J23">
            <v>45</v>
          </cell>
          <cell r="K23">
            <v>0</v>
          </cell>
        </row>
        <row r="24">
          <cell r="B24">
            <v>27.041666666666668</v>
          </cell>
          <cell r="C24">
            <v>33.1</v>
          </cell>
          <cell r="D24">
            <v>23.5</v>
          </cell>
          <cell r="E24">
            <v>60.541666666666664</v>
          </cell>
          <cell r="F24">
            <v>97</v>
          </cell>
          <cell r="G24">
            <v>33</v>
          </cell>
          <cell r="H24">
            <v>21.96</v>
          </cell>
          <cell r="I24" t="str">
            <v>L</v>
          </cell>
          <cell r="J24">
            <v>42.480000000000004</v>
          </cell>
          <cell r="K24">
            <v>0</v>
          </cell>
        </row>
        <row r="25">
          <cell r="B25">
            <v>23.008333333333329</v>
          </cell>
          <cell r="C25">
            <v>28.9</v>
          </cell>
          <cell r="D25">
            <v>19.7</v>
          </cell>
          <cell r="E25">
            <v>82.5</v>
          </cell>
          <cell r="F25">
            <v>100</v>
          </cell>
          <cell r="G25">
            <v>48</v>
          </cell>
          <cell r="H25">
            <v>27.720000000000002</v>
          </cell>
          <cell r="I25" t="str">
            <v>NE</v>
          </cell>
          <cell r="J25">
            <v>70.56</v>
          </cell>
          <cell r="K25">
            <v>30.599999999999998</v>
          </cell>
        </row>
        <row r="26">
          <cell r="B26">
            <v>21.200000000000003</v>
          </cell>
          <cell r="C26">
            <v>27.4</v>
          </cell>
          <cell r="D26">
            <v>17.7</v>
          </cell>
          <cell r="E26">
            <v>67</v>
          </cell>
          <cell r="F26">
            <v>100</v>
          </cell>
          <cell r="G26">
            <v>39</v>
          </cell>
          <cell r="H26">
            <v>14.4</v>
          </cell>
          <cell r="I26" t="str">
            <v>SO</v>
          </cell>
          <cell r="J26">
            <v>28.44</v>
          </cell>
          <cell r="K26">
            <v>9</v>
          </cell>
        </row>
        <row r="27">
          <cell r="B27">
            <v>23.733333333333334</v>
          </cell>
          <cell r="C27">
            <v>31.6</v>
          </cell>
          <cell r="D27">
            <v>17.3</v>
          </cell>
          <cell r="E27">
            <v>62.15</v>
          </cell>
          <cell r="F27">
            <v>100</v>
          </cell>
          <cell r="G27">
            <v>29</v>
          </cell>
          <cell r="H27">
            <v>14.04</v>
          </cell>
          <cell r="I27" t="str">
            <v>NE</v>
          </cell>
          <cell r="J27">
            <v>26.28</v>
          </cell>
          <cell r="K27">
            <v>0.2</v>
          </cell>
        </row>
        <row r="28">
          <cell r="B28">
            <v>26.612499999999997</v>
          </cell>
          <cell r="C28">
            <v>33.9</v>
          </cell>
          <cell r="D28">
            <v>20.399999999999999</v>
          </cell>
          <cell r="E28">
            <v>53.375</v>
          </cell>
          <cell r="F28">
            <v>82</v>
          </cell>
          <cell r="G28">
            <v>29</v>
          </cell>
          <cell r="H28">
            <v>18.720000000000002</v>
          </cell>
          <cell r="I28" t="str">
            <v>L</v>
          </cell>
          <cell r="J28">
            <v>29.16</v>
          </cell>
          <cell r="K28">
            <v>0</v>
          </cell>
        </row>
        <row r="29">
          <cell r="B29">
            <v>28.770833333333339</v>
          </cell>
          <cell r="C29">
            <v>36.700000000000003</v>
          </cell>
          <cell r="D29">
            <v>21.2</v>
          </cell>
          <cell r="E29">
            <v>47.541666666666664</v>
          </cell>
          <cell r="F29">
            <v>83</v>
          </cell>
          <cell r="G29">
            <v>21</v>
          </cell>
          <cell r="H29">
            <v>15.120000000000001</v>
          </cell>
          <cell r="I29" t="str">
            <v>SE</v>
          </cell>
          <cell r="J29">
            <v>23.759999999999998</v>
          </cell>
          <cell r="K29">
            <v>0</v>
          </cell>
        </row>
        <row r="30">
          <cell r="B30">
            <v>30.133333333333326</v>
          </cell>
          <cell r="C30">
            <v>36.5</v>
          </cell>
          <cell r="D30">
            <v>23.9</v>
          </cell>
          <cell r="E30">
            <v>40.916666666666664</v>
          </cell>
          <cell r="F30">
            <v>76</v>
          </cell>
          <cell r="G30">
            <v>25</v>
          </cell>
          <cell r="H30">
            <v>18.720000000000002</v>
          </cell>
          <cell r="I30" t="str">
            <v>SE</v>
          </cell>
          <cell r="J30">
            <v>31.680000000000003</v>
          </cell>
          <cell r="K30">
            <v>0</v>
          </cell>
        </row>
        <row r="31">
          <cell r="B31">
            <v>30.099999999999998</v>
          </cell>
          <cell r="C31">
            <v>37.700000000000003</v>
          </cell>
          <cell r="D31">
            <v>24.5</v>
          </cell>
          <cell r="E31">
            <v>43.75</v>
          </cell>
          <cell r="F31">
            <v>65</v>
          </cell>
          <cell r="G31">
            <v>24</v>
          </cell>
          <cell r="H31">
            <v>20.16</v>
          </cell>
          <cell r="I31" t="str">
            <v>L</v>
          </cell>
          <cell r="J31">
            <v>46.080000000000005</v>
          </cell>
          <cell r="K31">
            <v>0</v>
          </cell>
        </row>
        <row r="32">
          <cell r="B32">
            <v>26.024999999999995</v>
          </cell>
          <cell r="C32">
            <v>35</v>
          </cell>
          <cell r="D32">
            <v>19.899999999999999</v>
          </cell>
          <cell r="E32">
            <v>64.208333333333329</v>
          </cell>
          <cell r="F32">
            <v>100</v>
          </cell>
          <cell r="G32">
            <v>38</v>
          </cell>
          <cell r="H32">
            <v>32.76</v>
          </cell>
          <cell r="I32" t="str">
            <v>NE</v>
          </cell>
          <cell r="J32">
            <v>49.680000000000007</v>
          </cell>
          <cell r="K32">
            <v>14.6</v>
          </cell>
        </row>
        <row r="33">
          <cell r="B33">
            <v>26.837500000000002</v>
          </cell>
          <cell r="C33">
            <v>35</v>
          </cell>
          <cell r="D33">
            <v>20.8</v>
          </cell>
          <cell r="E33">
            <v>65.458333333333329</v>
          </cell>
          <cell r="F33">
            <v>100</v>
          </cell>
          <cell r="G33">
            <v>33</v>
          </cell>
          <cell r="H33">
            <v>13.32</v>
          </cell>
          <cell r="I33" t="str">
            <v>NE</v>
          </cell>
          <cell r="J33">
            <v>27.720000000000002</v>
          </cell>
          <cell r="K33">
            <v>1</v>
          </cell>
        </row>
        <row r="34">
          <cell r="B34">
            <v>30.191666666666663</v>
          </cell>
          <cell r="C34">
            <v>37.200000000000003</v>
          </cell>
          <cell r="D34">
            <v>24.4</v>
          </cell>
          <cell r="E34">
            <v>50</v>
          </cell>
          <cell r="F34">
            <v>68</v>
          </cell>
          <cell r="G34">
            <v>27</v>
          </cell>
          <cell r="H34">
            <v>18.36</v>
          </cell>
          <cell r="I34" t="str">
            <v>SE</v>
          </cell>
          <cell r="J34">
            <v>32.4</v>
          </cell>
          <cell r="K34">
            <v>0</v>
          </cell>
        </row>
        <row r="35">
          <cell r="B35">
            <v>30.062499999999996</v>
          </cell>
          <cell r="C35">
            <v>36</v>
          </cell>
          <cell r="D35">
            <v>24.7</v>
          </cell>
          <cell r="E35">
            <v>49.958333333333336</v>
          </cell>
          <cell r="F35">
            <v>68</v>
          </cell>
          <cell r="G35">
            <v>28</v>
          </cell>
          <cell r="H35">
            <v>33.840000000000003</v>
          </cell>
          <cell r="I35" t="str">
            <v>L</v>
          </cell>
          <cell r="J35">
            <v>60.480000000000004</v>
          </cell>
          <cell r="K35">
            <v>0</v>
          </cell>
        </row>
        <row r="36">
          <cell r="I36" t="str">
            <v>L</v>
          </cell>
        </row>
      </sheetData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>
            <v>31.658333333333331</v>
          </cell>
          <cell r="C5">
            <v>38.700000000000003</v>
          </cell>
          <cell r="D5">
            <v>24.6</v>
          </cell>
          <cell r="E5">
            <v>43.375</v>
          </cell>
          <cell r="F5">
            <v>65</v>
          </cell>
          <cell r="G5">
            <v>25</v>
          </cell>
          <cell r="H5">
            <v>23.400000000000002</v>
          </cell>
          <cell r="I5" t="str">
            <v>NE</v>
          </cell>
          <cell r="J5">
            <v>61.2</v>
          </cell>
          <cell r="K5">
            <v>0</v>
          </cell>
        </row>
        <row r="6">
          <cell r="B6">
            <v>29.445833333333336</v>
          </cell>
          <cell r="C6">
            <v>34.1</v>
          </cell>
          <cell r="D6">
            <v>23.9</v>
          </cell>
          <cell r="E6">
            <v>49.875</v>
          </cell>
          <cell r="F6">
            <v>71</v>
          </cell>
          <cell r="G6">
            <v>31</v>
          </cell>
          <cell r="H6">
            <v>18.720000000000002</v>
          </cell>
          <cell r="I6" t="str">
            <v>N</v>
          </cell>
          <cell r="J6">
            <v>41.04</v>
          </cell>
          <cell r="K6">
            <v>0</v>
          </cell>
        </row>
        <row r="7">
          <cell r="B7">
            <v>24.529166666666669</v>
          </cell>
          <cell r="C7">
            <v>30.4</v>
          </cell>
          <cell r="D7">
            <v>20.100000000000001</v>
          </cell>
          <cell r="E7">
            <v>68.5</v>
          </cell>
          <cell r="F7">
            <v>81</v>
          </cell>
          <cell r="G7">
            <v>49</v>
          </cell>
          <cell r="H7">
            <v>15.48</v>
          </cell>
          <cell r="I7" t="str">
            <v>SO</v>
          </cell>
          <cell r="J7">
            <v>27</v>
          </cell>
          <cell r="K7">
            <v>0</v>
          </cell>
        </row>
        <row r="8">
          <cell r="B8">
            <v>26.116666666666671</v>
          </cell>
          <cell r="C8">
            <v>36.9</v>
          </cell>
          <cell r="D8">
            <v>19.600000000000001</v>
          </cell>
          <cell r="E8">
            <v>63.761904761904759</v>
          </cell>
          <cell r="F8">
            <v>100</v>
          </cell>
          <cell r="G8">
            <v>29</v>
          </cell>
          <cell r="H8">
            <v>12.6</v>
          </cell>
          <cell r="I8" t="str">
            <v>SO</v>
          </cell>
          <cell r="J8">
            <v>35.28</v>
          </cell>
          <cell r="K8">
            <v>2.4</v>
          </cell>
        </row>
        <row r="9">
          <cell r="B9">
            <v>21.4375</v>
          </cell>
          <cell r="C9">
            <v>25.1</v>
          </cell>
          <cell r="D9">
            <v>19</v>
          </cell>
          <cell r="E9">
            <v>91.25</v>
          </cell>
          <cell r="F9">
            <v>100</v>
          </cell>
          <cell r="G9">
            <v>70</v>
          </cell>
          <cell r="H9">
            <v>19.079999999999998</v>
          </cell>
          <cell r="I9" t="str">
            <v>SO</v>
          </cell>
          <cell r="J9">
            <v>36.36</v>
          </cell>
          <cell r="K9">
            <v>13.999999999999998</v>
          </cell>
        </row>
        <row r="10">
          <cell r="B10">
            <v>18.958333333333332</v>
          </cell>
          <cell r="C10">
            <v>21.9</v>
          </cell>
          <cell r="D10">
            <v>17.7</v>
          </cell>
          <cell r="E10">
            <v>83</v>
          </cell>
          <cell r="F10">
            <v>100</v>
          </cell>
          <cell r="G10">
            <v>74</v>
          </cell>
          <cell r="H10">
            <v>13.32</v>
          </cell>
          <cell r="I10" t="str">
            <v>SO</v>
          </cell>
          <cell r="J10">
            <v>28.44</v>
          </cell>
          <cell r="K10">
            <v>7.8000000000000007</v>
          </cell>
        </row>
        <row r="11">
          <cell r="B11">
            <v>21.354166666666671</v>
          </cell>
          <cell r="C11">
            <v>27.8</v>
          </cell>
          <cell r="D11">
            <v>17.2</v>
          </cell>
          <cell r="E11">
            <v>62.727272727272727</v>
          </cell>
          <cell r="F11">
            <v>87</v>
          </cell>
          <cell r="G11">
            <v>46</v>
          </cell>
          <cell r="H11">
            <v>7.2</v>
          </cell>
          <cell r="I11" t="str">
            <v>SO</v>
          </cell>
          <cell r="J11">
            <v>18</v>
          </cell>
          <cell r="K11">
            <v>0</v>
          </cell>
        </row>
        <row r="12">
          <cell r="B12">
            <v>21.506249999999998</v>
          </cell>
          <cell r="C12">
            <v>30.8</v>
          </cell>
          <cell r="D12">
            <v>17.100000000000001</v>
          </cell>
          <cell r="E12">
            <v>74.375</v>
          </cell>
          <cell r="F12">
            <v>100</v>
          </cell>
          <cell r="G12">
            <v>38</v>
          </cell>
          <cell r="H12">
            <v>11.16</v>
          </cell>
          <cell r="I12" t="str">
            <v>S</v>
          </cell>
          <cell r="J12">
            <v>22.32</v>
          </cell>
          <cell r="K12">
            <v>0</v>
          </cell>
        </row>
        <row r="13">
          <cell r="B13">
            <v>25.164705882352941</v>
          </cell>
          <cell r="C13">
            <v>35.1</v>
          </cell>
          <cell r="D13">
            <v>15.6</v>
          </cell>
          <cell r="E13">
            <v>48.583333333333336</v>
          </cell>
          <cell r="F13">
            <v>100</v>
          </cell>
          <cell r="G13">
            <v>23</v>
          </cell>
          <cell r="H13">
            <v>8.2799999999999994</v>
          </cell>
          <cell r="I13" t="str">
            <v>NE</v>
          </cell>
          <cell r="J13">
            <v>19.8</v>
          </cell>
          <cell r="K13">
            <v>0</v>
          </cell>
        </row>
        <row r="14">
          <cell r="B14">
            <v>26.412499999999998</v>
          </cell>
          <cell r="C14">
            <v>36.799999999999997</v>
          </cell>
          <cell r="D14">
            <v>17</v>
          </cell>
          <cell r="E14">
            <v>58.136363636363633</v>
          </cell>
          <cell r="F14">
            <v>100</v>
          </cell>
          <cell r="G14">
            <v>22</v>
          </cell>
          <cell r="H14">
            <v>14.04</v>
          </cell>
          <cell r="I14" t="str">
            <v>NE</v>
          </cell>
          <cell r="J14">
            <v>32.76</v>
          </cell>
          <cell r="K14">
            <v>0</v>
          </cell>
        </row>
        <row r="15">
          <cell r="B15">
            <v>29.520833333333343</v>
          </cell>
          <cell r="C15">
            <v>38.299999999999997</v>
          </cell>
          <cell r="D15">
            <v>23.2</v>
          </cell>
          <cell r="E15">
            <v>52.708333333333336</v>
          </cell>
          <cell r="F15">
            <v>77</v>
          </cell>
          <cell r="G15">
            <v>28</v>
          </cell>
          <cell r="H15">
            <v>16.559999999999999</v>
          </cell>
          <cell r="I15" t="str">
            <v>NE</v>
          </cell>
          <cell r="J15">
            <v>42.480000000000004</v>
          </cell>
          <cell r="K15">
            <v>0</v>
          </cell>
        </row>
        <row r="16">
          <cell r="B16">
            <v>30.854166666666657</v>
          </cell>
          <cell r="C16">
            <v>38.200000000000003</v>
          </cell>
          <cell r="D16">
            <v>24</v>
          </cell>
          <cell r="E16">
            <v>45.75</v>
          </cell>
          <cell r="F16">
            <v>69</v>
          </cell>
          <cell r="G16">
            <v>22</v>
          </cell>
          <cell r="H16">
            <v>19.079999999999998</v>
          </cell>
          <cell r="I16" t="str">
            <v>N</v>
          </cell>
          <cell r="J16">
            <v>39.6</v>
          </cell>
          <cell r="K16">
            <v>0</v>
          </cell>
        </row>
        <row r="17">
          <cell r="B17">
            <v>30.120833333333326</v>
          </cell>
          <cell r="C17">
            <v>38</v>
          </cell>
          <cell r="D17">
            <v>23.5</v>
          </cell>
          <cell r="E17">
            <v>43.833333333333336</v>
          </cell>
          <cell r="F17">
            <v>68</v>
          </cell>
          <cell r="G17">
            <v>23</v>
          </cell>
          <cell r="H17">
            <v>15.120000000000001</v>
          </cell>
          <cell r="I17" t="str">
            <v>NE</v>
          </cell>
          <cell r="J17">
            <v>42.84</v>
          </cell>
          <cell r="K17">
            <v>0</v>
          </cell>
        </row>
        <row r="18">
          <cell r="B18">
            <v>27.458333333333339</v>
          </cell>
          <cell r="C18">
            <v>32.799999999999997</v>
          </cell>
          <cell r="D18">
            <v>24.4</v>
          </cell>
          <cell r="E18">
            <v>57.208333333333336</v>
          </cell>
          <cell r="F18">
            <v>76</v>
          </cell>
          <cell r="G18">
            <v>43</v>
          </cell>
          <cell r="H18">
            <v>18</v>
          </cell>
          <cell r="I18" t="str">
            <v>NE</v>
          </cell>
          <cell r="J18">
            <v>37.440000000000005</v>
          </cell>
          <cell r="K18">
            <v>0.4</v>
          </cell>
        </row>
        <row r="19">
          <cell r="B19">
            <v>21.525000000000002</v>
          </cell>
          <cell r="C19">
            <v>25.1</v>
          </cell>
          <cell r="D19">
            <v>18.7</v>
          </cell>
          <cell r="E19">
            <v>81.642857142857139</v>
          </cell>
          <cell r="F19">
            <v>100</v>
          </cell>
          <cell r="G19">
            <v>63</v>
          </cell>
          <cell r="H19">
            <v>16.2</v>
          </cell>
          <cell r="I19" t="str">
            <v>N</v>
          </cell>
          <cell r="J19">
            <v>34.200000000000003</v>
          </cell>
          <cell r="K19">
            <v>0.4</v>
          </cell>
        </row>
        <row r="20">
          <cell r="B20">
            <v>21.324999999999999</v>
          </cell>
          <cell r="C20">
            <v>29</v>
          </cell>
          <cell r="D20">
            <v>17.399999999999999</v>
          </cell>
          <cell r="E20">
            <v>74.25</v>
          </cell>
          <cell r="F20">
            <v>100</v>
          </cell>
          <cell r="G20">
            <v>54</v>
          </cell>
          <cell r="H20" t="str">
            <v>*</v>
          </cell>
          <cell r="I20" t="str">
            <v>N</v>
          </cell>
          <cell r="J20" t="str">
            <v>*</v>
          </cell>
          <cell r="K20">
            <v>0</v>
          </cell>
        </row>
        <row r="21">
          <cell r="B21">
            <v>25.674999999999997</v>
          </cell>
          <cell r="C21">
            <v>37</v>
          </cell>
          <cell r="D21">
            <v>18</v>
          </cell>
          <cell r="E21">
            <v>61</v>
          </cell>
          <cell r="F21">
            <v>100</v>
          </cell>
          <cell r="G21">
            <v>28</v>
          </cell>
          <cell r="H21" t="str">
            <v>*</v>
          </cell>
          <cell r="I21" t="str">
            <v>N</v>
          </cell>
          <cell r="J21" t="str">
            <v>*</v>
          </cell>
          <cell r="K21">
            <v>0</v>
          </cell>
        </row>
        <row r="22">
          <cell r="B22">
            <v>26.312500000000004</v>
          </cell>
          <cell r="C22">
            <v>36.9</v>
          </cell>
          <cell r="D22">
            <v>19.8</v>
          </cell>
          <cell r="E22">
            <v>67.333333333333329</v>
          </cell>
          <cell r="F22">
            <v>97</v>
          </cell>
          <cell r="G22">
            <v>30</v>
          </cell>
          <cell r="H22" t="str">
            <v>*</v>
          </cell>
          <cell r="I22" t="str">
            <v>N</v>
          </cell>
          <cell r="J22" t="str">
            <v>*</v>
          </cell>
          <cell r="K22">
            <v>18.200000000000003</v>
          </cell>
        </row>
        <row r="23">
          <cell r="B23">
            <v>23.3125</v>
          </cell>
          <cell r="C23">
            <v>26</v>
          </cell>
          <cell r="D23">
            <v>21.9</v>
          </cell>
          <cell r="E23">
            <v>85.722222222222229</v>
          </cell>
          <cell r="F23">
            <v>100</v>
          </cell>
          <cell r="G23">
            <v>72</v>
          </cell>
          <cell r="H23" t="str">
            <v>*</v>
          </cell>
          <cell r="I23" t="str">
            <v>N</v>
          </cell>
          <cell r="J23" t="str">
            <v>*</v>
          </cell>
          <cell r="K23">
            <v>0.8</v>
          </cell>
        </row>
        <row r="24">
          <cell r="B24">
            <v>25.208333333333332</v>
          </cell>
          <cell r="C24">
            <v>34.200000000000003</v>
          </cell>
          <cell r="D24">
            <v>20.399999999999999</v>
          </cell>
          <cell r="E24">
            <v>64.307692307692307</v>
          </cell>
          <cell r="F24">
            <v>100</v>
          </cell>
          <cell r="G24">
            <v>41</v>
          </cell>
          <cell r="H24" t="str">
            <v>*</v>
          </cell>
          <cell r="I24" t="str">
            <v>N</v>
          </cell>
          <cell r="J24" t="str">
            <v>*</v>
          </cell>
          <cell r="K24">
            <v>0</v>
          </cell>
        </row>
        <row r="25">
          <cell r="B25">
            <v>22.074999999999999</v>
          </cell>
          <cell r="C25">
            <v>27.5</v>
          </cell>
          <cell r="D25">
            <v>18.7</v>
          </cell>
          <cell r="E25">
            <v>84.142857142857139</v>
          </cell>
          <cell r="F25">
            <v>100</v>
          </cell>
          <cell r="G25">
            <v>68</v>
          </cell>
          <cell r="H25" t="str">
            <v>*</v>
          </cell>
          <cell r="I25" t="str">
            <v>N</v>
          </cell>
          <cell r="J25" t="str">
            <v>*</v>
          </cell>
          <cell r="K25">
            <v>39.000000000000007</v>
          </cell>
        </row>
        <row r="26">
          <cell r="B26">
            <v>18.716666666666665</v>
          </cell>
          <cell r="C26">
            <v>27.4</v>
          </cell>
          <cell r="D26">
            <v>12.4</v>
          </cell>
          <cell r="E26">
            <v>59.714285714285715</v>
          </cell>
          <cell r="F26">
            <v>100</v>
          </cell>
          <cell r="G26">
            <v>32</v>
          </cell>
          <cell r="H26" t="str">
            <v>*</v>
          </cell>
          <cell r="I26" t="str">
            <v>N</v>
          </cell>
          <cell r="J26" t="str">
            <v>*</v>
          </cell>
          <cell r="K26">
            <v>0</v>
          </cell>
        </row>
        <row r="27">
          <cell r="B27">
            <v>21.549999999999997</v>
          </cell>
          <cell r="C27">
            <v>32.700000000000003</v>
          </cell>
          <cell r="D27">
            <v>12.1</v>
          </cell>
          <cell r="E27">
            <v>52.533333333333331</v>
          </cell>
          <cell r="F27">
            <v>100</v>
          </cell>
          <cell r="G27">
            <v>21</v>
          </cell>
          <cell r="H27" t="str">
            <v>*</v>
          </cell>
          <cell r="I27" t="str">
            <v>N</v>
          </cell>
          <cell r="J27" t="str">
            <v>*</v>
          </cell>
          <cell r="K27">
            <v>0.2</v>
          </cell>
        </row>
        <row r="28">
          <cell r="B28">
            <v>24.770833333333329</v>
          </cell>
          <cell r="C28">
            <v>35.700000000000003</v>
          </cell>
          <cell r="D28">
            <v>15.5</v>
          </cell>
          <cell r="E28">
            <v>54.166666666666664</v>
          </cell>
          <cell r="F28">
            <v>100</v>
          </cell>
          <cell r="G28">
            <v>22</v>
          </cell>
          <cell r="H28" t="str">
            <v>*</v>
          </cell>
          <cell r="I28" t="str">
            <v>N</v>
          </cell>
          <cell r="J28" t="str">
            <v>*</v>
          </cell>
          <cell r="K28">
            <v>0</v>
          </cell>
        </row>
        <row r="29">
          <cell r="B29">
            <v>26.983333333333338</v>
          </cell>
          <cell r="C29">
            <v>37</v>
          </cell>
          <cell r="D29">
            <v>18.5</v>
          </cell>
          <cell r="E29">
            <v>60.545454545454547</v>
          </cell>
          <cell r="F29">
            <v>100</v>
          </cell>
          <cell r="G29">
            <v>24</v>
          </cell>
          <cell r="H29" t="str">
            <v>*</v>
          </cell>
          <cell r="I29" t="str">
            <v>N</v>
          </cell>
          <cell r="J29" t="str">
            <v>*</v>
          </cell>
          <cell r="K29">
            <v>0</v>
          </cell>
        </row>
        <row r="30">
          <cell r="B30">
            <v>27.608333333333334</v>
          </cell>
          <cell r="C30">
            <v>37.5</v>
          </cell>
          <cell r="D30">
            <v>21.5</v>
          </cell>
          <cell r="E30">
            <v>64.583333333333329</v>
          </cell>
          <cell r="F30">
            <v>90</v>
          </cell>
          <cell r="G30">
            <v>30</v>
          </cell>
          <cell r="H30" t="str">
            <v>*</v>
          </cell>
          <cell r="I30" t="str">
            <v>N</v>
          </cell>
          <cell r="J30" t="str">
            <v>*</v>
          </cell>
          <cell r="K30">
            <v>0.2</v>
          </cell>
        </row>
        <row r="31">
          <cell r="B31">
            <v>30.400000000000002</v>
          </cell>
          <cell r="C31">
            <v>37.6</v>
          </cell>
          <cell r="D31">
            <v>23.7</v>
          </cell>
          <cell r="E31">
            <v>46.916666666666664</v>
          </cell>
          <cell r="F31">
            <v>63</v>
          </cell>
          <cell r="G31">
            <v>29</v>
          </cell>
          <cell r="H31" t="str">
            <v>*</v>
          </cell>
          <cell r="I31" t="str">
            <v>N</v>
          </cell>
          <cell r="J31" t="str">
            <v>*</v>
          </cell>
          <cell r="K31">
            <v>0.2</v>
          </cell>
        </row>
        <row r="32">
          <cell r="B32">
            <v>31.504166666666677</v>
          </cell>
          <cell r="C32">
            <v>38.700000000000003</v>
          </cell>
          <cell r="D32">
            <v>25.7</v>
          </cell>
          <cell r="E32">
            <v>45</v>
          </cell>
          <cell r="F32">
            <v>66</v>
          </cell>
          <cell r="G32">
            <v>25</v>
          </cell>
          <cell r="H32" t="str">
            <v>*</v>
          </cell>
          <cell r="I32" t="str">
            <v>N</v>
          </cell>
          <cell r="J32" t="str">
            <v>*</v>
          </cell>
          <cell r="K32">
            <v>0</v>
          </cell>
        </row>
        <row r="33">
          <cell r="B33">
            <v>31.254166666666659</v>
          </cell>
          <cell r="C33">
            <v>38.299999999999997</v>
          </cell>
          <cell r="D33">
            <v>25.4</v>
          </cell>
          <cell r="E33">
            <v>48.625</v>
          </cell>
          <cell r="F33">
            <v>67</v>
          </cell>
          <cell r="G33">
            <v>30</v>
          </cell>
          <cell r="H33" t="str">
            <v>*</v>
          </cell>
          <cell r="I33" t="str">
            <v>N</v>
          </cell>
          <cell r="J33" t="str">
            <v>*</v>
          </cell>
          <cell r="K33">
            <v>0</v>
          </cell>
        </row>
        <row r="34">
          <cell r="B34">
            <v>32.12083333333333</v>
          </cell>
          <cell r="C34">
            <v>39.299999999999997</v>
          </cell>
          <cell r="D34">
            <v>26</v>
          </cell>
          <cell r="E34">
            <v>46.625</v>
          </cell>
          <cell r="F34">
            <v>66</v>
          </cell>
          <cell r="G34">
            <v>25</v>
          </cell>
          <cell r="H34" t="str">
            <v>*</v>
          </cell>
          <cell r="I34" t="str">
            <v>N</v>
          </cell>
          <cell r="J34" t="str">
            <v>*</v>
          </cell>
          <cell r="K34">
            <v>0</v>
          </cell>
        </row>
        <row r="35">
          <cell r="B35">
            <v>28.862500000000001</v>
          </cell>
          <cell r="C35">
            <v>38.5</v>
          </cell>
          <cell r="D35">
            <v>21.2</v>
          </cell>
          <cell r="E35">
            <v>58.041666666666664</v>
          </cell>
          <cell r="F35">
            <v>87</v>
          </cell>
          <cell r="G35">
            <v>29</v>
          </cell>
          <cell r="H35" t="str">
            <v>*</v>
          </cell>
          <cell r="I35" t="str">
            <v>N</v>
          </cell>
          <cell r="J35" t="str">
            <v>*</v>
          </cell>
          <cell r="K35">
            <v>0</v>
          </cell>
        </row>
        <row r="36">
          <cell r="I36" t="str">
            <v>N</v>
          </cell>
        </row>
      </sheetData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*</v>
          </cell>
          <cell r="C5" t="str">
            <v>*</v>
          </cell>
          <cell r="D5" t="str">
            <v>*</v>
          </cell>
          <cell r="E5" t="str">
            <v>*</v>
          </cell>
          <cell r="F5" t="str">
            <v>*</v>
          </cell>
          <cell r="G5" t="str">
            <v>*</v>
          </cell>
          <cell r="H5" t="str">
            <v>*</v>
          </cell>
          <cell r="I5" t="str">
            <v>*</v>
          </cell>
          <cell r="J5" t="str">
            <v>*</v>
          </cell>
          <cell r="K5" t="str">
            <v>*</v>
          </cell>
        </row>
        <row r="6">
          <cell r="B6" t="str">
            <v>*</v>
          </cell>
          <cell r="C6" t="str">
            <v>*</v>
          </cell>
          <cell r="D6" t="str">
            <v>*</v>
          </cell>
          <cell r="E6" t="str">
            <v>*</v>
          </cell>
          <cell r="F6" t="str">
            <v>*</v>
          </cell>
          <cell r="G6" t="str">
            <v>*</v>
          </cell>
          <cell r="H6" t="str">
            <v>*</v>
          </cell>
          <cell r="I6" t="str">
            <v>*</v>
          </cell>
          <cell r="J6" t="str">
            <v>*</v>
          </cell>
          <cell r="K6" t="str">
            <v>*</v>
          </cell>
        </row>
        <row r="7">
          <cell r="B7" t="str">
            <v>*</v>
          </cell>
          <cell r="C7" t="str">
            <v>*</v>
          </cell>
          <cell r="D7" t="str">
            <v>*</v>
          </cell>
          <cell r="E7" t="str">
            <v>*</v>
          </cell>
          <cell r="F7" t="str">
            <v>*</v>
          </cell>
          <cell r="G7" t="str">
            <v>*</v>
          </cell>
          <cell r="H7" t="str">
            <v>*</v>
          </cell>
          <cell r="I7" t="str">
            <v>*</v>
          </cell>
          <cell r="J7" t="str">
            <v>*</v>
          </cell>
          <cell r="K7" t="str">
            <v>*</v>
          </cell>
        </row>
        <row r="8">
          <cell r="B8" t="str">
            <v>*</v>
          </cell>
          <cell r="C8" t="str">
            <v>*</v>
          </cell>
          <cell r="D8" t="str">
            <v>*</v>
          </cell>
          <cell r="E8" t="str">
            <v>*</v>
          </cell>
          <cell r="F8" t="str">
            <v>*</v>
          </cell>
          <cell r="G8" t="str">
            <v>*</v>
          </cell>
          <cell r="H8" t="str">
            <v>*</v>
          </cell>
          <cell r="I8" t="str">
            <v>*</v>
          </cell>
          <cell r="J8" t="str">
            <v>*</v>
          </cell>
          <cell r="K8" t="str">
            <v>*</v>
          </cell>
        </row>
        <row r="9">
          <cell r="B9" t="str">
            <v>*</v>
          </cell>
          <cell r="C9" t="str">
            <v>*</v>
          </cell>
          <cell r="D9" t="str">
            <v>*</v>
          </cell>
          <cell r="E9" t="str">
            <v>*</v>
          </cell>
          <cell r="F9" t="str">
            <v>*</v>
          </cell>
          <cell r="G9" t="str">
            <v>*</v>
          </cell>
          <cell r="H9" t="str">
            <v>*</v>
          </cell>
          <cell r="I9" t="str">
            <v>*</v>
          </cell>
          <cell r="J9" t="str">
            <v>*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 t="str">
            <v>*</v>
          </cell>
          <cell r="C11" t="str">
            <v>*</v>
          </cell>
          <cell r="D11" t="str">
            <v>*</v>
          </cell>
          <cell r="E11" t="str">
            <v>*</v>
          </cell>
          <cell r="F11" t="str">
            <v>*</v>
          </cell>
          <cell r="G11" t="str">
            <v>*</v>
          </cell>
          <cell r="H11" t="str">
            <v>*</v>
          </cell>
          <cell r="I11" t="str">
            <v>*</v>
          </cell>
          <cell r="J11" t="str">
            <v>*</v>
          </cell>
          <cell r="K11" t="str">
            <v>*</v>
          </cell>
        </row>
        <row r="12">
          <cell r="B12" t="str">
            <v>*</v>
          </cell>
          <cell r="C12" t="str">
            <v>*</v>
          </cell>
          <cell r="D12" t="str">
            <v>*</v>
          </cell>
          <cell r="E12" t="str">
            <v>*</v>
          </cell>
          <cell r="F12" t="str">
            <v>*</v>
          </cell>
          <cell r="G12" t="str">
            <v>*</v>
          </cell>
          <cell r="H12" t="str">
            <v>*</v>
          </cell>
          <cell r="I12" t="str">
            <v>*</v>
          </cell>
          <cell r="J12" t="str">
            <v>*</v>
          </cell>
          <cell r="K12" t="str">
            <v>*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 t="str">
            <v>*</v>
          </cell>
          <cell r="C14" t="str">
            <v>*</v>
          </cell>
          <cell r="D14" t="str">
            <v>*</v>
          </cell>
          <cell r="E14" t="str">
            <v>*</v>
          </cell>
          <cell r="F14" t="str">
            <v>*</v>
          </cell>
          <cell r="G14" t="str">
            <v>*</v>
          </cell>
          <cell r="H14" t="str">
            <v>*</v>
          </cell>
          <cell r="I14" t="str">
            <v>*</v>
          </cell>
          <cell r="J14" t="str">
            <v>*</v>
          </cell>
          <cell r="K14" t="str">
            <v>*</v>
          </cell>
        </row>
        <row r="15">
          <cell r="B15" t="str">
            <v>*</v>
          </cell>
          <cell r="C15" t="str">
            <v>*</v>
          </cell>
          <cell r="D15" t="str">
            <v>*</v>
          </cell>
          <cell r="E15" t="str">
            <v>*</v>
          </cell>
          <cell r="F15" t="str">
            <v>*</v>
          </cell>
          <cell r="G15" t="str">
            <v>*</v>
          </cell>
          <cell r="H15" t="str">
            <v>*</v>
          </cell>
          <cell r="I15" t="str">
            <v>*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 t="str">
            <v>*</v>
          </cell>
          <cell r="C17" t="str">
            <v>*</v>
          </cell>
          <cell r="D17" t="str">
            <v>*</v>
          </cell>
          <cell r="E17" t="str">
            <v>*</v>
          </cell>
          <cell r="F17" t="str">
            <v>*</v>
          </cell>
          <cell r="G17" t="str">
            <v>*</v>
          </cell>
          <cell r="H17" t="str">
            <v>*</v>
          </cell>
          <cell r="I17" t="str">
            <v>*</v>
          </cell>
          <cell r="J17" t="str">
            <v>*</v>
          </cell>
          <cell r="K17" t="str">
            <v>*</v>
          </cell>
        </row>
        <row r="18">
          <cell r="B18" t="str">
            <v>*</v>
          </cell>
          <cell r="C18" t="str">
            <v>*</v>
          </cell>
          <cell r="D18" t="str">
            <v>*</v>
          </cell>
          <cell r="E18" t="str">
            <v>*</v>
          </cell>
          <cell r="F18" t="str">
            <v>*</v>
          </cell>
          <cell r="G18" t="str">
            <v>*</v>
          </cell>
          <cell r="H18" t="str">
            <v>*</v>
          </cell>
          <cell r="I18" t="str">
            <v>*</v>
          </cell>
          <cell r="J18" t="str">
            <v>*</v>
          </cell>
          <cell r="K18" t="str">
            <v>*</v>
          </cell>
        </row>
        <row r="19">
          <cell r="B19" t="str">
            <v>*</v>
          </cell>
          <cell r="C19" t="str">
            <v>*</v>
          </cell>
          <cell r="D19" t="str">
            <v>*</v>
          </cell>
          <cell r="E19" t="str">
            <v>*</v>
          </cell>
          <cell r="F19" t="str">
            <v>*</v>
          </cell>
          <cell r="G19" t="str">
            <v>*</v>
          </cell>
          <cell r="H19" t="str">
            <v>*</v>
          </cell>
          <cell r="I19" t="str">
            <v>*</v>
          </cell>
          <cell r="J19" t="str">
            <v>*</v>
          </cell>
          <cell r="K19" t="str">
            <v>*</v>
          </cell>
        </row>
        <row r="20">
          <cell r="B20" t="str">
            <v>*</v>
          </cell>
          <cell r="C20" t="str">
            <v>*</v>
          </cell>
          <cell r="D20" t="str">
            <v>*</v>
          </cell>
          <cell r="E20" t="str">
            <v>*</v>
          </cell>
          <cell r="F20" t="str">
            <v>*</v>
          </cell>
          <cell r="G20" t="str">
            <v>*</v>
          </cell>
          <cell r="H20" t="str">
            <v>*</v>
          </cell>
          <cell r="I20" t="str">
            <v>*</v>
          </cell>
          <cell r="J20" t="str">
            <v>*</v>
          </cell>
          <cell r="K20" t="str">
            <v>*</v>
          </cell>
        </row>
        <row r="21">
          <cell r="B21" t="str">
            <v>*</v>
          </cell>
          <cell r="C21" t="str">
            <v>*</v>
          </cell>
          <cell r="D21" t="str">
            <v>*</v>
          </cell>
          <cell r="E21" t="str">
            <v>*</v>
          </cell>
          <cell r="F21" t="str">
            <v>*</v>
          </cell>
          <cell r="G21" t="str">
            <v>*</v>
          </cell>
          <cell r="H21" t="str">
            <v>*</v>
          </cell>
          <cell r="I21" t="str">
            <v>*</v>
          </cell>
          <cell r="J21" t="str">
            <v>*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 t="str">
            <v>*</v>
          </cell>
          <cell r="C24" t="str">
            <v>*</v>
          </cell>
          <cell r="D24" t="str">
            <v>*</v>
          </cell>
          <cell r="E24" t="str">
            <v>*</v>
          </cell>
          <cell r="F24" t="str">
            <v>*</v>
          </cell>
          <cell r="G24" t="str">
            <v>*</v>
          </cell>
          <cell r="H24" t="str">
            <v>*</v>
          </cell>
          <cell r="I24" t="str">
            <v>*</v>
          </cell>
          <cell r="J24" t="str">
            <v>*</v>
          </cell>
          <cell r="K24" t="str">
            <v>*</v>
          </cell>
        </row>
        <row r="25">
          <cell r="B25" t="str">
            <v>*</v>
          </cell>
          <cell r="C25" t="str">
            <v>*</v>
          </cell>
          <cell r="D25" t="str">
            <v>*</v>
          </cell>
          <cell r="E25" t="str">
            <v>*</v>
          </cell>
          <cell r="F25" t="str">
            <v>*</v>
          </cell>
          <cell r="G25" t="str">
            <v>*</v>
          </cell>
          <cell r="H25" t="str">
            <v>*</v>
          </cell>
          <cell r="I25" t="str">
            <v>*</v>
          </cell>
          <cell r="J25" t="str">
            <v>*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 t="str">
            <v>*</v>
          </cell>
          <cell r="C27" t="str">
            <v>*</v>
          </cell>
          <cell r="D27" t="str">
            <v>*</v>
          </cell>
          <cell r="E27" t="str">
            <v>*</v>
          </cell>
          <cell r="F27" t="str">
            <v>*</v>
          </cell>
          <cell r="G27" t="str">
            <v>*</v>
          </cell>
          <cell r="H27" t="str">
            <v>*</v>
          </cell>
          <cell r="I27" t="str">
            <v>*</v>
          </cell>
          <cell r="J27" t="str">
            <v>*</v>
          </cell>
          <cell r="K27" t="str">
            <v>*</v>
          </cell>
        </row>
        <row r="28">
          <cell r="B28" t="str">
            <v>*</v>
          </cell>
          <cell r="C28" t="str">
            <v>*</v>
          </cell>
          <cell r="D28" t="str">
            <v>*</v>
          </cell>
          <cell r="E28" t="str">
            <v>*</v>
          </cell>
          <cell r="F28" t="str">
            <v>*</v>
          </cell>
          <cell r="G28" t="str">
            <v>*</v>
          </cell>
          <cell r="H28" t="str">
            <v>*</v>
          </cell>
          <cell r="I28" t="str">
            <v>*</v>
          </cell>
          <cell r="J28" t="str">
            <v>*</v>
          </cell>
          <cell r="K28" t="str">
            <v>*</v>
          </cell>
        </row>
        <row r="29">
          <cell r="B29" t="str">
            <v>*</v>
          </cell>
          <cell r="C29" t="str">
            <v>*</v>
          </cell>
          <cell r="D29" t="str">
            <v>*</v>
          </cell>
          <cell r="E29" t="str">
            <v>*</v>
          </cell>
          <cell r="F29" t="str">
            <v>*</v>
          </cell>
          <cell r="G29" t="str">
            <v>*</v>
          </cell>
          <cell r="H29" t="str">
            <v>*</v>
          </cell>
          <cell r="I29" t="str">
            <v>*</v>
          </cell>
          <cell r="J29" t="str">
            <v>*</v>
          </cell>
          <cell r="K29" t="str">
            <v>*</v>
          </cell>
        </row>
        <row r="30">
          <cell r="B30" t="str">
            <v>*</v>
          </cell>
          <cell r="C30" t="str">
            <v>*</v>
          </cell>
          <cell r="D30" t="str">
            <v>*</v>
          </cell>
          <cell r="E30" t="str">
            <v>*</v>
          </cell>
          <cell r="F30" t="str">
            <v>*</v>
          </cell>
          <cell r="G30" t="str">
            <v>*</v>
          </cell>
          <cell r="H30" t="str">
            <v>*</v>
          </cell>
          <cell r="I30" t="str">
            <v>*</v>
          </cell>
          <cell r="J30" t="str">
            <v>*</v>
          </cell>
          <cell r="K30" t="str">
            <v>*</v>
          </cell>
        </row>
        <row r="31">
          <cell r="B31" t="str">
            <v>*</v>
          </cell>
          <cell r="C31" t="str">
            <v>*</v>
          </cell>
          <cell r="D31" t="str">
            <v>*</v>
          </cell>
          <cell r="E31" t="str">
            <v>*</v>
          </cell>
          <cell r="F31" t="str">
            <v>*</v>
          </cell>
          <cell r="G31" t="str">
            <v>*</v>
          </cell>
          <cell r="H31" t="str">
            <v>*</v>
          </cell>
          <cell r="I31" t="str">
            <v>*</v>
          </cell>
          <cell r="J31" t="str">
            <v>*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 t="str">
            <v>*</v>
          </cell>
          <cell r="C33" t="str">
            <v>*</v>
          </cell>
          <cell r="D33" t="str">
            <v>*</v>
          </cell>
          <cell r="E33" t="str">
            <v>*</v>
          </cell>
          <cell r="F33" t="str">
            <v>*</v>
          </cell>
          <cell r="G33" t="str">
            <v>*</v>
          </cell>
          <cell r="H33" t="str">
            <v>*</v>
          </cell>
          <cell r="I33" t="str">
            <v>*</v>
          </cell>
          <cell r="J33" t="str">
            <v>*</v>
          </cell>
          <cell r="K33" t="str">
            <v>*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 t="str">
            <v>*</v>
          </cell>
          <cell r="C35" t="str">
            <v>*</v>
          </cell>
          <cell r="D35" t="str">
            <v>*</v>
          </cell>
          <cell r="E35" t="str">
            <v>*</v>
          </cell>
          <cell r="F35" t="str">
            <v>*</v>
          </cell>
          <cell r="G35" t="str">
            <v>*</v>
          </cell>
          <cell r="H35" t="str">
            <v>*</v>
          </cell>
          <cell r="I35" t="str">
            <v>*</v>
          </cell>
          <cell r="J35" t="str">
            <v>*</v>
          </cell>
          <cell r="K35" t="str">
            <v>*</v>
          </cell>
        </row>
        <row r="36">
          <cell r="I36" t="str">
            <v>*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0"/>
  <sheetViews>
    <sheetView zoomScale="90" zoomScaleNormal="90" workbookViewId="0">
      <selection activeCell="AK62" sqref="AK62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7" bestFit="1" customWidth="1"/>
  </cols>
  <sheetData>
    <row r="1" spans="1:37" ht="20.100000000000001" customHeight="1" x14ac:dyDescent="0.2">
      <c r="A1" s="143" t="s">
        <v>22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5"/>
    </row>
    <row r="2" spans="1:37" s="4" customFormat="1" ht="20.100000000000001" customHeight="1" x14ac:dyDescent="0.2">
      <c r="A2" s="146" t="s">
        <v>21</v>
      </c>
      <c r="B2" s="140" t="s">
        <v>230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2"/>
    </row>
    <row r="3" spans="1:37" s="5" customFormat="1" ht="20.100000000000001" customHeight="1" x14ac:dyDescent="0.2">
      <c r="A3" s="146"/>
      <c r="B3" s="147">
        <v>1</v>
      </c>
      <c r="C3" s="147">
        <f>SUM(B3+1)</f>
        <v>2</v>
      </c>
      <c r="D3" s="147">
        <f t="shared" ref="D3:AB3" si="0">SUM(C3+1)</f>
        <v>3</v>
      </c>
      <c r="E3" s="147">
        <f t="shared" si="0"/>
        <v>4</v>
      </c>
      <c r="F3" s="147">
        <f t="shared" si="0"/>
        <v>5</v>
      </c>
      <c r="G3" s="147">
        <v>6</v>
      </c>
      <c r="H3" s="147">
        <v>7</v>
      </c>
      <c r="I3" s="147">
        <f t="shared" si="0"/>
        <v>8</v>
      </c>
      <c r="J3" s="147">
        <f t="shared" si="0"/>
        <v>9</v>
      </c>
      <c r="K3" s="147">
        <f t="shared" si="0"/>
        <v>10</v>
      </c>
      <c r="L3" s="147">
        <f t="shared" si="0"/>
        <v>11</v>
      </c>
      <c r="M3" s="147">
        <f t="shared" si="0"/>
        <v>12</v>
      </c>
      <c r="N3" s="147">
        <f t="shared" si="0"/>
        <v>13</v>
      </c>
      <c r="O3" s="147">
        <f t="shared" si="0"/>
        <v>14</v>
      </c>
      <c r="P3" s="147">
        <f t="shared" si="0"/>
        <v>15</v>
      </c>
      <c r="Q3" s="147">
        <f t="shared" si="0"/>
        <v>16</v>
      </c>
      <c r="R3" s="147">
        <f t="shared" si="0"/>
        <v>17</v>
      </c>
      <c r="S3" s="147">
        <f t="shared" si="0"/>
        <v>18</v>
      </c>
      <c r="T3" s="147">
        <f t="shared" si="0"/>
        <v>19</v>
      </c>
      <c r="U3" s="147">
        <f t="shared" si="0"/>
        <v>20</v>
      </c>
      <c r="V3" s="147">
        <f t="shared" si="0"/>
        <v>21</v>
      </c>
      <c r="W3" s="147">
        <f t="shared" si="0"/>
        <v>22</v>
      </c>
      <c r="X3" s="147">
        <f t="shared" si="0"/>
        <v>23</v>
      </c>
      <c r="Y3" s="147">
        <f t="shared" si="0"/>
        <v>24</v>
      </c>
      <c r="Z3" s="147">
        <f t="shared" si="0"/>
        <v>25</v>
      </c>
      <c r="AA3" s="147">
        <f t="shared" si="0"/>
        <v>26</v>
      </c>
      <c r="AB3" s="147">
        <f t="shared" si="0"/>
        <v>27</v>
      </c>
      <c r="AC3" s="147">
        <f>SUM(AB3+1)</f>
        <v>28</v>
      </c>
      <c r="AD3" s="147">
        <f>SUM(AC3+1)</f>
        <v>29</v>
      </c>
      <c r="AE3" s="147">
        <v>30</v>
      </c>
      <c r="AF3" s="152">
        <v>31</v>
      </c>
      <c r="AG3" s="148" t="s">
        <v>36</v>
      </c>
    </row>
    <row r="4" spans="1:37" s="5" customFormat="1" x14ac:dyDescent="0.2">
      <c r="A4" s="146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53"/>
      <c r="AG4" s="149"/>
    </row>
    <row r="5" spans="1:37" s="5" customFormat="1" x14ac:dyDescent="0.2">
      <c r="A5" s="57" t="s">
        <v>40</v>
      </c>
      <c r="B5" s="127">
        <f>[1]Outubro!$B$5</f>
        <v>28.8125</v>
      </c>
      <c r="C5" s="127">
        <f>[1]Outubro!$B$6</f>
        <v>28.824999999999999</v>
      </c>
      <c r="D5" s="127">
        <f>[1]Outubro!$B$7</f>
        <v>27.170833333333334</v>
      </c>
      <c r="E5" s="127">
        <f>[1]Outubro!$B$8</f>
        <v>29.766666666666666</v>
      </c>
      <c r="F5" s="127">
        <f>[1]Outubro!$B$9</f>
        <v>29.658333333333331</v>
      </c>
      <c r="G5" s="127">
        <f>[1]Outubro!$B$10</f>
        <v>23.174999999999997</v>
      </c>
      <c r="H5" s="127">
        <f>[1]Outubro!$B$11</f>
        <v>23.487499999999994</v>
      </c>
      <c r="I5" s="127">
        <f>[1]Outubro!$B$12</f>
        <v>24.395833333333332</v>
      </c>
      <c r="J5" s="127">
        <f>[1]Outubro!$B$13</f>
        <v>26.599999999999998</v>
      </c>
      <c r="K5" s="127">
        <f>[1]Outubro!$B$14</f>
        <v>27.487500000000001</v>
      </c>
      <c r="L5" s="127">
        <f>[1]Outubro!$B$15</f>
        <v>29.029166666666669</v>
      </c>
      <c r="M5" s="127">
        <f>[1]Outubro!$B$16</f>
        <v>28.933333333333341</v>
      </c>
      <c r="N5" s="127">
        <f>[1]Outubro!$B$17</f>
        <v>26.987499999999994</v>
      </c>
      <c r="O5" s="127">
        <f>[1]Outubro!$B$18</f>
        <v>27.795833333333334</v>
      </c>
      <c r="P5" s="127">
        <f>[1]Outubro!$B$19</f>
        <v>29.237500000000001</v>
      </c>
      <c r="Q5" s="127">
        <f>[1]Outubro!$B$20</f>
        <v>29.595833333333331</v>
      </c>
      <c r="R5" s="127">
        <f>[1]Outubro!$B$21</f>
        <v>30.316666666666666</v>
      </c>
      <c r="S5" s="127">
        <f>[1]Outubro!$B$22</f>
        <v>29.8</v>
      </c>
      <c r="T5" s="127">
        <f>[1]Outubro!$B$23</f>
        <v>28.483333333333334</v>
      </c>
      <c r="U5" s="127">
        <f>[1]Outubro!$B$24</f>
        <v>27.354166666666661</v>
      </c>
      <c r="V5" s="127">
        <f>[1]Outubro!$B$25</f>
        <v>24.966666666666669</v>
      </c>
      <c r="W5" s="127">
        <f>[1]Outubro!$B$26</f>
        <v>22.604166666666671</v>
      </c>
      <c r="X5" s="127">
        <f>[1]Outubro!$B$27</f>
        <v>24.137499999999999</v>
      </c>
      <c r="Y5" s="127">
        <f>[1]Outubro!$B$28</f>
        <v>27.570833333333336</v>
      </c>
      <c r="Z5" s="127">
        <f>[1]Outubro!$B$29</f>
        <v>29.308333333333337</v>
      </c>
      <c r="AA5" s="127">
        <f>[1]Outubro!$B$30</f>
        <v>30.729166666666671</v>
      </c>
      <c r="AB5" s="127">
        <f>[1]Outubro!$B$31</f>
        <v>29.212499999999991</v>
      </c>
      <c r="AC5" s="127">
        <f>[1]Outubro!$B$32</f>
        <v>27.354166666666675</v>
      </c>
      <c r="AD5" s="127">
        <f>[1]Outubro!$B$33</f>
        <v>28.82083333333334</v>
      </c>
      <c r="AE5" s="127">
        <f>[1]Outubro!$B$34</f>
        <v>30.125</v>
      </c>
      <c r="AF5" s="127">
        <f>[1]Outubro!$B$35</f>
        <v>31.362500000000001</v>
      </c>
      <c r="AG5" s="96">
        <f>AVERAGE(B5:AF5)</f>
        <v>27.842069892473113</v>
      </c>
    </row>
    <row r="6" spans="1:37" x14ac:dyDescent="0.2">
      <c r="A6" s="57" t="s">
        <v>0</v>
      </c>
      <c r="B6" s="11">
        <f>[2]Outubro!$B$5</f>
        <v>28.233333333333334</v>
      </c>
      <c r="C6" s="11">
        <f>[2]Outubro!$B$6</f>
        <v>28.8</v>
      </c>
      <c r="D6" s="11">
        <f>[2]Outubro!$B$7</f>
        <v>26.266666666666669</v>
      </c>
      <c r="E6" s="11">
        <f>[2]Outubro!$B$8</f>
        <v>25.229166666666668</v>
      </c>
      <c r="F6" s="11">
        <f>[2]Outubro!$B$9</f>
        <v>21.408333333333331</v>
      </c>
      <c r="G6" s="11">
        <f>[2]Outubro!$B$10</f>
        <v>18.820833333333333</v>
      </c>
      <c r="H6" s="11">
        <f>[2]Outubro!$B$11</f>
        <v>20.574999999999996</v>
      </c>
      <c r="I6" s="11">
        <f>[2]Outubro!$B$12</f>
        <v>23.162499999999994</v>
      </c>
      <c r="J6" s="11">
        <f>[2]Outubro!$B$13</f>
        <v>24.087500000000002</v>
      </c>
      <c r="K6" s="11">
        <f>[2]Outubro!$B$14</f>
        <v>25.516666666666666</v>
      </c>
      <c r="L6" s="11">
        <f>[2]Outubro!$B$15</f>
        <v>27.683333333333337</v>
      </c>
      <c r="M6" s="11">
        <f>[2]Outubro!$B$16</f>
        <v>29.308333333333334</v>
      </c>
      <c r="N6" s="11">
        <f>[2]Outubro!$B$17</f>
        <v>29.625</v>
      </c>
      <c r="O6" s="11">
        <f>[2]Outubro!$B$18</f>
        <v>24.445833333333326</v>
      </c>
      <c r="P6" s="11">
        <f>[2]Outubro!$B$19</f>
        <v>22.462500000000002</v>
      </c>
      <c r="Q6" s="11">
        <f>[2]Outubro!$B$20</f>
        <v>23.983333333333334</v>
      </c>
      <c r="R6" s="11">
        <f>[2]Outubro!$B$21</f>
        <v>26.783333333333335</v>
      </c>
      <c r="S6" s="11">
        <f>[2]Outubro!$B$22</f>
        <v>25.399999999999995</v>
      </c>
      <c r="T6" s="11">
        <f>[2]Outubro!$B$23</f>
        <v>23.954166666666662</v>
      </c>
      <c r="U6" s="11">
        <f>[2]Outubro!$B$24</f>
        <v>25.020833333333339</v>
      </c>
      <c r="V6" s="11">
        <f>[2]Outubro!$B$25</f>
        <v>20.666666666666668</v>
      </c>
      <c r="W6" s="11">
        <f>[2]Outubro!$B$26</f>
        <v>19.024999999999999</v>
      </c>
      <c r="X6" s="11">
        <f>[2]Outubro!$B$27</f>
        <v>21.9375</v>
      </c>
      <c r="Y6" s="11">
        <f>[2]Outubro!$B$28</f>
        <v>25.079166666666662</v>
      </c>
      <c r="Z6" s="11">
        <f>[2]Outubro!$B$29</f>
        <v>26.766666666666666</v>
      </c>
      <c r="AA6" s="11">
        <f>[2]Outubro!$B$30</f>
        <v>26.445833333333336</v>
      </c>
      <c r="AB6" s="11">
        <f>[2]Outubro!$B$31</f>
        <v>28.283333333333335</v>
      </c>
      <c r="AC6" s="11">
        <f>[2]Outubro!$B$32</f>
        <v>29.233333333333331</v>
      </c>
      <c r="AD6" s="11">
        <f>[2]Outubro!$B$33</f>
        <v>29.416666666666661</v>
      </c>
      <c r="AE6" s="11">
        <f>[2]Outubro!$B$34</f>
        <v>31.229166666666668</v>
      </c>
      <c r="AF6" s="11">
        <f>[2]Outubro!$B$35</f>
        <v>29.129166666666666</v>
      </c>
      <c r="AG6" s="92">
        <f>AVERAGE(B6:AF6)</f>
        <v>25.418682795698921</v>
      </c>
    </row>
    <row r="7" spans="1:37" x14ac:dyDescent="0.2">
      <c r="A7" s="57" t="s">
        <v>104</v>
      </c>
      <c r="B7" s="11">
        <f>[3]Outubro!$B$5</f>
        <v>31.699999999999996</v>
      </c>
      <c r="C7" s="11">
        <f>[3]Outubro!$B$6</f>
        <v>28.88571428571429</v>
      </c>
      <c r="D7" s="11">
        <f>[3]Outubro!$B$7</f>
        <v>30.200000000000003</v>
      </c>
      <c r="E7" s="11">
        <f>[3]Outubro!$B$8</f>
        <v>30.186666666666667</v>
      </c>
      <c r="F7" s="11">
        <f>[3]Outubro!$B$9</f>
        <v>28.492857142857144</v>
      </c>
      <c r="G7" s="11">
        <f>[3]Outubro!$B$10</f>
        <v>20.557142857142857</v>
      </c>
      <c r="H7" s="11">
        <f>[3]Outubro!$B$11</f>
        <v>22.314285714285713</v>
      </c>
      <c r="I7" s="11">
        <f>[3]Outubro!$B$12</f>
        <v>24.813333333333336</v>
      </c>
      <c r="J7" s="11">
        <f>[3]Outubro!$B$13</f>
        <v>28.779999999999994</v>
      </c>
      <c r="K7" s="11">
        <f>[3]Outubro!$B$14</f>
        <v>30.393333333333334</v>
      </c>
      <c r="L7" s="11">
        <f>[3]Outubro!$B$15</f>
        <v>32.964285714285715</v>
      </c>
      <c r="M7" s="11">
        <f>[3]Outubro!$B$16</f>
        <v>34.171428571428571</v>
      </c>
      <c r="N7" s="11">
        <f>[3]Outubro!$B$17</f>
        <v>32.49285714285714</v>
      </c>
      <c r="O7" s="11">
        <f>[3]Outubro!$B$18</f>
        <v>31.000000000000004</v>
      </c>
      <c r="P7" s="11">
        <f>[3]Outubro!$B$19</f>
        <v>29.893333333333334</v>
      </c>
      <c r="Q7" s="11">
        <f>[3]Outubro!$B$20</f>
        <v>30.36428571428571</v>
      </c>
      <c r="R7" s="11">
        <f>[3]Outubro!$B$21</f>
        <v>30.857142857142858</v>
      </c>
      <c r="S7" s="11">
        <f>[3]Outubro!$B$22</f>
        <v>33.438461538461539</v>
      </c>
      <c r="T7" s="11">
        <f>[3]Outubro!$B$23</f>
        <v>30.164285714285718</v>
      </c>
      <c r="U7" s="11">
        <f>[3]Outubro!$B$24</f>
        <v>29.757142857142856</v>
      </c>
      <c r="V7" s="11">
        <f>[3]Outubro!$B$25</f>
        <v>22.985714285714288</v>
      </c>
      <c r="W7" s="11">
        <f>[3]Outubro!$B$26</f>
        <v>22.63571428571429</v>
      </c>
      <c r="X7" s="11">
        <f>[3]Outubro!$B$27</f>
        <v>27.3</v>
      </c>
      <c r="Y7" s="11">
        <f>[3]Outubro!$B$28</f>
        <v>30.599999999999998</v>
      </c>
      <c r="Z7" s="11">
        <f>[3]Outubro!$B$29</f>
        <v>33.215384615384615</v>
      </c>
      <c r="AA7" s="11">
        <f>[3]Outubro!$B$30</f>
        <v>33.907692307692301</v>
      </c>
      <c r="AB7" s="11">
        <f>[3]Outubro!$B$31</f>
        <v>33.41538461538461</v>
      </c>
      <c r="AC7" s="11">
        <f>[3]Outubro!$B$32</f>
        <v>29.38571428571429</v>
      </c>
      <c r="AD7" s="11">
        <f>[3]Outubro!$B$33</f>
        <v>31.521428571428569</v>
      </c>
      <c r="AE7" s="11">
        <f>[3]Outubro!$B$34</f>
        <v>34.873333333333335</v>
      </c>
      <c r="AF7" s="11">
        <f>[3]Outubro!$B$35</f>
        <v>30.875</v>
      </c>
      <c r="AG7" s="96">
        <f>AVERAGE(B7:AF7)</f>
        <v>29.746513647642676</v>
      </c>
    </row>
    <row r="8" spans="1:37" x14ac:dyDescent="0.2">
      <c r="A8" s="57" t="s">
        <v>1</v>
      </c>
      <c r="B8" s="11">
        <f>[4]Outubro!$B$5</f>
        <v>27.888888888888886</v>
      </c>
      <c r="C8" s="11" t="str">
        <f>[4]Outubro!$B$6</f>
        <v>*</v>
      </c>
      <c r="D8" s="11" t="str">
        <f>[4]Outubro!$B$7</f>
        <v>*</v>
      </c>
      <c r="E8" s="11" t="str">
        <f>[4]Outubro!$B$8</f>
        <v>*</v>
      </c>
      <c r="F8" s="11" t="str">
        <f>[4]Outubro!$B$9</f>
        <v>*</v>
      </c>
      <c r="G8" s="11" t="str">
        <f>[4]Outubro!$B$10</f>
        <v>*</v>
      </c>
      <c r="H8" s="11">
        <f>[4]Outubro!$B$11</f>
        <v>26.863636363636363</v>
      </c>
      <c r="I8" s="11">
        <f>[4]Outubro!$B$12</f>
        <v>25.295833333333331</v>
      </c>
      <c r="J8" s="11">
        <f>[4]Outubro!$B$13</f>
        <v>27.029166666666665</v>
      </c>
      <c r="K8" s="11">
        <f>[4]Outubro!$B$14</f>
        <v>29.904166666666665</v>
      </c>
      <c r="L8" s="11">
        <f>[4]Outubro!$B$15</f>
        <v>30.054166666666664</v>
      </c>
      <c r="M8" s="11">
        <f>[4]Outubro!$B$16</f>
        <v>30.229166666666657</v>
      </c>
      <c r="N8" s="11">
        <f>[4]Outubro!$B$17</f>
        <v>30.117391304347827</v>
      </c>
      <c r="O8" s="11" t="str">
        <f>[4]Outubro!$B$18</f>
        <v>*</v>
      </c>
      <c r="P8" s="11" t="str">
        <f>[4]Outubro!$B$19</f>
        <v>*</v>
      </c>
      <c r="Q8" s="11" t="str">
        <f>[4]Outubro!$B$20</f>
        <v>*</v>
      </c>
      <c r="R8" s="11" t="str">
        <f>[4]Outubro!$B$21</f>
        <v>*</v>
      </c>
      <c r="S8" s="11" t="str">
        <f>[4]Outubro!$B$22</f>
        <v>*</v>
      </c>
      <c r="T8" s="11" t="str">
        <f>[4]Outubro!$B$23</f>
        <v>*</v>
      </c>
      <c r="U8" s="11">
        <f>[4]Outubro!$B$24</f>
        <v>32.438461538461539</v>
      </c>
      <c r="V8" s="11">
        <f>[4]Outubro!$B$25</f>
        <v>24.587500000000006</v>
      </c>
      <c r="W8" s="11">
        <f>[4]Outubro!$B$26</f>
        <v>22.329166666666666</v>
      </c>
      <c r="X8" s="11">
        <f>[4]Outubro!$B$27</f>
        <v>24.366666666666664</v>
      </c>
      <c r="Y8" s="11">
        <f>[4]Outubro!$B$28</f>
        <v>27.258333333333336</v>
      </c>
      <c r="Z8" s="11">
        <f>[4]Outubro!$B$29</f>
        <v>29.787499999999998</v>
      </c>
      <c r="AA8" s="11">
        <f>[4]Outubro!$B$30</f>
        <v>30.400000000000002</v>
      </c>
      <c r="AB8" s="11" t="str">
        <f>[4]Outubro!$B$31</f>
        <v>*</v>
      </c>
      <c r="AC8" s="11" t="str">
        <f>[4]Outubro!$B$32</f>
        <v>*</v>
      </c>
      <c r="AD8" s="11" t="str">
        <f>[4]Outubro!$B$33</f>
        <v>*</v>
      </c>
      <c r="AE8" s="11" t="str">
        <f>[4]Outubro!$B$34</f>
        <v>*</v>
      </c>
      <c r="AF8" s="11" t="str">
        <f>[4]Outubro!$B$35</f>
        <v>*</v>
      </c>
      <c r="AG8" s="92">
        <f>AVERAGE(B8:AF8)</f>
        <v>27.903336317466749</v>
      </c>
    </row>
    <row r="9" spans="1:37" x14ac:dyDescent="0.2">
      <c r="A9" s="57" t="s">
        <v>167</v>
      </c>
      <c r="B9" s="11">
        <f>[5]Outubro!$B$5</f>
        <v>31.739999999999995</v>
      </c>
      <c r="C9" s="11">
        <f>[5]Outubro!$B$6</f>
        <v>29.693333333333335</v>
      </c>
      <c r="D9" s="11">
        <f>[5]Outubro!$B$7</f>
        <v>27.285714285714278</v>
      </c>
      <c r="E9" s="11">
        <f>[5]Outubro!$B$8</f>
        <v>27.826666666666672</v>
      </c>
      <c r="F9" s="11">
        <f>[5]Outubro!$B$9</f>
        <v>19.286666666666669</v>
      </c>
      <c r="G9" s="11">
        <f>[5]Outubro!$B$10</f>
        <v>17.830769230769228</v>
      </c>
      <c r="H9" s="11">
        <f>[5]Outubro!$B$11</f>
        <v>22.507142857142856</v>
      </c>
      <c r="I9" s="11">
        <f>[5]Outubro!$B$12</f>
        <v>24.631249999999998</v>
      </c>
      <c r="J9" s="11">
        <f>[5]Outubro!$B$13</f>
        <v>27.518749999999997</v>
      </c>
      <c r="K9" s="11">
        <f>[5]Outubro!$B$14</f>
        <v>29.42</v>
      </c>
      <c r="L9" s="11">
        <f>[5]Outubro!$B$15</f>
        <v>30.846666666666668</v>
      </c>
      <c r="M9" s="11">
        <f>[5]Outubro!$B$16</f>
        <v>32.159999999999997</v>
      </c>
      <c r="N9" s="11">
        <f>[5]Outubro!$B$17</f>
        <v>32.679999999999993</v>
      </c>
      <c r="O9" s="11">
        <f>[5]Outubro!$B$18</f>
        <v>25.066666666666663</v>
      </c>
      <c r="P9" s="11">
        <f>[5]Outubro!$B$19</f>
        <v>20.735714285714284</v>
      </c>
      <c r="Q9" s="11">
        <f>[5]Outubro!$B$20</f>
        <v>24.939999999999998</v>
      </c>
      <c r="R9" s="11">
        <f>[5]Outubro!$B$21</f>
        <v>27.786666666666665</v>
      </c>
      <c r="S9" s="11">
        <f>[5]Outubro!$B$22</f>
        <v>27.18</v>
      </c>
      <c r="T9" s="11">
        <f>[5]Outubro!$B$23</f>
        <v>24.2</v>
      </c>
      <c r="U9" s="11">
        <f>[5]Outubro!$B$24</f>
        <v>26.080000000000002</v>
      </c>
      <c r="V9" s="11">
        <f>[5]Outubro!$B$25</f>
        <v>17.59090909090909</v>
      </c>
      <c r="W9" s="11">
        <f>[5]Outubro!$B$26</f>
        <v>20.035714285714285</v>
      </c>
      <c r="X9" s="11">
        <f>[5]Outubro!$B$27</f>
        <v>24.6</v>
      </c>
      <c r="Y9" s="11">
        <f>[5]Outubro!$B$28</f>
        <v>29.1</v>
      </c>
      <c r="Z9" s="11">
        <f>[5]Outubro!$B$29</f>
        <v>30.186666666666667</v>
      </c>
      <c r="AA9" s="11">
        <f>[5]Outubro!$B$30</f>
        <v>27.566666666666666</v>
      </c>
      <c r="AB9" s="11">
        <f>[5]Outubro!$B$31</f>
        <v>31.650000000000002</v>
      </c>
      <c r="AC9" s="11">
        <f>[5]Outubro!$B$32</f>
        <v>31.7</v>
      </c>
      <c r="AD9" s="11">
        <f>[5]Outubro!$B$33</f>
        <v>32.714285714285715</v>
      </c>
      <c r="AE9" s="11">
        <f>[5]Outubro!$B$34</f>
        <v>31.120833333333334</v>
      </c>
      <c r="AF9" s="11">
        <f>[5]Outubro!$B$35</f>
        <v>28.558333333333326</v>
      </c>
      <c r="AG9" s="96">
        <f>AVERAGE(B9:AF9)</f>
        <v>26.910948916674723</v>
      </c>
    </row>
    <row r="10" spans="1:37" x14ac:dyDescent="0.2">
      <c r="A10" s="57" t="s">
        <v>111</v>
      </c>
      <c r="B10" s="11" t="str">
        <f>[6]Outubro!$B$5</f>
        <v>*</v>
      </c>
      <c r="C10" s="11" t="str">
        <f>[6]Outubro!$B$6</f>
        <v>*</v>
      </c>
      <c r="D10" s="11" t="str">
        <f>[6]Outubro!$B$7</f>
        <v>*</v>
      </c>
      <c r="E10" s="11" t="str">
        <f>[6]Outubro!$B$8</f>
        <v>*</v>
      </c>
      <c r="F10" s="11" t="str">
        <f>[6]Outubro!$B$9</f>
        <v>*</v>
      </c>
      <c r="G10" s="11" t="str">
        <f>[6]Outubro!$B$10</f>
        <v>*</v>
      </c>
      <c r="H10" s="11" t="str">
        <f>[6]Outubro!$B$11</f>
        <v>*</v>
      </c>
      <c r="I10" s="11" t="str">
        <f>[6]Outubro!$B$12</f>
        <v>*</v>
      </c>
      <c r="J10" s="11" t="str">
        <f>[6]Outubro!$B$13</f>
        <v>*</v>
      </c>
      <c r="K10" s="11" t="str">
        <f>[6]Outubro!$B$14</f>
        <v>*</v>
      </c>
      <c r="L10" s="11" t="str">
        <f>[6]Outubro!$B$15</f>
        <v>*</v>
      </c>
      <c r="M10" s="11" t="str">
        <f>[6]Outubro!$B$16</f>
        <v>*</v>
      </c>
      <c r="N10" s="11" t="str">
        <f>[6]Outubro!$B$17</f>
        <v>*</v>
      </c>
      <c r="O10" s="11" t="str">
        <f>[6]Outubro!$B$18</f>
        <v>*</v>
      </c>
      <c r="P10" s="11" t="str">
        <f>[6]Outubro!$B$19</f>
        <v>*</v>
      </c>
      <c r="Q10" s="11" t="str">
        <f>[6]Outubro!$B$20</f>
        <v>*</v>
      </c>
      <c r="R10" s="11" t="str">
        <f>[6]Outubro!$B$21</f>
        <v>*</v>
      </c>
      <c r="S10" s="11" t="str">
        <f>[6]Outubro!$B$22</f>
        <v>*</v>
      </c>
      <c r="T10" s="11" t="str">
        <f>[6]Outubro!$B$23</f>
        <v>*</v>
      </c>
      <c r="U10" s="11" t="str">
        <f>[6]Outubro!$B$24</f>
        <v>*</v>
      </c>
      <c r="V10" s="11" t="str">
        <f>[6]Outubro!$B$25</f>
        <v>*</v>
      </c>
      <c r="W10" s="11" t="str">
        <f>[6]Outubro!$B$26</f>
        <v>*</v>
      </c>
      <c r="X10" s="11" t="str">
        <f>[6]Outubro!$B$27</f>
        <v>*</v>
      </c>
      <c r="Y10" s="11" t="str">
        <f>[6]Outubro!$B$28</f>
        <v>*</v>
      </c>
      <c r="Z10" s="11" t="str">
        <f>[6]Outubro!$B$29</f>
        <v>*</v>
      </c>
      <c r="AA10" s="11" t="str">
        <f>[6]Outubro!$B$30</f>
        <v>*</v>
      </c>
      <c r="AB10" s="11" t="str">
        <f>[6]Outubro!$B$31</f>
        <v>*</v>
      </c>
      <c r="AC10" s="11" t="str">
        <f>[6]Outubro!$B$32</f>
        <v>*</v>
      </c>
      <c r="AD10" s="11" t="str">
        <f>[6]Outubro!$B$33</f>
        <v>*</v>
      </c>
      <c r="AE10" s="11" t="str">
        <f>[6]Outubro!$B$34</f>
        <v>*</v>
      </c>
      <c r="AF10" s="11" t="str">
        <f>[6]Outubro!$B$35</f>
        <v>*</v>
      </c>
      <c r="AG10" s="136" t="s">
        <v>226</v>
      </c>
    </row>
    <row r="11" spans="1:37" x14ac:dyDescent="0.2">
      <c r="A11" s="57" t="s">
        <v>64</v>
      </c>
      <c r="B11" s="11">
        <f>[7]Outubro!$B$5</f>
        <v>27.962499999999995</v>
      </c>
      <c r="C11" s="11">
        <f>[7]Outubro!$B$6</f>
        <v>29.820833333333329</v>
      </c>
      <c r="D11" s="11">
        <f>[7]Outubro!$B$7</f>
        <v>27.833333333333339</v>
      </c>
      <c r="E11" s="11">
        <f>[7]Outubro!$B$8</f>
        <v>27.358333333333331</v>
      </c>
      <c r="F11" s="11">
        <f>[7]Outubro!$B$9</f>
        <v>28.775000000000002</v>
      </c>
      <c r="G11" s="11">
        <f>[7]Outubro!$B$10</f>
        <v>21.454166666666666</v>
      </c>
      <c r="H11" s="11">
        <f>[7]Outubro!$B$11</f>
        <v>22.229166666666668</v>
      </c>
      <c r="I11" s="11">
        <f>[7]Outubro!$B$12</f>
        <v>23.970833333333331</v>
      </c>
      <c r="J11" s="11">
        <f>[7]Outubro!$B$13</f>
        <v>25.816666666666663</v>
      </c>
      <c r="K11" s="11">
        <f>[7]Outubro!$B$14</f>
        <v>27.045833333333334</v>
      </c>
      <c r="L11" s="11">
        <f>[7]Outubro!$B$15</f>
        <v>28.758333333333336</v>
      </c>
      <c r="M11" s="11">
        <f>[7]Outubro!$B$16</f>
        <v>30.045833333333338</v>
      </c>
      <c r="N11" s="11">
        <f>[7]Outubro!$B$17</f>
        <v>28.404166666666669</v>
      </c>
      <c r="O11" s="11">
        <f>[7]Outubro!$B$18</f>
        <v>27.512500000000006</v>
      </c>
      <c r="P11" s="11">
        <f>[7]Outubro!$B$19</f>
        <v>27.812499999999996</v>
      </c>
      <c r="Q11" s="11">
        <f>[7]Outubro!$B$20</f>
        <v>26.912500000000005</v>
      </c>
      <c r="R11" s="11">
        <f>[7]Outubro!$B$21</f>
        <v>29.033333333333328</v>
      </c>
      <c r="S11" s="11">
        <f>[7]Outubro!$B$22</f>
        <v>29.566666666666663</v>
      </c>
      <c r="T11" s="11">
        <f>[7]Outubro!$B$23</f>
        <v>27.787499999999998</v>
      </c>
      <c r="U11" s="11">
        <f>[7]Outubro!$B$24</f>
        <v>27.041666666666668</v>
      </c>
      <c r="V11" s="11">
        <f>[7]Outubro!$B$25</f>
        <v>23.008333333333329</v>
      </c>
      <c r="W11" s="11">
        <f>[7]Outubro!$B$26</f>
        <v>21.200000000000003</v>
      </c>
      <c r="X11" s="11">
        <f>[7]Outubro!$B$27</f>
        <v>23.733333333333334</v>
      </c>
      <c r="Y11" s="11">
        <f>[7]Outubro!$B$28</f>
        <v>26.612499999999997</v>
      </c>
      <c r="Z11" s="11">
        <f>[7]Outubro!$B$29</f>
        <v>28.770833333333339</v>
      </c>
      <c r="AA11" s="11">
        <f>[7]Outubro!$B$30</f>
        <v>30.133333333333326</v>
      </c>
      <c r="AB11" s="11">
        <f>[7]Outubro!$B$31</f>
        <v>30.099999999999998</v>
      </c>
      <c r="AC11" s="11">
        <f>[7]Outubro!$B$32</f>
        <v>26.024999999999995</v>
      </c>
      <c r="AD11" s="11">
        <f>[7]Outubro!$B$33</f>
        <v>26.837500000000002</v>
      </c>
      <c r="AE11" s="11">
        <f>[7]Outubro!$B$34</f>
        <v>30.191666666666663</v>
      </c>
      <c r="AF11" s="11">
        <f>[7]Outubro!$B$35</f>
        <v>30.062499999999996</v>
      </c>
      <c r="AG11" s="92">
        <f>AVERAGE(B11:AF11)</f>
        <v>27.155376344086019</v>
      </c>
    </row>
    <row r="12" spans="1:37" x14ac:dyDescent="0.2">
      <c r="A12" s="57" t="s">
        <v>41</v>
      </c>
      <c r="B12" s="11">
        <f>[8]Outubro!$B$5</f>
        <v>31.658333333333331</v>
      </c>
      <c r="C12" s="11">
        <f>[8]Outubro!$B$6</f>
        <v>29.445833333333336</v>
      </c>
      <c r="D12" s="11">
        <f>[8]Outubro!$B$7</f>
        <v>24.529166666666669</v>
      </c>
      <c r="E12" s="11">
        <f>[8]Outubro!$B$8</f>
        <v>26.116666666666671</v>
      </c>
      <c r="F12" s="11">
        <f>[8]Outubro!$B$9</f>
        <v>21.4375</v>
      </c>
      <c r="G12" s="11">
        <f>[8]Outubro!$B$10</f>
        <v>18.958333333333332</v>
      </c>
      <c r="H12" s="11">
        <f>[8]Outubro!$B$11</f>
        <v>21.354166666666671</v>
      </c>
      <c r="I12" s="11">
        <f>[8]Outubro!$B$12</f>
        <v>21.506249999999998</v>
      </c>
      <c r="J12" s="11">
        <f>[8]Outubro!$B$13</f>
        <v>25.164705882352941</v>
      </c>
      <c r="K12" s="11">
        <f>[8]Outubro!$B$14</f>
        <v>26.412499999999998</v>
      </c>
      <c r="L12" s="11">
        <f>[8]Outubro!$B$15</f>
        <v>29.520833333333343</v>
      </c>
      <c r="M12" s="11">
        <f>[8]Outubro!$B$16</f>
        <v>30.854166666666657</v>
      </c>
      <c r="N12" s="11">
        <f>[8]Outubro!$B$17</f>
        <v>30.120833333333326</v>
      </c>
      <c r="O12" s="11">
        <f>[8]Outubro!$B$18</f>
        <v>27.458333333333339</v>
      </c>
      <c r="P12" s="11">
        <f>[8]Outubro!$B$19</f>
        <v>21.525000000000002</v>
      </c>
      <c r="Q12" s="11">
        <f>[8]Outubro!$B$20</f>
        <v>21.324999999999999</v>
      </c>
      <c r="R12" s="11">
        <f>[8]Outubro!$B$21</f>
        <v>25.674999999999997</v>
      </c>
      <c r="S12" s="11">
        <f>[8]Outubro!$B$22</f>
        <v>26.312500000000004</v>
      </c>
      <c r="T12" s="11">
        <f>[8]Outubro!$B$23</f>
        <v>23.3125</v>
      </c>
      <c r="U12" s="11">
        <f>[8]Outubro!$B$24</f>
        <v>25.208333333333332</v>
      </c>
      <c r="V12" s="11">
        <f>[8]Outubro!$B$25</f>
        <v>22.074999999999999</v>
      </c>
      <c r="W12" s="11">
        <f>[8]Outubro!$B$26</f>
        <v>18.716666666666665</v>
      </c>
      <c r="X12" s="11">
        <f>[8]Outubro!$B$27</f>
        <v>21.549999999999997</v>
      </c>
      <c r="Y12" s="11">
        <f>[8]Outubro!$B$28</f>
        <v>24.770833333333329</v>
      </c>
      <c r="Z12" s="11">
        <f>[8]Outubro!$B$29</f>
        <v>26.983333333333338</v>
      </c>
      <c r="AA12" s="11">
        <f>[8]Outubro!$B$30</f>
        <v>27.608333333333334</v>
      </c>
      <c r="AB12" s="11">
        <f>[8]Outubro!$B$31</f>
        <v>30.400000000000002</v>
      </c>
      <c r="AC12" s="11">
        <f>[8]Outubro!$B$32</f>
        <v>31.504166666666677</v>
      </c>
      <c r="AD12" s="11">
        <f>[8]Outubro!$B$33</f>
        <v>31.254166666666659</v>
      </c>
      <c r="AE12" s="11">
        <f>[8]Outubro!$B$34</f>
        <v>32.12083333333333</v>
      </c>
      <c r="AF12" s="11">
        <f>[8]Outubro!$B$35</f>
        <v>28.862500000000001</v>
      </c>
      <c r="AG12" s="92">
        <f>AVERAGE(B12:AF12)</f>
        <v>25.927154490828585</v>
      </c>
      <c r="AJ12" t="s">
        <v>47</v>
      </c>
    </row>
    <row r="13" spans="1:37" x14ac:dyDescent="0.2">
      <c r="A13" s="57" t="s">
        <v>114</v>
      </c>
      <c r="B13" s="11" t="str">
        <f>[9]Outubro!$B$5</f>
        <v>*</v>
      </c>
      <c r="C13" s="11" t="str">
        <f>[9]Outubro!$B$6</f>
        <v>*</v>
      </c>
      <c r="D13" s="11" t="str">
        <f>[9]Outubro!$B$7</f>
        <v>*</v>
      </c>
      <c r="E13" s="11" t="str">
        <f>[9]Outubro!$B$8</f>
        <v>*</v>
      </c>
      <c r="F13" s="11" t="str">
        <f>[9]Outubro!$B$9</f>
        <v>*</v>
      </c>
      <c r="G13" s="11" t="str">
        <f>[9]Outubro!$B$10</f>
        <v>*</v>
      </c>
      <c r="H13" s="11" t="str">
        <f>[9]Outubro!$B$11</f>
        <v>*</v>
      </c>
      <c r="I13" s="11" t="str">
        <f>[9]Outubro!$B$12</f>
        <v>*</v>
      </c>
      <c r="J13" s="11" t="str">
        <f>[9]Outubro!$B$13</f>
        <v>*</v>
      </c>
      <c r="K13" s="11" t="str">
        <f>[9]Outubro!$B$14</f>
        <v>*</v>
      </c>
      <c r="L13" s="11" t="str">
        <f>[9]Outubro!$B$15</f>
        <v>*</v>
      </c>
      <c r="M13" s="11" t="str">
        <f>[9]Outubro!$B$16</f>
        <v>*</v>
      </c>
      <c r="N13" s="11" t="str">
        <f>[9]Outubro!$B$17</f>
        <v>*</v>
      </c>
      <c r="O13" s="11" t="str">
        <f>[9]Outubro!$B$18</f>
        <v>*</v>
      </c>
      <c r="P13" s="11" t="str">
        <f>[9]Outubro!$B$19</f>
        <v>*</v>
      </c>
      <c r="Q13" s="11" t="str">
        <f>[9]Outubro!$B$20</f>
        <v>*</v>
      </c>
      <c r="R13" s="11" t="str">
        <f>[9]Outubro!$B$21</f>
        <v>*</v>
      </c>
      <c r="S13" s="11" t="str">
        <f>[9]Outubro!$B$22</f>
        <v>*</v>
      </c>
      <c r="T13" s="11" t="str">
        <f>[9]Outubro!$B$23</f>
        <v>*</v>
      </c>
      <c r="U13" s="11" t="str">
        <f>[9]Outubro!$B$24</f>
        <v>*</v>
      </c>
      <c r="V13" s="11" t="str">
        <f>[9]Outubro!$B$25</f>
        <v>*</v>
      </c>
      <c r="W13" s="11" t="str">
        <f>[9]Outubro!$B$26</f>
        <v>*</v>
      </c>
      <c r="X13" s="11" t="str">
        <f>[9]Outubro!$B$27</f>
        <v>*</v>
      </c>
      <c r="Y13" s="11" t="str">
        <f>[9]Outubro!$B$28</f>
        <v>*</v>
      </c>
      <c r="Z13" s="11" t="str">
        <f>[9]Outubro!$B$29</f>
        <v>*</v>
      </c>
      <c r="AA13" s="11" t="str">
        <f>[9]Outubro!$B$30</f>
        <v>*</v>
      </c>
      <c r="AB13" s="11" t="str">
        <f>[9]Outubro!$B$31</f>
        <v>*</v>
      </c>
      <c r="AC13" s="11" t="str">
        <f>[9]Outubro!$B$32</f>
        <v>*</v>
      </c>
      <c r="AD13" s="11" t="str">
        <f>[9]Outubro!$B$33</f>
        <v>*</v>
      </c>
      <c r="AE13" s="11" t="str">
        <f>[9]Outubro!$B$34</f>
        <v>*</v>
      </c>
      <c r="AF13" s="11" t="str">
        <f>[9]Outubro!$B$35</f>
        <v>*</v>
      </c>
      <c r="AG13" s="130" t="s">
        <v>226</v>
      </c>
    </row>
    <row r="14" spans="1:37" x14ac:dyDescent="0.2">
      <c r="A14" s="57" t="s">
        <v>118</v>
      </c>
      <c r="B14" s="11" t="str">
        <f>[10]Outubro!$B$5</f>
        <v>*</v>
      </c>
      <c r="C14" s="11" t="str">
        <f>[10]Outubro!$B$6</f>
        <v>*</v>
      </c>
      <c r="D14" s="11" t="str">
        <f>[10]Outubro!$B$7</f>
        <v>*</v>
      </c>
      <c r="E14" s="11" t="str">
        <f>[10]Outubro!$B$8</f>
        <v>*</v>
      </c>
      <c r="F14" s="11" t="str">
        <f>[10]Outubro!$B$9</f>
        <v>*</v>
      </c>
      <c r="G14" s="11" t="str">
        <f>[10]Outubro!$B$10</f>
        <v>*</v>
      </c>
      <c r="H14" s="11" t="str">
        <f>[10]Outubro!$B$11</f>
        <v>*</v>
      </c>
      <c r="I14" s="11" t="str">
        <f>[10]Outubro!$B$12</f>
        <v>*</v>
      </c>
      <c r="J14" s="11" t="str">
        <f>[10]Outubro!$B$13</f>
        <v>*</v>
      </c>
      <c r="K14" s="11" t="str">
        <f>[10]Outubro!$B$14</f>
        <v>*</v>
      </c>
      <c r="L14" s="11" t="str">
        <f>[10]Outubro!$B$15</f>
        <v>*</v>
      </c>
      <c r="M14" s="11" t="str">
        <f>[10]Outubro!$B$16</f>
        <v>*</v>
      </c>
      <c r="N14" s="11" t="str">
        <f>[10]Outubro!$B$17</f>
        <v>*</v>
      </c>
      <c r="O14" s="11" t="str">
        <f>[10]Outubro!$B$18</f>
        <v>*</v>
      </c>
      <c r="P14" s="11" t="str">
        <f>[10]Outubro!$B$19</f>
        <v>*</v>
      </c>
      <c r="Q14" s="11" t="str">
        <f>[10]Outubro!$B$20</f>
        <v>*</v>
      </c>
      <c r="R14" s="11" t="str">
        <f>[10]Outubro!$B$21</f>
        <v>*</v>
      </c>
      <c r="S14" s="11" t="str">
        <f>[10]Outubro!$B$22</f>
        <v>*</v>
      </c>
      <c r="T14" s="11" t="str">
        <f>[10]Outubro!$B$23</f>
        <v>*</v>
      </c>
      <c r="U14" s="11" t="str">
        <f>[10]Outubro!$B$24</f>
        <v>*</v>
      </c>
      <c r="V14" s="11" t="str">
        <f>[10]Outubro!$B$25</f>
        <v>*</v>
      </c>
      <c r="W14" s="11" t="str">
        <f>[10]Outubro!$B$26</f>
        <v>*</v>
      </c>
      <c r="X14" s="11" t="str">
        <f>[10]Outubro!$B$27</f>
        <v>*</v>
      </c>
      <c r="Y14" s="11" t="str">
        <f>[10]Outubro!$B$28</f>
        <v>*</v>
      </c>
      <c r="Z14" s="11" t="str">
        <f>[10]Outubro!$B$29</f>
        <v>*</v>
      </c>
      <c r="AA14" s="11" t="str">
        <f>[10]Outubro!$B$30</f>
        <v>*</v>
      </c>
      <c r="AB14" s="11" t="str">
        <f>[10]Outubro!$B$31</f>
        <v>*</v>
      </c>
      <c r="AC14" s="11" t="str">
        <f>[10]Outubro!$B$32</f>
        <v>*</v>
      </c>
      <c r="AD14" s="11" t="str">
        <f>[10]Outubro!$B$33</f>
        <v>*</v>
      </c>
      <c r="AE14" s="11" t="str">
        <f>[10]Outubro!$B$34</f>
        <v>*</v>
      </c>
      <c r="AF14" s="11" t="str">
        <f>[10]Outubro!$B$35</f>
        <v>*</v>
      </c>
      <c r="AG14" s="130" t="s">
        <v>226</v>
      </c>
    </row>
    <row r="15" spans="1:37" x14ac:dyDescent="0.2">
      <c r="A15" s="57" t="s">
        <v>121</v>
      </c>
      <c r="B15" s="11">
        <f>[11]Outubro!$B$5</f>
        <v>33.191666666666663</v>
      </c>
      <c r="C15" s="11">
        <f>[11]Outubro!$B$6</f>
        <v>32.175000000000004</v>
      </c>
      <c r="D15" s="11">
        <f>[11]Outubro!$B$7</f>
        <v>29.145454545454548</v>
      </c>
      <c r="E15" s="11">
        <f>[11]Outubro!$B$8</f>
        <v>28.774999999999995</v>
      </c>
      <c r="F15" s="11">
        <f>[11]Outubro!$B$9</f>
        <v>23.827272727272728</v>
      </c>
      <c r="G15" s="11">
        <f>[11]Outubro!$B$10</f>
        <v>18.860000000000003</v>
      </c>
      <c r="H15" s="11">
        <f>[11]Outubro!$B$11</f>
        <v>23.618181818181814</v>
      </c>
      <c r="I15" s="11">
        <f>[11]Outubro!$B$12</f>
        <v>26.308333333333337</v>
      </c>
      <c r="J15" s="11">
        <f>[11]Outubro!$B$13</f>
        <v>29.599999999999998</v>
      </c>
      <c r="K15" s="11">
        <f>[11]Outubro!$B$14</f>
        <v>30.683333333333334</v>
      </c>
      <c r="L15" s="11">
        <f>[11]Outubro!$B$15</f>
        <v>33.258333333333333</v>
      </c>
      <c r="M15" s="11">
        <f>[11]Outubro!$B$16</f>
        <v>33.466666666666661</v>
      </c>
      <c r="N15" s="11">
        <f>[11]Outubro!$B$17</f>
        <v>33.69166666666667</v>
      </c>
      <c r="O15" s="11">
        <f>[11]Outubro!$B$18</f>
        <v>26.25</v>
      </c>
      <c r="P15" s="11">
        <f>[11]Outubro!$B$19</f>
        <v>25.463636363636365</v>
      </c>
      <c r="Q15" s="11">
        <f>[11]Outubro!$B$20</f>
        <v>28.383333333333336</v>
      </c>
      <c r="R15" s="11">
        <f>[11]Outubro!$B$21</f>
        <v>29.758333333333336</v>
      </c>
      <c r="S15" s="11">
        <f>[11]Outubro!$B$22</f>
        <v>31.158333333333331</v>
      </c>
      <c r="T15" s="11">
        <f>[11]Outubro!$B$23</f>
        <v>27.791666666666671</v>
      </c>
      <c r="U15" s="11">
        <f>[11]Outubro!$B$24</f>
        <v>29.658333333333335</v>
      </c>
      <c r="V15" s="11">
        <f>[11]Outubro!$B$25</f>
        <v>21.762499999999999</v>
      </c>
      <c r="W15" s="11">
        <f>[11]Outubro!$B$26</f>
        <v>22.363636363636367</v>
      </c>
      <c r="X15" s="11">
        <f>[11]Outubro!$B$27</f>
        <v>27.324999999999999</v>
      </c>
      <c r="Y15" s="11">
        <f>[11]Outubro!$B$28</f>
        <v>31</v>
      </c>
      <c r="Z15" s="11">
        <f>[11]Outubro!$B$29</f>
        <v>31.418181818181814</v>
      </c>
      <c r="AA15" s="11">
        <f>[11]Outubro!$B$30</f>
        <v>31.76</v>
      </c>
      <c r="AB15" s="11">
        <f>[11]Outubro!$B$31</f>
        <v>33.041666666666657</v>
      </c>
      <c r="AC15" s="11">
        <f>[11]Outubro!$B$32</f>
        <v>30.914285714285715</v>
      </c>
      <c r="AD15" s="11">
        <f>[11]Outubro!$B$33</f>
        <v>28.908333333333321</v>
      </c>
      <c r="AE15" s="11">
        <f>[11]Outubro!$B$34</f>
        <v>31.870833333333334</v>
      </c>
      <c r="AF15" s="11">
        <f>[11]Outubro!$B$35</f>
        <v>30.129166666666663</v>
      </c>
      <c r="AG15" s="96">
        <f>AVERAGE(B15:AF15)</f>
        <v>28.888972559698356</v>
      </c>
      <c r="AK15" t="s">
        <v>47</v>
      </c>
    </row>
    <row r="16" spans="1:37" x14ac:dyDescent="0.2">
      <c r="A16" s="57" t="s">
        <v>168</v>
      </c>
      <c r="B16" s="11" t="str">
        <f>[12]Outubro!$B$5</f>
        <v>*</v>
      </c>
      <c r="C16" s="11" t="str">
        <f>[12]Outubro!$B$6</f>
        <v>*</v>
      </c>
      <c r="D16" s="11" t="str">
        <f>[12]Outubro!$B$7</f>
        <v>*</v>
      </c>
      <c r="E16" s="11" t="str">
        <f>[12]Outubro!$B$8</f>
        <v>*</v>
      </c>
      <c r="F16" s="11" t="str">
        <f>[12]Outubro!$B$9</f>
        <v>*</v>
      </c>
      <c r="G16" s="11" t="str">
        <f>[12]Outubro!$B$10</f>
        <v>*</v>
      </c>
      <c r="H16" s="11" t="str">
        <f>[12]Outubro!$B$11</f>
        <v>*</v>
      </c>
      <c r="I16" s="11" t="str">
        <f>[12]Outubro!$B$12</f>
        <v>*</v>
      </c>
      <c r="J16" s="11" t="str">
        <f>[12]Outubro!$B$13</f>
        <v>*</v>
      </c>
      <c r="K16" s="11" t="str">
        <f>[12]Outubro!$B$14</f>
        <v>*</v>
      </c>
      <c r="L16" s="11" t="str">
        <f>[12]Outubro!$B$15</f>
        <v>*</v>
      </c>
      <c r="M16" s="11" t="str">
        <f>[12]Outubro!$B$16</f>
        <v>*</v>
      </c>
      <c r="N16" s="11" t="str">
        <f>[12]Outubro!$B$17</f>
        <v>*</v>
      </c>
      <c r="O16" s="11" t="str">
        <f>[12]Outubro!$B$18</f>
        <v>*</v>
      </c>
      <c r="P16" s="11" t="str">
        <f>[12]Outubro!$B$19</f>
        <v>*</v>
      </c>
      <c r="Q16" s="11" t="str">
        <f>[12]Outubro!$B$20</f>
        <v>*</v>
      </c>
      <c r="R16" s="11" t="str">
        <f>[12]Outubro!$B$21</f>
        <v>*</v>
      </c>
      <c r="S16" s="11" t="str">
        <f>[12]Outubro!$B$22</f>
        <v>*</v>
      </c>
      <c r="T16" s="11" t="str">
        <f>[12]Outubro!$B$23</f>
        <v>*</v>
      </c>
      <c r="U16" s="11" t="str">
        <f>[12]Outubro!$B$24</f>
        <v>*</v>
      </c>
      <c r="V16" s="11" t="str">
        <f>[12]Outubro!$B$25</f>
        <v>*</v>
      </c>
      <c r="W16" s="11" t="str">
        <f>[12]Outubro!$B$26</f>
        <v>*</v>
      </c>
      <c r="X16" s="11" t="str">
        <f>[12]Outubro!$B$27</f>
        <v>*</v>
      </c>
      <c r="Y16" s="11" t="str">
        <f>[12]Outubro!$B$28</f>
        <v>*</v>
      </c>
      <c r="Z16" s="11" t="str">
        <f>[12]Outubro!$B$29</f>
        <v>*</v>
      </c>
      <c r="AA16" s="11" t="str">
        <f>[12]Outubro!$B$30</f>
        <v>*</v>
      </c>
      <c r="AB16" s="11" t="str">
        <f>[12]Outubro!$B$31</f>
        <v>*</v>
      </c>
      <c r="AC16" s="11" t="str">
        <f>[12]Outubro!$B$32</f>
        <v>*</v>
      </c>
      <c r="AD16" s="11" t="str">
        <f>[12]Outubro!$B$33</f>
        <v>*</v>
      </c>
      <c r="AE16" s="11" t="str">
        <f>[12]Outubro!$B$34</f>
        <v>*</v>
      </c>
      <c r="AF16" s="11" t="str">
        <f>[12]Outubro!$B$35</f>
        <v>*</v>
      </c>
      <c r="AG16" s="130" t="s">
        <v>226</v>
      </c>
      <c r="AK16" t="s">
        <v>47</v>
      </c>
    </row>
    <row r="17" spans="1:38" x14ac:dyDescent="0.2">
      <c r="A17" s="57" t="s">
        <v>2</v>
      </c>
      <c r="B17" s="11">
        <f>[13]Outubro!$B$5</f>
        <v>30.416666666666668</v>
      </c>
      <c r="C17" s="11">
        <f>[13]Outubro!$B$6</f>
        <v>27.737500000000001</v>
      </c>
      <c r="D17" s="11">
        <f>[13]Outubro!$B$7</f>
        <v>27.383333333333336</v>
      </c>
      <c r="E17" s="11">
        <f>[13]Outubro!$B$8</f>
        <v>27.983333333333331</v>
      </c>
      <c r="F17" s="11">
        <f>[13]Outubro!$B$9</f>
        <v>25.816666666666666</v>
      </c>
      <c r="G17" s="11">
        <f>[13]Outubro!$B$10</f>
        <v>19.45</v>
      </c>
      <c r="H17" s="11">
        <f>[13]Outubro!$B$11</f>
        <v>20.241666666666667</v>
      </c>
      <c r="I17" s="11">
        <f>[13]Outubro!$B$12</f>
        <v>23.079166666666666</v>
      </c>
      <c r="J17" s="11">
        <f>[13]Outubro!$B$13</f>
        <v>25.924999999999997</v>
      </c>
      <c r="K17" s="11">
        <f>[13]Outubro!$B$14</f>
        <v>27.816666666666663</v>
      </c>
      <c r="L17" s="11">
        <f>[13]Outubro!$B$15</f>
        <v>28.724999999999998</v>
      </c>
      <c r="M17" s="11">
        <f>[13]Outubro!$B$16</f>
        <v>28.704166666666662</v>
      </c>
      <c r="N17" s="11">
        <f>[13]Outubro!$B$17</f>
        <v>27.075000000000003</v>
      </c>
      <c r="O17" s="11">
        <f>[13]Outubro!$B$18</f>
        <v>27.212500000000002</v>
      </c>
      <c r="P17" s="11">
        <f>[13]Outubro!$B$19</f>
        <v>26.454166666666669</v>
      </c>
      <c r="Q17" s="11">
        <f>[13]Outubro!$B$20</f>
        <v>25.900000000000002</v>
      </c>
      <c r="R17" s="11">
        <f>[13]Outubro!$B$21</f>
        <v>27.229166666666668</v>
      </c>
      <c r="S17" s="11">
        <f>[13]Outubro!$B$22</f>
        <v>26.762499999999999</v>
      </c>
      <c r="T17" s="11">
        <f>[13]Outubro!$B$23</f>
        <v>25.266666666666666</v>
      </c>
      <c r="U17" s="11">
        <f>[13]Outubro!$B$24</f>
        <v>26.129166666666663</v>
      </c>
      <c r="V17" s="11">
        <f>[13]Outubro!$B$25</f>
        <v>22.487499999999997</v>
      </c>
      <c r="W17" s="11">
        <f>[13]Outubro!$B$26</f>
        <v>20.170833333333331</v>
      </c>
      <c r="X17" s="11">
        <f>[13]Outubro!$B$27</f>
        <v>24.3125</v>
      </c>
      <c r="Y17" s="11">
        <f>[13]Outubro!$B$28</f>
        <v>27.820833333333336</v>
      </c>
      <c r="Z17" s="11">
        <f>[13]Outubro!$B$29</f>
        <v>30.254166666666666</v>
      </c>
      <c r="AA17" s="11">
        <f>[13]Outubro!$B$30</f>
        <v>28.937499999999989</v>
      </c>
      <c r="AB17" s="11">
        <f>[13]Outubro!$B$31</f>
        <v>29.033333333333335</v>
      </c>
      <c r="AC17" s="11">
        <f>[13]Outubro!$B$32</f>
        <v>29.966666666666654</v>
      </c>
      <c r="AD17" s="11">
        <f>[13]Outubro!$B$33</f>
        <v>28.841666666666669</v>
      </c>
      <c r="AE17" s="11">
        <f>[13]Outubro!$B$34</f>
        <v>30.666666666666671</v>
      </c>
      <c r="AF17" s="11">
        <f>[13]Outubro!$B$35</f>
        <v>31.279166666666672</v>
      </c>
      <c r="AG17" s="92">
        <f t="shared" ref="AG17:AG22" si="1">AVERAGE(B17:AF17)</f>
        <v>26.744489247311826</v>
      </c>
      <c r="AI17" s="12" t="s">
        <v>47</v>
      </c>
    </row>
    <row r="18" spans="1:38" x14ac:dyDescent="0.2">
      <c r="A18" s="57" t="s">
        <v>3</v>
      </c>
      <c r="B18" s="11" t="str">
        <f>[14]Outubro!$B$5</f>
        <v>*</v>
      </c>
      <c r="C18" s="11" t="str">
        <f>[14]Outubro!$B$6</f>
        <v>*</v>
      </c>
      <c r="D18" s="11" t="str">
        <f>[14]Outubro!$B$7</f>
        <v>*</v>
      </c>
      <c r="E18" s="11" t="str">
        <f>[14]Outubro!$B$8</f>
        <v>*</v>
      </c>
      <c r="F18" s="11" t="str">
        <f>[14]Outubro!$B$9</f>
        <v>*</v>
      </c>
      <c r="G18" s="11" t="str">
        <f>[14]Outubro!$B$10</f>
        <v>*</v>
      </c>
      <c r="H18" s="11" t="str">
        <f>[14]Outubro!$B$11</f>
        <v>*</v>
      </c>
      <c r="I18" s="11" t="str">
        <f>[14]Outubro!$B$12</f>
        <v>*</v>
      </c>
      <c r="J18" s="11" t="str">
        <f>[14]Outubro!$B$13</f>
        <v>*</v>
      </c>
      <c r="K18" s="11" t="str">
        <f>[14]Outubro!$B$14</f>
        <v>*</v>
      </c>
      <c r="L18" s="11" t="str">
        <f>[14]Outubro!$B$15</f>
        <v>*</v>
      </c>
      <c r="M18" s="11" t="str">
        <f>[14]Outubro!$B$16</f>
        <v>*</v>
      </c>
      <c r="N18" s="11" t="str">
        <f>[14]Outubro!$B$17</f>
        <v>*</v>
      </c>
      <c r="O18" s="11" t="str">
        <f>[14]Outubro!$B$18</f>
        <v>*</v>
      </c>
      <c r="P18" s="11" t="str">
        <f>[14]Outubro!$B$19</f>
        <v>*</v>
      </c>
      <c r="Q18" s="11" t="str">
        <f>[14]Outubro!$B$20</f>
        <v>*</v>
      </c>
      <c r="R18" s="11" t="str">
        <f>[14]Outubro!$B$21</f>
        <v>*</v>
      </c>
      <c r="S18" s="11" t="str">
        <f>[14]Outubro!$B$22</f>
        <v>*</v>
      </c>
      <c r="T18" s="11" t="str">
        <f>[14]Outubro!$B$23</f>
        <v>*</v>
      </c>
      <c r="U18" s="11" t="str">
        <f>[14]Outubro!$B$24</f>
        <v>*</v>
      </c>
      <c r="V18" s="11" t="str">
        <f>[14]Outubro!$B$25</f>
        <v>*</v>
      </c>
      <c r="W18" s="11" t="str">
        <f>[14]Outubro!$B$26</f>
        <v>*</v>
      </c>
      <c r="X18" s="11" t="str">
        <f>[14]Outubro!$B$27</f>
        <v>*</v>
      </c>
      <c r="Y18" s="11" t="str">
        <f>[14]Outubro!$B$28</f>
        <v>*</v>
      </c>
      <c r="Z18" s="11" t="str">
        <f>[14]Outubro!$B$29</f>
        <v>*</v>
      </c>
      <c r="AA18" s="11" t="str">
        <f>[14]Outubro!$B$30</f>
        <v>*</v>
      </c>
      <c r="AB18" s="11" t="str">
        <f>[14]Outubro!$B$31</f>
        <v>*</v>
      </c>
      <c r="AC18" s="11" t="str">
        <f>[14]Outubro!$B$32</f>
        <v>*</v>
      </c>
      <c r="AD18" s="11" t="str">
        <f>[14]Outubro!$B$33</f>
        <v>*</v>
      </c>
      <c r="AE18" s="11" t="str">
        <f>[14]Outubro!$B$34</f>
        <v>*</v>
      </c>
      <c r="AF18" s="11" t="str">
        <f>[14]Outubro!$B$35</f>
        <v>*</v>
      </c>
      <c r="AG18" s="92" t="s">
        <v>226</v>
      </c>
      <c r="AH18" s="12" t="s">
        <v>47</v>
      </c>
      <c r="AI18" s="12" t="s">
        <v>47</v>
      </c>
      <c r="AL18" t="s">
        <v>47</v>
      </c>
    </row>
    <row r="19" spans="1:38" x14ac:dyDescent="0.2">
      <c r="A19" s="57" t="s">
        <v>4</v>
      </c>
      <c r="B19" s="11">
        <f>[15]Outubro!$B$5</f>
        <v>27.858333333333338</v>
      </c>
      <c r="C19" s="11">
        <f>[15]Outubro!$B$6</f>
        <v>24.487499999999997</v>
      </c>
      <c r="D19" s="11">
        <f>[15]Outubro!$B$7</f>
        <v>24.554166666666664</v>
      </c>
      <c r="E19" s="11">
        <f>[15]Outubro!$B$8</f>
        <v>26.933333333333326</v>
      </c>
      <c r="F19" s="11">
        <f>[15]Outubro!$B$9</f>
        <v>26.508333333333329</v>
      </c>
      <c r="G19" s="11">
        <f>[15]Outubro!$B$10</f>
        <v>21.945833333333336</v>
      </c>
      <c r="H19" s="11">
        <f>[15]Outubro!$B$11</f>
        <v>21.054166666666667</v>
      </c>
      <c r="I19" s="11">
        <f>[15]Outubro!$B$12</f>
        <v>20.824999999999999</v>
      </c>
      <c r="J19" s="11">
        <f>[15]Outubro!$B$13</f>
        <v>20.970833333333335</v>
      </c>
      <c r="K19" s="11">
        <f>[15]Outubro!$B$14</f>
        <v>22.754166666666663</v>
      </c>
      <c r="L19" s="11">
        <f>[15]Outubro!$B$15</f>
        <v>23.920833333333334</v>
      </c>
      <c r="M19" s="11">
        <f>[15]Outubro!$B$16</f>
        <v>25.195833333333336</v>
      </c>
      <c r="N19" s="11">
        <f>[15]Outubro!$B$17</f>
        <v>23.729166666666668</v>
      </c>
      <c r="O19" s="11">
        <f>[15]Outubro!$B$18</f>
        <v>23.645833333333329</v>
      </c>
      <c r="P19" s="11">
        <f>[15]Outubro!$B$19</f>
        <v>26.262499999999999</v>
      </c>
      <c r="Q19" s="11">
        <f>[15]Outubro!$B$20</f>
        <v>25.354166666666668</v>
      </c>
      <c r="R19" s="11">
        <f>[15]Outubro!$B$21</f>
        <v>28.412500000000005</v>
      </c>
      <c r="S19" s="11">
        <f>[15]Outubro!$B$22</f>
        <v>25.595833333333335</v>
      </c>
      <c r="T19" s="11">
        <f>[15]Outubro!$B$23</f>
        <v>24.258333333333336</v>
      </c>
      <c r="U19" s="11">
        <f>[15]Outubro!$B$24</f>
        <v>22.862500000000001</v>
      </c>
      <c r="V19" s="11">
        <f>[15]Outubro!$B$25</f>
        <v>22.30416666666666</v>
      </c>
      <c r="W19" s="11">
        <f>[15]Outubro!$B$26</f>
        <v>20.783333333333335</v>
      </c>
      <c r="X19" s="11">
        <f>[15]Outubro!$B$27</f>
        <v>22.708333333333329</v>
      </c>
      <c r="Y19" s="11">
        <f>[15]Outubro!$B$28</f>
        <v>26.054166666666664</v>
      </c>
      <c r="Z19" s="11">
        <f>[15]Outubro!$B$29</f>
        <v>27.320833333333329</v>
      </c>
      <c r="AA19" s="11">
        <f>[15]Outubro!$B$30</f>
        <v>27.233333333333334</v>
      </c>
      <c r="AB19" s="11">
        <f>[15]Outubro!$B$31</f>
        <v>26.545833333333334</v>
      </c>
      <c r="AC19" s="11">
        <f>[15]Outubro!$B$32</f>
        <v>24.158333333333342</v>
      </c>
      <c r="AD19" s="11">
        <f>[15]Outubro!$B$33</f>
        <v>24.224999999999998</v>
      </c>
      <c r="AE19" s="11">
        <f>[15]Outubro!$B$34</f>
        <v>26.516666666666676</v>
      </c>
      <c r="AF19" s="11">
        <f>[15]Outubro!$B$35</f>
        <v>26.429166666666664</v>
      </c>
      <c r="AG19" s="92">
        <f t="shared" si="1"/>
        <v>24.561559139784951</v>
      </c>
      <c r="AH19" t="s">
        <v>47</v>
      </c>
      <c r="AI19" s="12" t="s">
        <v>47</v>
      </c>
      <c r="AK19" t="s">
        <v>47</v>
      </c>
    </row>
    <row r="20" spans="1:38" x14ac:dyDescent="0.2">
      <c r="A20" s="57" t="s">
        <v>5</v>
      </c>
      <c r="B20" s="11">
        <f>[16]Outubro!$B$5</f>
        <v>31.658333333333335</v>
      </c>
      <c r="C20" s="11">
        <f>[16]Outubro!$B$6</f>
        <v>28.665217391304346</v>
      </c>
      <c r="D20" s="11">
        <f>[16]Outubro!$B$7</f>
        <v>26.283333333333331</v>
      </c>
      <c r="E20" s="11">
        <f>[16]Outubro!$B$8</f>
        <v>28.641666666666669</v>
      </c>
      <c r="F20" s="11">
        <f>[16]Outubro!$B$9</f>
        <v>25.712499999999995</v>
      </c>
      <c r="G20" s="11">
        <f>[16]Outubro!$B$10</f>
        <v>19.166666666666668</v>
      </c>
      <c r="H20" s="11">
        <f>[16]Outubro!$B$11</f>
        <v>21.591666666666669</v>
      </c>
      <c r="I20" s="11">
        <f>[16]Outubro!$B$12</f>
        <v>25.782608695652179</v>
      </c>
      <c r="J20" s="11">
        <f>[16]Outubro!$B$13</f>
        <v>28.000000000000011</v>
      </c>
      <c r="K20" s="11">
        <f>[16]Outubro!$B$14</f>
        <v>30.179166666666671</v>
      </c>
      <c r="L20" s="11">
        <f>[16]Outubro!$B$15</f>
        <v>30.524999999999995</v>
      </c>
      <c r="M20" s="11">
        <f>[16]Outubro!$B$16</f>
        <v>29.566666666666663</v>
      </c>
      <c r="N20" s="11">
        <f>[16]Outubro!$B$17</f>
        <v>30.543478260869559</v>
      </c>
      <c r="O20" s="11">
        <f>[16]Outubro!$B$18</f>
        <v>30.317391304347829</v>
      </c>
      <c r="P20" s="11">
        <f>[16]Outubro!$B$19</f>
        <v>24.220833333333335</v>
      </c>
      <c r="Q20" s="11">
        <f>[16]Outubro!$B$20</f>
        <v>24.812499999999996</v>
      </c>
      <c r="R20" s="11">
        <f>[16]Outubro!$B$21</f>
        <v>29.545833333333331</v>
      </c>
      <c r="S20" s="11">
        <f>[16]Outubro!$B$22</f>
        <v>31.150000000000002</v>
      </c>
      <c r="T20" s="11">
        <f>[16]Outubro!$B$23</f>
        <v>26.708333333333339</v>
      </c>
      <c r="U20" s="11">
        <f>[16]Outubro!$B$24</f>
        <v>25.912499999999998</v>
      </c>
      <c r="V20" s="11">
        <f>[16]Outubro!$B$25</f>
        <v>27.025000000000002</v>
      </c>
      <c r="W20" s="11">
        <f>[16]Outubro!$B$26</f>
        <v>26.034782608695654</v>
      </c>
      <c r="X20" s="11">
        <f>[16]Outubro!$B$27</f>
        <v>27.262499999999999</v>
      </c>
      <c r="Y20" s="11">
        <f>[16]Outubro!$B$28</f>
        <v>30.520833333333329</v>
      </c>
      <c r="Z20" s="11">
        <f>[16]Outubro!$B$29</f>
        <v>32.045833333333334</v>
      </c>
      <c r="AA20" s="11">
        <f>[16]Outubro!$B$30</f>
        <v>32.279166666666661</v>
      </c>
      <c r="AB20" s="11">
        <f>[16]Outubro!$B$31</f>
        <v>31.920833333333331</v>
      </c>
      <c r="AC20" s="11">
        <f>[16]Outubro!$B$32</f>
        <v>32.152173913043477</v>
      </c>
      <c r="AD20" s="11">
        <f>[16]Outubro!$B$33</f>
        <v>31.804166666666664</v>
      </c>
      <c r="AE20" s="11">
        <f>[16]Outubro!$B$34</f>
        <v>32.969565217391306</v>
      </c>
      <c r="AF20" s="11">
        <f>[16]Outubro!$B$35</f>
        <v>33.279166666666697</v>
      </c>
      <c r="AG20" s="92">
        <f t="shared" si="1"/>
        <v>28.589603786816276</v>
      </c>
      <c r="AH20" s="12" t="s">
        <v>47</v>
      </c>
      <c r="AI20" s="12" t="s">
        <v>47</v>
      </c>
    </row>
    <row r="21" spans="1:38" x14ac:dyDescent="0.2">
      <c r="A21" s="57" t="s">
        <v>43</v>
      </c>
      <c r="B21" s="11">
        <f>[17]Outubro!$B$5</f>
        <v>28.775000000000006</v>
      </c>
      <c r="C21" s="11">
        <f>[17]Outubro!$B$6</f>
        <v>25.137499999999999</v>
      </c>
      <c r="D21" s="11">
        <f>[17]Outubro!$B$7</f>
        <v>24.487499999999997</v>
      </c>
      <c r="E21" s="11">
        <f>[17]Outubro!$B$8</f>
        <v>25.533333333333335</v>
      </c>
      <c r="F21" s="11">
        <f>[17]Outubro!$B$9</f>
        <v>26.141666666666666</v>
      </c>
      <c r="G21" s="11">
        <f>[17]Outubro!$B$10</f>
        <v>23.158333333333331</v>
      </c>
      <c r="H21" s="11">
        <f>[17]Outubro!$B$11</f>
        <v>22.612500000000001</v>
      </c>
      <c r="I21" s="11">
        <f>[17]Outubro!$B$12</f>
        <v>21.8</v>
      </c>
      <c r="J21" s="11">
        <f>[17]Outubro!$B$13</f>
        <v>22.333333333333332</v>
      </c>
      <c r="K21" s="11">
        <f>[17]Outubro!$B$14</f>
        <v>24.525000000000002</v>
      </c>
      <c r="L21" s="11">
        <f>[17]Outubro!$B$15</f>
        <v>25.070833333333336</v>
      </c>
      <c r="M21" s="11">
        <f>[17]Outubro!$B$16</f>
        <v>23.837499999999991</v>
      </c>
      <c r="N21" s="11">
        <f>[17]Outubro!$B$17</f>
        <v>23.045833333333334</v>
      </c>
      <c r="O21" s="11">
        <f>[17]Outubro!$B$18</f>
        <v>23.404166666666665</v>
      </c>
      <c r="P21" s="11">
        <f>[17]Outubro!$B$19</f>
        <v>24.908333333333335</v>
      </c>
      <c r="Q21" s="11">
        <f>[17]Outubro!$B$20</f>
        <v>26.526086956521734</v>
      </c>
      <c r="R21" s="11">
        <f>[17]Outubro!$B$21</f>
        <v>27.8</v>
      </c>
      <c r="S21" s="11">
        <f>[17]Outubro!$B$22</f>
        <v>29.709999999999997</v>
      </c>
      <c r="T21" s="11">
        <f>[17]Outubro!$B$23</f>
        <v>25.414285714285718</v>
      </c>
      <c r="U21" s="11">
        <f>[17]Outubro!$B$24</f>
        <v>24.853333333333332</v>
      </c>
      <c r="V21" s="11">
        <f>[17]Outubro!$B$25</f>
        <v>26.18888888888889</v>
      </c>
      <c r="W21" s="11">
        <f>[17]Outubro!$B$26</f>
        <v>23.142857142857142</v>
      </c>
      <c r="X21" s="11">
        <f>[17]Outubro!$B$27</f>
        <v>27.823076923076922</v>
      </c>
      <c r="Y21" s="11">
        <f>[17]Outubro!$B$28</f>
        <v>27.045454545454547</v>
      </c>
      <c r="Z21" s="11">
        <f>[17]Outubro!$B$29</f>
        <v>25.979166666666668</v>
      </c>
      <c r="AA21" s="11">
        <f>[17]Outubro!$B$30</f>
        <v>26.162499999999998</v>
      </c>
      <c r="AB21" s="11">
        <f>[17]Outubro!$B$31</f>
        <v>26.858333333333331</v>
      </c>
      <c r="AC21" s="11">
        <f>[17]Outubro!$B$32</f>
        <v>24.439999999999998</v>
      </c>
      <c r="AD21" s="11">
        <f>[17]Outubro!$B$33</f>
        <v>30.849999999999998</v>
      </c>
      <c r="AE21" s="11">
        <f>[17]Outubro!$B$34</f>
        <v>29.35</v>
      </c>
      <c r="AF21" s="11">
        <f>[17]Outubro!$B$35</f>
        <v>31.371428571428567</v>
      </c>
      <c r="AG21" s="92">
        <f>AVERAGE(B21:AF21)</f>
        <v>25.75116920674775</v>
      </c>
      <c r="AI21" s="12" t="s">
        <v>47</v>
      </c>
      <c r="AJ21" t="s">
        <v>47</v>
      </c>
      <c r="AK21" t="s">
        <v>47</v>
      </c>
    </row>
    <row r="22" spans="1:38" x14ac:dyDescent="0.2">
      <c r="A22" s="57" t="s">
        <v>6</v>
      </c>
      <c r="B22" s="11">
        <f>[18]Outubro!$B$5</f>
        <v>34.816666666666663</v>
      </c>
      <c r="C22" s="11">
        <f>[18]Outubro!$B$6</f>
        <v>30.716666666666669</v>
      </c>
      <c r="D22" s="11">
        <f>[18]Outubro!$B$7</f>
        <v>33.94166666666667</v>
      </c>
      <c r="E22" s="11">
        <f>[18]Outubro!$B$8</f>
        <v>33.566666666666663</v>
      </c>
      <c r="F22" s="11">
        <f>[18]Outubro!$B$9</f>
        <v>31.679999999999996</v>
      </c>
      <c r="G22" s="11">
        <f>[18]Outubro!$B$10</f>
        <v>25.7</v>
      </c>
      <c r="H22" s="11">
        <f>[18]Outubro!$B$11</f>
        <v>28.490000000000002</v>
      </c>
      <c r="I22" s="11">
        <f>[18]Outubro!$B$12</f>
        <v>28.833333333333329</v>
      </c>
      <c r="J22" s="11">
        <f>[18]Outubro!$B$13</f>
        <v>31.919999999999998</v>
      </c>
      <c r="K22" s="11">
        <f>[18]Outubro!$B$14</f>
        <v>32</v>
      </c>
      <c r="L22" s="11">
        <f>[18]Outubro!$B$15</f>
        <v>32.75714285714286</v>
      </c>
      <c r="M22" s="11">
        <f>[18]Outubro!$B$16</f>
        <v>33.690000000000005</v>
      </c>
      <c r="N22" s="11">
        <f>[18]Outubro!$B$17</f>
        <v>34.855555555555554</v>
      </c>
      <c r="O22" s="11">
        <f>[18]Outubro!$B$18</f>
        <v>34.655555555555559</v>
      </c>
      <c r="P22" s="11">
        <f>[18]Outubro!$B$19</f>
        <v>32.64</v>
      </c>
      <c r="Q22" s="11">
        <f>[18]Outubro!$B$20</f>
        <v>34.036363636363632</v>
      </c>
      <c r="R22" s="11">
        <f>[18]Outubro!$B$21</f>
        <v>36.279999999999994</v>
      </c>
      <c r="S22" s="11">
        <f>[18]Outubro!$B$22</f>
        <v>29.099999999999998</v>
      </c>
      <c r="T22" s="11">
        <f>[18]Outubro!$B$23</f>
        <v>32.288888888888884</v>
      </c>
      <c r="U22" s="11">
        <f>[18]Outubro!$B$24</f>
        <v>31.609090909090913</v>
      </c>
      <c r="V22" s="11">
        <f>[18]Outubro!$B$25</f>
        <v>27.488888888888891</v>
      </c>
      <c r="W22" s="11">
        <f>[18]Outubro!$B$26</f>
        <v>28.0625</v>
      </c>
      <c r="X22" s="11">
        <f>[18]Outubro!$B$27</f>
        <v>31.45</v>
      </c>
      <c r="Y22" s="11">
        <f>[18]Outubro!$B$28</f>
        <v>33.663636363636357</v>
      </c>
      <c r="Z22" s="11">
        <f>[18]Outubro!$B$29</f>
        <v>34.68333333333333</v>
      </c>
      <c r="AA22" s="11">
        <f>[18]Outubro!$B$30</f>
        <v>34.483333333333327</v>
      </c>
      <c r="AB22" s="11">
        <f>[18]Outubro!$B$31</f>
        <v>33.92499999999999</v>
      </c>
      <c r="AC22" s="11">
        <f>[18]Outubro!$B$32</f>
        <v>34.6</v>
      </c>
      <c r="AD22" s="11">
        <f>[18]Outubro!$B$33</f>
        <v>32.658333333333339</v>
      </c>
      <c r="AE22" s="11">
        <f>[18]Outubro!$B$34</f>
        <v>35.381818181818183</v>
      </c>
      <c r="AF22" s="11">
        <f>[18]Outubro!$B$35</f>
        <v>35.391666666666666</v>
      </c>
      <c r="AG22" s="92">
        <f t="shared" si="1"/>
        <v>32.431164758180884</v>
      </c>
      <c r="AH22" t="s">
        <v>47</v>
      </c>
      <c r="AK22" t="s">
        <v>47</v>
      </c>
    </row>
    <row r="23" spans="1:38" x14ac:dyDescent="0.2">
      <c r="A23" s="57" t="s">
        <v>7</v>
      </c>
      <c r="B23" s="11">
        <f>[19]Outubro!$B$5</f>
        <v>33.738461538461536</v>
      </c>
      <c r="C23" s="11">
        <f>[19]Outubro!$B$6</f>
        <v>31.841666666666665</v>
      </c>
      <c r="D23" s="11">
        <f>[19]Outubro!$B$7</f>
        <v>29.807692307692307</v>
      </c>
      <c r="E23" s="11">
        <f>[19]Outubro!$B$8</f>
        <v>29.372727272727271</v>
      </c>
      <c r="F23" s="11">
        <f>[19]Outubro!$B$9</f>
        <v>24.490909090909089</v>
      </c>
      <c r="G23" s="11">
        <f>[19]Outubro!$B$10</f>
        <v>18.849999999999998</v>
      </c>
      <c r="H23" s="11">
        <f>[19]Outubro!$B$11</f>
        <v>23.229999999999997</v>
      </c>
      <c r="I23" s="11">
        <f>[19]Outubro!$B$12</f>
        <v>23.236363636363635</v>
      </c>
      <c r="J23" s="11">
        <f>[19]Outubro!$B$13</f>
        <v>25.783333333333328</v>
      </c>
      <c r="K23" s="11">
        <f>[19]Outubro!$B$14</f>
        <v>27.537499999999998</v>
      </c>
      <c r="L23" s="11">
        <f>[19]Outubro!$B$15</f>
        <v>29.387499999999999</v>
      </c>
      <c r="M23" s="11">
        <f>[19]Outubro!$B$16</f>
        <v>29.070833333333336</v>
      </c>
      <c r="N23" s="11">
        <f>[19]Outubro!$B$17</f>
        <v>29.662500000000005</v>
      </c>
      <c r="O23" s="11">
        <f>[19]Outubro!$B$18</f>
        <v>24.683333333333334</v>
      </c>
      <c r="P23" s="11">
        <f>[19]Outubro!$B$19</f>
        <v>24.664999999999999</v>
      </c>
      <c r="Q23" s="11">
        <f>[19]Outubro!$B$20</f>
        <v>26.05</v>
      </c>
      <c r="R23" s="11">
        <f>[19]Outubro!$B$21</f>
        <v>27.491666666666671</v>
      </c>
      <c r="S23" s="11">
        <f>[19]Outubro!$B$22</f>
        <v>27.204166666666669</v>
      </c>
      <c r="T23" s="11">
        <f>[19]Outubro!$B$23</f>
        <v>25.233333333333334</v>
      </c>
      <c r="U23" s="11">
        <f>[19]Outubro!$B$24</f>
        <v>25.754166666666663</v>
      </c>
      <c r="V23" s="11">
        <f>[19]Outubro!$B$25</f>
        <v>21.645833333333332</v>
      </c>
      <c r="W23" s="11">
        <f>[19]Outubro!$B$26</f>
        <v>20.255555555555556</v>
      </c>
      <c r="X23" s="11">
        <f>[19]Outubro!$B$27</f>
        <v>23.383333333333329</v>
      </c>
      <c r="Y23" s="11">
        <f>[19]Outubro!$B$28</f>
        <v>26.945833333333336</v>
      </c>
      <c r="Z23" s="11">
        <f>[19]Outubro!$B$29</f>
        <v>28.441666666666663</v>
      </c>
      <c r="AA23" s="11">
        <f>[19]Outubro!$B$30</f>
        <v>28.758333333333336</v>
      </c>
      <c r="AB23" s="11">
        <f>[19]Outubro!$B$31</f>
        <v>31.41764705882353</v>
      </c>
      <c r="AC23" s="11">
        <f>[19]Outubro!$B$32</f>
        <v>31.288888888888891</v>
      </c>
      <c r="AD23" s="11">
        <f>[19]Outubro!$B$33</f>
        <v>31.083333333333339</v>
      </c>
      <c r="AE23" s="11">
        <f>[19]Outubro!$B$34</f>
        <v>34.933333333333344</v>
      </c>
      <c r="AF23" s="11">
        <f>[19]Outubro!$B$35</f>
        <v>33.950000000000003</v>
      </c>
      <c r="AG23" s="92">
        <f>AVERAGE(B23:AF23)</f>
        <v>27.393384258583506</v>
      </c>
      <c r="AI23" t="s">
        <v>47</v>
      </c>
      <c r="AK23" t="s">
        <v>47</v>
      </c>
      <c r="AL23" t="s">
        <v>47</v>
      </c>
    </row>
    <row r="24" spans="1:38" x14ac:dyDescent="0.2">
      <c r="A24" s="57" t="s">
        <v>169</v>
      </c>
      <c r="B24" s="11" t="str">
        <f>[20]Outubro!$B$5</f>
        <v>*</v>
      </c>
      <c r="C24" s="11" t="str">
        <f>[20]Outubro!$B$6</f>
        <v>*</v>
      </c>
      <c r="D24" s="11" t="str">
        <f>[20]Outubro!$B$7</f>
        <v>*</v>
      </c>
      <c r="E24" s="11" t="str">
        <f>[20]Outubro!$B$8</f>
        <v>*</v>
      </c>
      <c r="F24" s="11" t="str">
        <f>[20]Outubro!$B$9</f>
        <v>*</v>
      </c>
      <c r="G24" s="11" t="str">
        <f>[20]Outubro!$B$10</f>
        <v>*</v>
      </c>
      <c r="H24" s="11" t="str">
        <f>[20]Outubro!$B$11</f>
        <v>*</v>
      </c>
      <c r="I24" s="11" t="str">
        <f>[20]Outubro!$B$12</f>
        <v>*</v>
      </c>
      <c r="J24" s="11" t="str">
        <f>[20]Outubro!$B$13</f>
        <v>*</v>
      </c>
      <c r="K24" s="11" t="str">
        <f>[20]Outubro!$B$14</f>
        <v>*</v>
      </c>
      <c r="L24" s="11" t="str">
        <f>[20]Outubro!$B$15</f>
        <v>*</v>
      </c>
      <c r="M24" s="11" t="str">
        <f>[20]Outubro!$B$16</f>
        <v>*</v>
      </c>
      <c r="N24" s="11" t="str">
        <f>[20]Outubro!$B$17</f>
        <v>*</v>
      </c>
      <c r="O24" s="11" t="str">
        <f>[20]Outubro!$B$18</f>
        <v>*</v>
      </c>
      <c r="P24" s="11" t="str">
        <f>[20]Outubro!$B$19</f>
        <v>*</v>
      </c>
      <c r="Q24" s="11" t="str">
        <f>[20]Outubro!$B$20</f>
        <v>*</v>
      </c>
      <c r="R24" s="11" t="str">
        <f>[20]Outubro!$B$21</f>
        <v>*</v>
      </c>
      <c r="S24" s="11" t="str">
        <f>[20]Outubro!$B$22</f>
        <v>*</v>
      </c>
      <c r="T24" s="11" t="str">
        <f>[20]Outubro!$B$23</f>
        <v>*</v>
      </c>
      <c r="U24" s="11" t="str">
        <f>[20]Outubro!$B$24</f>
        <v>*</v>
      </c>
      <c r="V24" s="11" t="str">
        <f>[20]Outubro!$B$25</f>
        <v>*</v>
      </c>
      <c r="W24" s="11" t="str">
        <f>[20]Outubro!$B$26</f>
        <v>*</v>
      </c>
      <c r="X24" s="11" t="str">
        <f>[20]Outubro!$B$27</f>
        <v>*</v>
      </c>
      <c r="Y24" s="11" t="str">
        <f>[20]Outubro!$B$28</f>
        <v>*</v>
      </c>
      <c r="Z24" s="11" t="str">
        <f>[20]Outubro!$B$29</f>
        <v>*</v>
      </c>
      <c r="AA24" s="11" t="str">
        <f>[20]Outubro!$B$30</f>
        <v>*</v>
      </c>
      <c r="AB24" s="11" t="str">
        <f>[20]Outubro!$B$31</f>
        <v>*</v>
      </c>
      <c r="AC24" s="11" t="str">
        <f>[20]Outubro!$B$32</f>
        <v>*</v>
      </c>
      <c r="AD24" s="11" t="str">
        <f>[20]Outubro!$B$33</f>
        <v>*</v>
      </c>
      <c r="AE24" s="11" t="str">
        <f>[20]Outubro!$B$34</f>
        <v>*</v>
      </c>
      <c r="AF24" s="11" t="str">
        <f>[20]Outubro!$B$35</f>
        <v>*</v>
      </c>
      <c r="AG24" s="136" t="s">
        <v>226</v>
      </c>
      <c r="AI24" s="12" t="s">
        <v>47</v>
      </c>
      <c r="AJ24" t="s">
        <v>47</v>
      </c>
      <c r="AK24" t="s">
        <v>47</v>
      </c>
    </row>
    <row r="25" spans="1:38" x14ac:dyDescent="0.2">
      <c r="A25" s="57" t="s">
        <v>170</v>
      </c>
      <c r="B25" s="11">
        <f>[21]Outubro!$B$5</f>
        <v>32.368749999999999</v>
      </c>
      <c r="C25" s="11">
        <f>[21]Outubro!$B$6</f>
        <v>29.318750000000001</v>
      </c>
      <c r="D25" s="11">
        <f>[21]Outubro!$B$7</f>
        <v>27.893333333333334</v>
      </c>
      <c r="E25" s="11">
        <f>[21]Outubro!$B$8</f>
        <v>28.929411764705879</v>
      </c>
      <c r="F25" s="11">
        <f>[21]Outubro!$B$9</f>
        <v>22.343750000000004</v>
      </c>
      <c r="G25" s="11">
        <f>[21]Outubro!$B$10</f>
        <v>20.171428571428574</v>
      </c>
      <c r="H25" s="11">
        <f>[21]Outubro!$B$11</f>
        <v>24.392857142857139</v>
      </c>
      <c r="I25" s="11">
        <f>[21]Outubro!$B$12</f>
        <v>25.911764705882351</v>
      </c>
      <c r="J25" s="11">
        <f>[21]Outubro!$B$13</f>
        <v>28.241176470588233</v>
      </c>
      <c r="K25" s="11">
        <f>[21]Outubro!$B$14</f>
        <v>29.623529411764707</v>
      </c>
      <c r="L25" s="11">
        <f>[21]Outubro!$B$15</f>
        <v>32.412500000000001</v>
      </c>
      <c r="M25" s="11">
        <f>[21]Outubro!$B$16</f>
        <v>33.4</v>
      </c>
      <c r="N25" s="11">
        <f>[21]Outubro!$B$17</f>
        <v>32.437500000000007</v>
      </c>
      <c r="O25" s="11">
        <f>[21]Outubro!$B$18</f>
        <v>28.412500000000001</v>
      </c>
      <c r="P25" s="11">
        <f>[21]Outubro!$B$19</f>
        <v>25.788235294117644</v>
      </c>
      <c r="Q25" s="11">
        <f>[21]Outubro!$B$20</f>
        <v>27.929411764705883</v>
      </c>
      <c r="R25" s="11">
        <f>[21]Outubro!$B$21</f>
        <v>29.976470588235291</v>
      </c>
      <c r="S25" s="11">
        <f>[21]Outubro!$B$22</f>
        <v>28.811764705882354</v>
      </c>
      <c r="T25" s="11">
        <f>[21]Outubro!$B$23</f>
        <v>28.106666666666669</v>
      </c>
      <c r="U25" s="11">
        <f>[21]Outubro!$B$24</f>
        <v>27</v>
      </c>
      <c r="V25" s="11">
        <f>[21]Outubro!$B$25</f>
        <v>21.506249999999998</v>
      </c>
      <c r="W25" s="11">
        <f>[21]Outubro!$B$26</f>
        <v>21.487500000000001</v>
      </c>
      <c r="X25" s="11">
        <f>[21]Outubro!$B$27</f>
        <v>24.816666666666666</v>
      </c>
      <c r="Y25" s="11">
        <f>[21]Outubro!$B$28</f>
        <v>28.022222222222219</v>
      </c>
      <c r="Z25" s="11">
        <f>[21]Outubro!$B$29</f>
        <v>30.825000000000003</v>
      </c>
      <c r="AA25" s="11">
        <f>[21]Outubro!$B$30</f>
        <v>31.747058823529414</v>
      </c>
      <c r="AB25" s="11">
        <f>[21]Outubro!$B$31</f>
        <v>32.053333333333335</v>
      </c>
      <c r="AC25" s="11">
        <f>[21]Outubro!$B$32</f>
        <v>29.977777777777774</v>
      </c>
      <c r="AD25" s="11">
        <f>[21]Outubro!$B$33</f>
        <v>31.694444444444443</v>
      </c>
      <c r="AE25" s="11">
        <f>[21]Outubro!$B$34</f>
        <v>32.479166666666671</v>
      </c>
      <c r="AF25" s="11">
        <f>[21]Outubro!$B$35</f>
        <v>27.362500000000001</v>
      </c>
      <c r="AG25" s="96">
        <f t="shared" ref="AG25:AG26" si="2">AVERAGE(B25:AF25)</f>
        <v>28.240055495316405</v>
      </c>
      <c r="AH25" s="12" t="s">
        <v>47</v>
      </c>
      <c r="AI25" s="12" t="s">
        <v>47</v>
      </c>
      <c r="AJ25" t="s">
        <v>47</v>
      </c>
    </row>
    <row r="26" spans="1:38" x14ac:dyDescent="0.2">
      <c r="A26" s="57" t="s">
        <v>171</v>
      </c>
      <c r="B26" s="11">
        <f>[22]Outubro!$B$5</f>
        <v>30.658333333333331</v>
      </c>
      <c r="C26" s="11">
        <f>[22]Outubro!$B$6</f>
        <v>30.523529411764706</v>
      </c>
      <c r="D26" s="11">
        <f>[22]Outubro!$B$7</f>
        <v>29.258823529411767</v>
      </c>
      <c r="E26" s="11">
        <f>[22]Outubro!$B$8</f>
        <v>29.058823529411764</v>
      </c>
      <c r="F26" s="11">
        <f>[22]Outubro!$B$9</f>
        <v>25.055555555555557</v>
      </c>
      <c r="G26" s="11">
        <f>[22]Outubro!$B$10</f>
        <v>19.894117647058827</v>
      </c>
      <c r="H26" s="11">
        <f>[22]Outubro!$B$11</f>
        <v>21.546666666666663</v>
      </c>
      <c r="I26" s="11">
        <f>[22]Outubro!$B$12</f>
        <v>24.78235294117647</v>
      </c>
      <c r="J26" s="11">
        <f>[22]Outubro!$B$13</f>
        <v>28.647058823529413</v>
      </c>
      <c r="K26" s="11">
        <f>[22]Outubro!$B$14</f>
        <v>30.287500000000001</v>
      </c>
      <c r="L26" s="11">
        <f>[22]Outubro!$B$15</f>
        <v>32.49285714285714</v>
      </c>
      <c r="M26" s="11">
        <f>[22]Outubro!$B$16</f>
        <v>31.613333333333337</v>
      </c>
      <c r="N26" s="11">
        <f>[22]Outubro!$B$17</f>
        <v>30.335294117647063</v>
      </c>
      <c r="O26" s="11">
        <f>[22]Outubro!$B$18</f>
        <v>26.547058823529412</v>
      </c>
      <c r="P26" s="11">
        <f>[22]Outubro!$B$19</f>
        <v>27.070588235294114</v>
      </c>
      <c r="Q26" s="11">
        <f>[22]Outubro!$B$20</f>
        <v>28.826666666666664</v>
      </c>
      <c r="R26" s="11">
        <f>[22]Outubro!$B$21</f>
        <v>29.076470588235296</v>
      </c>
      <c r="S26" s="11">
        <f>[22]Outubro!$B$22</f>
        <v>30.431249999999999</v>
      </c>
      <c r="T26" s="11">
        <f>[22]Outubro!$B$23</f>
        <v>28.287500000000005</v>
      </c>
      <c r="U26" s="11">
        <f>[22]Outubro!$B$24</f>
        <v>28.71875</v>
      </c>
      <c r="V26" s="11">
        <f>[22]Outubro!$B$25</f>
        <v>22.860000000000003</v>
      </c>
      <c r="W26" s="11">
        <f>[22]Outubro!$B$26</f>
        <v>21.46875</v>
      </c>
      <c r="X26" s="11">
        <f>[22]Outubro!$B$27</f>
        <v>25.642857142857146</v>
      </c>
      <c r="Y26" s="11">
        <f>[22]Outubro!$B$28</f>
        <v>29.876470588235293</v>
      </c>
      <c r="Z26" s="11">
        <f>[22]Outubro!$B$29</f>
        <v>32.357142857142854</v>
      </c>
      <c r="AA26" s="11">
        <f>[22]Outubro!$B$30</f>
        <v>31.857142857142858</v>
      </c>
      <c r="AB26" s="11">
        <f>[22]Outubro!$B$31</f>
        <v>32.685714285714283</v>
      </c>
      <c r="AC26" s="11">
        <f>[22]Outubro!$B$32</f>
        <v>31.543749999999999</v>
      </c>
      <c r="AD26" s="11">
        <f>[22]Outubro!$B$33</f>
        <v>29.583333333333332</v>
      </c>
      <c r="AE26" s="11">
        <f>[22]Outubro!$B$34</f>
        <v>32.370833333333337</v>
      </c>
      <c r="AF26" s="11">
        <f>[22]Outubro!$B$35</f>
        <v>30.604166666666671</v>
      </c>
      <c r="AG26" s="96">
        <f t="shared" si="2"/>
        <v>28.514925529351526</v>
      </c>
      <c r="AI26" s="12" t="s">
        <v>47</v>
      </c>
      <c r="AJ26" t="s">
        <v>47</v>
      </c>
      <c r="AK26" t="s">
        <v>47</v>
      </c>
    </row>
    <row r="27" spans="1:38" x14ac:dyDescent="0.2">
      <c r="A27" s="57" t="s">
        <v>8</v>
      </c>
      <c r="B27" s="11">
        <f>[23]Outubro!$B$5</f>
        <v>28.495833333333334</v>
      </c>
      <c r="C27" s="11">
        <f>[23]Outubro!$B$6</f>
        <v>27.837500000000006</v>
      </c>
      <c r="D27" s="11">
        <f>[23]Outubro!$B$7</f>
        <v>26.262499999999999</v>
      </c>
      <c r="E27" s="11">
        <f>[23]Outubro!$B$8</f>
        <v>27.620833333333337</v>
      </c>
      <c r="F27" s="11">
        <f>[23]Outubro!$B$9</f>
        <v>23.758333333333336</v>
      </c>
      <c r="G27" s="11">
        <f>[23]Outubro!$B$10</f>
        <v>19.149999999999999</v>
      </c>
      <c r="H27" s="11">
        <f>[23]Outubro!$B$11</f>
        <v>21.675000000000001</v>
      </c>
      <c r="I27" s="11">
        <f>[23]Outubro!$B$12</f>
        <v>23.895833333333329</v>
      </c>
      <c r="J27" s="11">
        <f>[23]Outubro!$B$13</f>
        <v>25.887499999999992</v>
      </c>
      <c r="K27" s="11">
        <f>[23]Outubro!$B$14</f>
        <v>26.812499999999996</v>
      </c>
      <c r="L27" s="11">
        <f>[23]Outubro!$B$15</f>
        <v>28.82083333333334</v>
      </c>
      <c r="M27" s="11">
        <f>[23]Outubro!$B$16</f>
        <v>30.620833333333326</v>
      </c>
      <c r="N27" s="11">
        <f>[23]Outubro!$B$17</f>
        <v>30.033333333333331</v>
      </c>
      <c r="O27" s="11">
        <f>[23]Outubro!$B$18</f>
        <v>27.291666666666668</v>
      </c>
      <c r="P27" s="11">
        <f>[23]Outubro!$B$19</f>
        <v>26.008333333333329</v>
      </c>
      <c r="Q27" s="11">
        <f>[23]Outubro!$B$20</f>
        <v>26.324999999999999</v>
      </c>
      <c r="R27" s="11">
        <f>[23]Outubro!$B$21</f>
        <v>28.233333333333334</v>
      </c>
      <c r="S27" s="11">
        <f>[23]Outubro!$B$22</f>
        <v>27.450000000000003</v>
      </c>
      <c r="T27" s="11">
        <f>[23]Outubro!$B$23</f>
        <v>25.720833333333335</v>
      </c>
      <c r="U27" s="11">
        <f>[23]Outubro!$B$24</f>
        <v>26.370833333333334</v>
      </c>
      <c r="V27" s="11">
        <f>[23]Outubro!$B$25</f>
        <v>21.745833333333337</v>
      </c>
      <c r="W27" s="11">
        <f>[23]Outubro!$B$26</f>
        <v>19.537499999999998</v>
      </c>
      <c r="X27" s="11">
        <f>[23]Outubro!$B$27</f>
        <v>22.875000000000004</v>
      </c>
      <c r="Y27" s="11">
        <f>[23]Outubro!$B$28</f>
        <v>25.512500000000003</v>
      </c>
      <c r="Z27" s="11">
        <f>[23]Outubro!$B$29</f>
        <v>28.399999999999995</v>
      </c>
      <c r="AA27" s="11">
        <f>[23]Outubro!$B$30</f>
        <v>29.654166666666665</v>
      </c>
      <c r="AB27" s="11">
        <f>[23]Outubro!$B$31</f>
        <v>29.566666666666666</v>
      </c>
      <c r="AC27" s="11">
        <f>[23]Outubro!$B$32</f>
        <v>27.625</v>
      </c>
      <c r="AD27" s="11">
        <f>[23]Outubro!$B$33</f>
        <v>28.487500000000001</v>
      </c>
      <c r="AE27" s="11">
        <f>[23]Outubro!$B$34</f>
        <v>32.454166666666673</v>
      </c>
      <c r="AF27" s="11">
        <f>[23]Outubro!$B$35</f>
        <v>28.787499999999994</v>
      </c>
      <c r="AG27" s="92">
        <f t="shared" ref="AG27:AG35" si="3">AVERAGE(B27:AF27)</f>
        <v>26.545698924731184</v>
      </c>
      <c r="AJ27" t="s">
        <v>47</v>
      </c>
      <c r="AK27" t="s">
        <v>47</v>
      </c>
    </row>
    <row r="28" spans="1:38" x14ac:dyDescent="0.2">
      <c r="A28" s="57" t="s">
        <v>9</v>
      </c>
      <c r="B28" s="11">
        <f>[24]Outubro!$B$5</f>
        <v>29.926315789473687</v>
      </c>
      <c r="C28" s="11">
        <f>[24]Outubro!$B$6</f>
        <v>29.333333333333332</v>
      </c>
      <c r="D28" s="11">
        <f>[24]Outubro!$B$7</f>
        <v>30.5</v>
      </c>
      <c r="E28" s="11">
        <f>[24]Outubro!$B$8</f>
        <v>30.286666666666672</v>
      </c>
      <c r="F28" s="11">
        <f>[24]Outubro!$B$9</f>
        <v>28.023076923076921</v>
      </c>
      <c r="G28" s="11">
        <f>[24]Outubro!$B$10</f>
        <v>20.244444444444444</v>
      </c>
      <c r="H28" s="11">
        <f>[24]Outubro!$B$11</f>
        <v>22.9375</v>
      </c>
      <c r="I28" s="11">
        <f>[24]Outubro!$B$12</f>
        <v>26.199999999999996</v>
      </c>
      <c r="J28" s="11">
        <f>[24]Outubro!$B$13</f>
        <v>26.526086956521734</v>
      </c>
      <c r="K28" s="11">
        <f>[24]Outubro!$B$14</f>
        <v>27.329166666666666</v>
      </c>
      <c r="L28" s="11">
        <f>[24]Outubro!$B$15</f>
        <v>29.224999999999998</v>
      </c>
      <c r="M28" s="11">
        <f>[24]Outubro!$B$16</f>
        <v>30.995833333333341</v>
      </c>
      <c r="N28" s="11">
        <f>[24]Outubro!$B$17</f>
        <v>30.61304347826087</v>
      </c>
      <c r="O28" s="11">
        <f>[24]Outubro!$B$18</f>
        <v>29.18571428571429</v>
      </c>
      <c r="P28" s="11">
        <f>[24]Outubro!$B$19</f>
        <v>29.452941176470592</v>
      </c>
      <c r="Q28" s="11">
        <f>[24]Outubro!$B$20</f>
        <v>29.780000000000005</v>
      </c>
      <c r="R28" s="11">
        <f>[24]Outubro!$B$21</f>
        <v>29.329411764705881</v>
      </c>
      <c r="S28" s="11">
        <f>[24]Outubro!$B$22</f>
        <v>31.712499999999995</v>
      </c>
      <c r="T28" s="11">
        <f>[24]Outubro!$B$23</f>
        <v>29.413333333333338</v>
      </c>
      <c r="U28" s="11">
        <f>[24]Outubro!$B$24</f>
        <v>28.793749999999999</v>
      </c>
      <c r="V28" s="11">
        <f>[24]Outubro!$B$25</f>
        <v>22.499999999999996</v>
      </c>
      <c r="W28" s="11">
        <f>[24]Outubro!$B$26</f>
        <v>22.535714285714285</v>
      </c>
      <c r="X28" s="11">
        <f>[24]Outubro!$B$27</f>
        <v>24.740909090909096</v>
      </c>
      <c r="Y28" s="11">
        <f>[24]Outubro!$B$28</f>
        <v>27.599999999999998</v>
      </c>
      <c r="Z28" s="11">
        <f>[24]Outubro!$B$29</f>
        <v>30.552380952380958</v>
      </c>
      <c r="AA28" s="11">
        <f>[24]Outubro!$B$30</f>
        <v>32.494117647058822</v>
      </c>
      <c r="AB28" s="11">
        <f>[24]Outubro!$B$31</f>
        <v>33.061538461538461</v>
      </c>
      <c r="AC28" s="11">
        <f>[24]Outubro!$B$32</f>
        <v>30.138461538461538</v>
      </c>
      <c r="AD28" s="11">
        <f>[24]Outubro!$B$33</f>
        <v>32.107692307692304</v>
      </c>
      <c r="AE28" s="11">
        <f>[24]Outubro!$B$34</f>
        <v>35.138461538461542</v>
      </c>
      <c r="AF28" s="11">
        <f>[24]Outubro!$B$35</f>
        <v>35.20000000000001</v>
      </c>
      <c r="AG28" s="92">
        <f t="shared" si="3"/>
        <v>28.899270773361906</v>
      </c>
      <c r="AH28" t="s">
        <v>47</v>
      </c>
      <c r="AJ28" t="s">
        <v>47</v>
      </c>
      <c r="AK28" t="s">
        <v>47</v>
      </c>
    </row>
    <row r="29" spans="1:38" x14ac:dyDescent="0.2">
      <c r="A29" s="57" t="s">
        <v>42</v>
      </c>
      <c r="B29" s="11">
        <f>[25]Outubro!$B$5</f>
        <v>31.462500000000002</v>
      </c>
      <c r="C29" s="11">
        <f>[25]Outubro!$B$6</f>
        <v>28.791666666666661</v>
      </c>
      <c r="D29" s="11">
        <f>[25]Outubro!$B$7</f>
        <v>26.845833333333331</v>
      </c>
      <c r="E29" s="11">
        <f>[25]Outubro!$B$8</f>
        <v>28.066666666666666</v>
      </c>
      <c r="F29" s="11">
        <f>[25]Outubro!$B$9</f>
        <v>22.945833333333336</v>
      </c>
      <c r="G29" s="11">
        <f>[25]Outubro!$B$10</f>
        <v>19.908333333333328</v>
      </c>
      <c r="H29" s="11">
        <f>[25]Outubro!$B$11</f>
        <v>22.816666666666674</v>
      </c>
      <c r="I29" s="11">
        <f>[25]Outubro!$B$12</f>
        <v>25.645833333333339</v>
      </c>
      <c r="J29" s="11">
        <f>[25]Outubro!$B$13</f>
        <v>26.529166666666665</v>
      </c>
      <c r="K29" s="11">
        <f>[25]Outubro!$B$14</f>
        <v>29.516666666666662</v>
      </c>
      <c r="L29" s="11">
        <f>[25]Outubro!$B$15</f>
        <v>30.954166666666662</v>
      </c>
      <c r="M29" s="11">
        <f>[25]Outubro!$B$16</f>
        <v>30.458333333333339</v>
      </c>
      <c r="N29" s="11">
        <f>[25]Outubro!$B$17</f>
        <v>30.395833333333339</v>
      </c>
      <c r="O29" s="11">
        <f>[25]Outubro!$B$18</f>
        <v>28.308333333333334</v>
      </c>
      <c r="P29" s="11">
        <f>[25]Outubro!$B$19</f>
        <v>24.129166666666666</v>
      </c>
      <c r="Q29" s="11">
        <f>[25]Outubro!$B$20</f>
        <v>23.916666666666668</v>
      </c>
      <c r="R29" s="11">
        <f>[25]Outubro!$B$21</f>
        <v>28.275000000000006</v>
      </c>
      <c r="S29" s="11">
        <f>[25]Outubro!$B$22</f>
        <v>28.583333333333332</v>
      </c>
      <c r="T29" s="11">
        <f>[25]Outubro!$B$23</f>
        <v>24.279166666666672</v>
      </c>
      <c r="U29" s="11">
        <f>[25]Outubro!$B$24</f>
        <v>26.599999999999998</v>
      </c>
      <c r="V29" s="11">
        <f>[25]Outubro!$B$25</f>
        <v>23.383333333333329</v>
      </c>
      <c r="W29" s="11">
        <f>[25]Outubro!$B$26</f>
        <v>20.125</v>
      </c>
      <c r="X29" s="11">
        <f>[25]Outubro!$B$27</f>
        <v>23.804166666666671</v>
      </c>
      <c r="Y29" s="11">
        <f>[25]Outubro!$B$28</f>
        <v>26.650000000000002</v>
      </c>
      <c r="Z29" s="11">
        <f>[25]Outubro!$B$29</f>
        <v>29.149999999999995</v>
      </c>
      <c r="AA29" s="11">
        <f>[25]Outubro!$B$30</f>
        <v>30.108333333333334</v>
      </c>
      <c r="AB29" s="11">
        <f>[25]Outubro!$B$31</f>
        <v>30.416666666666661</v>
      </c>
      <c r="AC29" s="11">
        <f>[25]Outubro!$B$32</f>
        <v>31.154166666666665</v>
      </c>
      <c r="AD29" s="11">
        <f>[25]Outubro!$B$33</f>
        <v>30.879166666666666</v>
      </c>
      <c r="AE29" s="11">
        <f>[25]Outubro!$B$34</f>
        <v>32.06666666666667</v>
      </c>
      <c r="AF29" s="11">
        <f>[25]Outubro!$B$35</f>
        <v>29.229166666666668</v>
      </c>
      <c r="AG29" s="92">
        <f t="shared" si="3"/>
        <v>27.270833333333332</v>
      </c>
      <c r="AI29" s="12" t="s">
        <v>47</v>
      </c>
    </row>
    <row r="30" spans="1:38" x14ac:dyDescent="0.2">
      <c r="A30" s="57" t="s">
        <v>10</v>
      </c>
      <c r="B30" s="11">
        <f>[26]Outubro!$B$5</f>
        <v>30.05</v>
      </c>
      <c r="C30" s="11">
        <f>[26]Outubro!$B$6</f>
        <v>28.087499999999991</v>
      </c>
      <c r="D30" s="11">
        <f>[26]Outubro!$B$7</f>
        <v>25.858333333333334</v>
      </c>
      <c r="E30" s="11">
        <f>[26]Outubro!$B$8</f>
        <v>26.449999999999992</v>
      </c>
      <c r="F30" s="11">
        <f>[26]Outubro!$B$9</f>
        <v>23.324999999999999</v>
      </c>
      <c r="G30" s="11">
        <f>[26]Outubro!$B$10</f>
        <v>19.333333333333332</v>
      </c>
      <c r="H30" s="11">
        <f>[26]Outubro!$B$11</f>
        <v>21.399999999999995</v>
      </c>
      <c r="I30" s="11">
        <f>[26]Outubro!$B$12</f>
        <v>23.670833333333334</v>
      </c>
      <c r="J30" s="11">
        <f>[26]Outubro!$B$13</f>
        <v>25.420833333333334</v>
      </c>
      <c r="K30" s="11">
        <f>[26]Outubro!$B$14</f>
        <v>27.491666666666671</v>
      </c>
      <c r="L30" s="11">
        <f>[26]Outubro!$B$15</f>
        <v>29.837499999999995</v>
      </c>
      <c r="M30" s="11">
        <f>[26]Outubro!$B$16</f>
        <v>30.566666666666663</v>
      </c>
      <c r="N30" s="11">
        <f>[26]Outubro!$B$17</f>
        <v>29.729166666666668</v>
      </c>
      <c r="O30" s="11">
        <f>[26]Outubro!$B$18</f>
        <v>25.154166666666665</v>
      </c>
      <c r="P30" s="11">
        <f>[26]Outubro!$B$19</f>
        <v>24.879166666666666</v>
      </c>
      <c r="Q30" s="11">
        <f>[26]Outubro!$B$20</f>
        <v>26.366666666666664</v>
      </c>
      <c r="R30" s="11">
        <f>[26]Outubro!$B$21</f>
        <v>28.329166666666662</v>
      </c>
      <c r="S30" s="11">
        <f>[26]Outubro!$B$22</f>
        <v>27.633333333333336</v>
      </c>
      <c r="T30" s="11">
        <f>[26]Outubro!$B$23</f>
        <v>25.816666666666666</v>
      </c>
      <c r="U30" s="11">
        <f>[26]Outubro!$B$24</f>
        <v>27.020833333333329</v>
      </c>
      <c r="V30" s="11">
        <f>[26]Outubro!$B$25</f>
        <v>21.841666666666669</v>
      </c>
      <c r="W30" s="11">
        <f>[26]Outubro!$B$26</f>
        <v>19.183333333333334</v>
      </c>
      <c r="X30" s="11">
        <f>[26]Outubro!$B$27</f>
        <v>22.625</v>
      </c>
      <c r="Y30" s="11">
        <f>[26]Outubro!$B$28</f>
        <v>25.683333333333334</v>
      </c>
      <c r="Z30" s="11">
        <f>[26]Outubro!$B$29</f>
        <v>28</v>
      </c>
      <c r="AA30" s="11">
        <f>[26]Outubro!$B$30</f>
        <v>28.620833333333326</v>
      </c>
      <c r="AB30" s="11">
        <f>[26]Outubro!$B$31</f>
        <v>29.858333333333334</v>
      </c>
      <c r="AC30" s="11">
        <f>[26]Outubro!$B$32</f>
        <v>29.224999999999998</v>
      </c>
      <c r="AD30" s="11">
        <f>[26]Outubro!$B$33</f>
        <v>29.666666666666668</v>
      </c>
      <c r="AE30" s="11">
        <f>[26]Outubro!$B$34</f>
        <v>32.529166666666669</v>
      </c>
      <c r="AF30" s="11">
        <f>[26]Outubro!$B$35</f>
        <v>30.112500000000008</v>
      </c>
      <c r="AG30" s="92">
        <f t="shared" si="3"/>
        <v>26.57311827956989</v>
      </c>
      <c r="AK30" t="s">
        <v>47</v>
      </c>
      <c r="AL30" t="s">
        <v>47</v>
      </c>
    </row>
    <row r="31" spans="1:38" x14ac:dyDescent="0.2">
      <c r="A31" s="57" t="s">
        <v>172</v>
      </c>
      <c r="B31" s="11">
        <f>[27]Outubro!$B$5</f>
        <v>31.152941176470591</v>
      </c>
      <c r="C31" s="11">
        <f>[27]Outubro!$B$6</f>
        <v>30.268750000000001</v>
      </c>
      <c r="D31" s="11">
        <f>[27]Outubro!$B$7</f>
        <v>27.670588235294119</v>
      </c>
      <c r="E31" s="11">
        <f>[27]Outubro!$B$8</f>
        <v>27.189473684210526</v>
      </c>
      <c r="F31" s="11">
        <f>[27]Outubro!$B$9</f>
        <v>21.770588235294117</v>
      </c>
      <c r="G31" s="11">
        <f>[27]Outubro!$B$10</f>
        <v>18.675000000000004</v>
      </c>
      <c r="H31" s="11">
        <f>[27]Outubro!$B$11</f>
        <v>21.661111111111115</v>
      </c>
      <c r="I31" s="11">
        <f>[27]Outubro!$B$12</f>
        <v>24.3</v>
      </c>
      <c r="J31" s="11">
        <f>[27]Outubro!$B$13</f>
        <v>27.329411764705881</v>
      </c>
      <c r="K31" s="11">
        <f>[27]Outubro!$B$14</f>
        <v>29.235294117647058</v>
      </c>
      <c r="L31" s="11">
        <f>[27]Outubro!$B$15</f>
        <v>31.429411764705879</v>
      </c>
      <c r="M31" s="11">
        <f>[27]Outubro!$B$16</f>
        <v>31.981249999999999</v>
      </c>
      <c r="N31" s="11">
        <f>[27]Outubro!$B$17</f>
        <v>32.058823529411768</v>
      </c>
      <c r="O31" s="11">
        <f>[27]Outubro!$B$18</f>
        <v>24.457142857142859</v>
      </c>
      <c r="P31" s="11">
        <f>[27]Outubro!$B$19</f>
        <v>23.274999999999999</v>
      </c>
      <c r="Q31" s="11">
        <f>[27]Outubro!$B$20</f>
        <v>26.43333333333333</v>
      </c>
      <c r="R31" s="11">
        <f>[27]Outubro!$B$21</f>
        <v>28.647058823529413</v>
      </c>
      <c r="S31" s="11">
        <f>[27]Outubro!$B$22</f>
        <v>27.888888888888893</v>
      </c>
      <c r="T31" s="11">
        <f>[27]Outubro!$B$23</f>
        <v>27.126666666666665</v>
      </c>
      <c r="U31" s="11">
        <f>[27]Outubro!$B$24</f>
        <v>27.805555555555557</v>
      </c>
      <c r="V31" s="11">
        <f>[27]Outubro!$B$25</f>
        <v>20.856249999999996</v>
      </c>
      <c r="W31" s="11">
        <f>[27]Outubro!$B$26</f>
        <v>21.56</v>
      </c>
      <c r="X31" s="11">
        <f>[27]Outubro!$B$27</f>
        <v>25.083333333333332</v>
      </c>
      <c r="Y31" s="11">
        <f>[27]Outubro!$B$28</f>
        <v>29.675000000000001</v>
      </c>
      <c r="Z31" s="11">
        <f>[27]Outubro!$B$29</f>
        <v>30.206250000000001</v>
      </c>
      <c r="AA31" s="11">
        <f>[27]Outubro!$B$30</f>
        <v>29.758823529411764</v>
      </c>
      <c r="AB31" s="11">
        <f>[27]Outubro!$B$31</f>
        <v>33.257142857142853</v>
      </c>
      <c r="AC31" s="11">
        <f>[27]Outubro!$B$32</f>
        <v>32.473333333333329</v>
      </c>
      <c r="AD31" s="11">
        <f>[27]Outubro!$B$33</f>
        <v>32.619999999999997</v>
      </c>
      <c r="AE31" s="11">
        <f>[27]Outubro!$B$34</f>
        <v>34.306249999999999</v>
      </c>
      <c r="AF31" s="11">
        <f>[27]Outubro!$B$35</f>
        <v>30.662499999999994</v>
      </c>
      <c r="AG31" s="96">
        <f t="shared" si="3"/>
        <v>27.768231380554486</v>
      </c>
      <c r="AH31" s="12" t="s">
        <v>47</v>
      </c>
      <c r="AL31" t="s">
        <v>47</v>
      </c>
    </row>
    <row r="32" spans="1:38" x14ac:dyDescent="0.2">
      <c r="A32" s="57" t="s">
        <v>11</v>
      </c>
      <c r="B32" s="11">
        <f>[28]Outubro!$B$5</f>
        <v>28.170833333333331</v>
      </c>
      <c r="C32" s="11">
        <f>[28]Outubro!$B$6</f>
        <v>27.720833333333342</v>
      </c>
      <c r="D32" s="11">
        <f>[28]Outubro!$B$7</f>
        <v>26.783333333333328</v>
      </c>
      <c r="E32" s="11">
        <f>[28]Outubro!$B$8</f>
        <v>25.874999999999996</v>
      </c>
      <c r="F32" s="11">
        <f>[28]Outubro!$B$9</f>
        <v>23.9375</v>
      </c>
      <c r="G32" s="11">
        <f>[28]Outubro!$B$10</f>
        <v>19.391666666666666</v>
      </c>
      <c r="H32" s="11">
        <f>[28]Outubro!$B$11</f>
        <v>20.720833333333331</v>
      </c>
      <c r="I32" s="11">
        <f>[28]Outubro!$B$12</f>
        <v>22.395833333333332</v>
      </c>
      <c r="J32" s="11">
        <f>[28]Outubro!$B$13</f>
        <v>24.054166666666664</v>
      </c>
      <c r="K32" s="11">
        <f>[28]Outubro!$B$14</f>
        <v>26.754166666666666</v>
      </c>
      <c r="L32" s="11">
        <f>[28]Outubro!$B$15</f>
        <v>28.956521739130434</v>
      </c>
      <c r="M32" s="11">
        <f>[28]Outubro!$B$16</f>
        <v>29.125</v>
      </c>
      <c r="N32" s="11">
        <f>[28]Outubro!$B$17</f>
        <v>24.049999999999997</v>
      </c>
      <c r="O32" s="11">
        <f>[28]Outubro!$B$18</f>
        <v>24.7</v>
      </c>
      <c r="P32" s="11" t="str">
        <f>[28]Outubro!$B$19</f>
        <v>*</v>
      </c>
      <c r="Q32" s="11" t="str">
        <f>[28]Outubro!$B$20</f>
        <v>*</v>
      </c>
      <c r="R32" s="11" t="str">
        <f>[28]Outubro!$B$21</f>
        <v>*</v>
      </c>
      <c r="S32" s="11">
        <f>[28]Outubro!$B$22</f>
        <v>30.512500000000003</v>
      </c>
      <c r="T32" s="11">
        <f>[28]Outubro!$B$23</f>
        <v>25.037499999999998</v>
      </c>
      <c r="U32" s="11">
        <f>[28]Outubro!$B$24</f>
        <v>26.487500000000001</v>
      </c>
      <c r="V32" s="11">
        <f>[28]Outubro!$B$25</f>
        <v>22.963157894736842</v>
      </c>
      <c r="W32" s="11">
        <f>[28]Outubro!$B$26</f>
        <v>19.362500000000001</v>
      </c>
      <c r="X32" s="11">
        <f>[28]Outubro!$B$27</f>
        <v>22.274999999999995</v>
      </c>
      <c r="Y32" s="11">
        <f>[28]Outubro!$B$28</f>
        <v>25.512499999999999</v>
      </c>
      <c r="Z32" s="11">
        <f>[28]Outubro!$B$29</f>
        <v>28.120833333333334</v>
      </c>
      <c r="AA32" s="11">
        <f>[28]Outubro!$B$30</f>
        <v>28.004166666666663</v>
      </c>
      <c r="AB32" s="11">
        <f>[28]Outubro!$B$31</f>
        <v>28.033333333333331</v>
      </c>
      <c r="AC32" s="11">
        <f>[28]Outubro!$B$32</f>
        <v>29.887499999999999</v>
      </c>
      <c r="AD32" s="11">
        <f>[28]Outubro!$B$33</f>
        <v>29.75</v>
      </c>
      <c r="AE32" s="11">
        <f>[28]Outubro!$B$34</f>
        <v>32.284210526315789</v>
      </c>
      <c r="AF32" s="11">
        <f>[28]Outubro!$B$35</f>
        <v>28.337500000000002</v>
      </c>
      <c r="AG32" s="92">
        <f t="shared" si="3"/>
        <v>26.042996077149393</v>
      </c>
      <c r="AI32" s="12" t="s">
        <v>47</v>
      </c>
      <c r="AK32" t="s">
        <v>47</v>
      </c>
      <c r="AL32" t="s">
        <v>47</v>
      </c>
    </row>
    <row r="33" spans="1:38" s="5" customFormat="1" x14ac:dyDescent="0.2">
      <c r="A33" s="57" t="s">
        <v>12</v>
      </c>
      <c r="B33" s="11" t="str">
        <f>[29]Outubro!$B$5</f>
        <v>*</v>
      </c>
      <c r="C33" s="11" t="str">
        <f>[29]Outubro!$B$6</f>
        <v>*</v>
      </c>
      <c r="D33" s="11" t="str">
        <f>[29]Outubro!$B$7</f>
        <v>*</v>
      </c>
      <c r="E33" s="11" t="str">
        <f>[29]Outubro!$B$8</f>
        <v>*</v>
      </c>
      <c r="F33" s="11" t="str">
        <f>[29]Outubro!$B$9</f>
        <v>*</v>
      </c>
      <c r="G33" s="11" t="str">
        <f>[29]Outubro!$B$10</f>
        <v>*</v>
      </c>
      <c r="H33" s="11" t="str">
        <f>[29]Outubro!$B$11</f>
        <v>*</v>
      </c>
      <c r="I33" s="11" t="str">
        <f>[29]Outubro!$B$12</f>
        <v>*</v>
      </c>
      <c r="J33" s="11" t="str">
        <f>[29]Outubro!$B$13</f>
        <v>*</v>
      </c>
      <c r="K33" s="11" t="str">
        <f>[29]Outubro!$B$14</f>
        <v>*</v>
      </c>
      <c r="L33" s="11" t="str">
        <f>[29]Outubro!$B$15</f>
        <v>*</v>
      </c>
      <c r="M33" s="11" t="str">
        <f>[29]Outubro!$B$16</f>
        <v>*</v>
      </c>
      <c r="N33" s="11" t="str">
        <f>[29]Outubro!$B$17</f>
        <v>*</v>
      </c>
      <c r="O33" s="11" t="str">
        <f>[29]Outubro!$B$18</f>
        <v>*</v>
      </c>
      <c r="P33" s="11">
        <f>[29]Outubro!$B$19</f>
        <v>30.877777777777776</v>
      </c>
      <c r="Q33" s="11">
        <f>[29]Outubro!$B$20</f>
        <v>27.329166666666662</v>
      </c>
      <c r="R33" s="11">
        <f>[29]Outubro!$B$21</f>
        <v>30.641666666666676</v>
      </c>
      <c r="S33" s="11">
        <f>[29]Outubro!$B$22</f>
        <v>30.275000000000002</v>
      </c>
      <c r="T33" s="11">
        <f>[29]Outubro!$B$23</f>
        <v>27.058333333333326</v>
      </c>
      <c r="U33" s="11">
        <f>[29]Outubro!$B$24</f>
        <v>28.212499999999995</v>
      </c>
      <c r="V33" s="11">
        <f>[29]Outubro!$B$25</f>
        <v>24.799999999999997</v>
      </c>
      <c r="W33" s="11">
        <f>[29]Outubro!$B$26</f>
        <v>21.995833333333337</v>
      </c>
      <c r="X33" s="11">
        <f>[29]Outubro!$B$27</f>
        <v>24.737499999999997</v>
      </c>
      <c r="Y33" s="11">
        <f>[29]Outubro!$B$28</f>
        <v>28</v>
      </c>
      <c r="Z33" s="11">
        <f>[29]Outubro!$B$29</f>
        <v>30.324999999999999</v>
      </c>
      <c r="AA33" s="11">
        <f>[29]Outubro!$B$30</f>
        <v>31.245833333333341</v>
      </c>
      <c r="AB33" s="11">
        <f>[29]Outubro!$B$31</f>
        <v>31.174999999999997</v>
      </c>
      <c r="AC33" s="11">
        <f>[29]Outubro!$B$32</f>
        <v>31.630434782608695</v>
      </c>
      <c r="AD33" s="11">
        <f>[29]Outubro!$B$33</f>
        <v>31.778260869565216</v>
      </c>
      <c r="AE33" s="11">
        <f>[29]Outubro!$B$34</f>
        <v>31.795833333333334</v>
      </c>
      <c r="AF33" s="11">
        <f>[29]Outubro!$B$35</f>
        <v>30.283333333333331</v>
      </c>
      <c r="AG33" s="96">
        <f t="shared" si="3"/>
        <v>28.950674907644217</v>
      </c>
      <c r="AJ33" s="5" t="s">
        <v>47</v>
      </c>
      <c r="AK33" s="5" t="s">
        <v>47</v>
      </c>
    </row>
    <row r="34" spans="1:38" x14ac:dyDescent="0.2">
      <c r="A34" s="57" t="s">
        <v>13</v>
      </c>
      <c r="B34" s="11">
        <f>[30]Outubro!$B$5</f>
        <v>31.914999999999999</v>
      </c>
      <c r="C34" s="11">
        <f>[30]Outubro!$B$6</f>
        <v>29.186956521739134</v>
      </c>
      <c r="D34" s="11">
        <f>[30]Outubro!$B$7</f>
        <v>26.876470588235293</v>
      </c>
      <c r="E34" s="11">
        <f>[30]Outubro!$B$8</f>
        <v>28.055</v>
      </c>
      <c r="F34" s="11">
        <f>[30]Outubro!$B$9</f>
        <v>26.552380952380947</v>
      </c>
      <c r="G34" s="11">
        <f>[30]Outubro!$B$10</f>
        <v>20.555</v>
      </c>
      <c r="H34" s="11">
        <f>[30]Outubro!$B$11</f>
        <v>24.521428571428569</v>
      </c>
      <c r="I34" s="11">
        <f>[30]Outubro!$B$12</f>
        <v>24.108333333333331</v>
      </c>
      <c r="J34" s="11">
        <f>[30]Outubro!$B$13</f>
        <v>26.016666666666669</v>
      </c>
      <c r="K34" s="11">
        <f>[30]Outubro!$B$14</f>
        <v>28.566666666666663</v>
      </c>
      <c r="L34" s="11">
        <f>[30]Outubro!$B$15</f>
        <v>29.125000000000004</v>
      </c>
      <c r="M34" s="11">
        <f>[30]Outubro!$B$16</f>
        <v>28.731818181818184</v>
      </c>
      <c r="N34" s="11">
        <f>[30]Outubro!$B$17</f>
        <v>29.619999999999994</v>
      </c>
      <c r="O34" s="11">
        <f>[30]Outubro!$B$18</f>
        <v>30.064999999999998</v>
      </c>
      <c r="P34" s="11">
        <f>[30]Outubro!$B$19</f>
        <v>25.605882352941176</v>
      </c>
      <c r="Q34" s="11">
        <f>[30]Outubro!$B$20</f>
        <v>25.55263157894737</v>
      </c>
      <c r="R34" s="11">
        <f>[30]Outubro!$B$21</f>
        <v>29.590000000000003</v>
      </c>
      <c r="S34" s="11">
        <f>[30]Outubro!$B$22</f>
        <v>30.490909090909096</v>
      </c>
      <c r="T34" s="11">
        <f>[30]Outubro!$B$23</f>
        <v>28.842857142857145</v>
      </c>
      <c r="U34" s="11">
        <f>[30]Outubro!$B$24</f>
        <v>27.378947368421056</v>
      </c>
      <c r="V34" s="11">
        <f>[30]Outubro!$B$25</f>
        <v>26.465000000000003</v>
      </c>
      <c r="W34" s="11">
        <f>[30]Outubro!$B$26</f>
        <v>26.57692307692308</v>
      </c>
      <c r="X34" s="11">
        <f>[30]Outubro!$B$27</f>
        <v>28.943749999999994</v>
      </c>
      <c r="Y34" s="11">
        <f>[30]Outubro!$B$28</f>
        <v>31.737500000000001</v>
      </c>
      <c r="Z34" s="11">
        <f>[30]Outubro!$B$29</f>
        <v>35.430769230769229</v>
      </c>
      <c r="AA34" s="11">
        <f>[30]Outubro!$B$30</f>
        <v>34.469230769230769</v>
      </c>
      <c r="AB34" s="11">
        <f>[30]Outubro!$B$31</f>
        <v>34.278571428571432</v>
      </c>
      <c r="AC34" s="11">
        <f>[30]Outubro!$B$32</f>
        <v>33.65625</v>
      </c>
      <c r="AD34" s="11">
        <f>[30]Outubro!$B$33</f>
        <v>33.015789473684215</v>
      </c>
      <c r="AE34" s="11">
        <f>[30]Outubro!$B$34</f>
        <v>33.870588235294122</v>
      </c>
      <c r="AF34" s="11">
        <f>[30]Outubro!$B$35</f>
        <v>33.056249999999999</v>
      </c>
      <c r="AG34" s="92">
        <f t="shared" si="3"/>
        <v>29.124437781639276</v>
      </c>
      <c r="AJ34" t="s">
        <v>47</v>
      </c>
      <c r="AL34" t="s">
        <v>47</v>
      </c>
    </row>
    <row r="35" spans="1:38" x14ac:dyDescent="0.2">
      <c r="A35" s="57" t="s">
        <v>173</v>
      </c>
      <c r="B35" s="11">
        <f>[31]Outubro!$B$5</f>
        <v>32.308333333333337</v>
      </c>
      <c r="C35" s="11">
        <f>[31]Outubro!$B$6</f>
        <v>31.366666666666664</v>
      </c>
      <c r="D35" s="11">
        <f>[31]Outubro!$B$7</f>
        <v>30.666666666666668</v>
      </c>
      <c r="E35" s="11">
        <f>[31]Outubro!$B$8</f>
        <v>30.033333333333331</v>
      </c>
      <c r="F35" s="11">
        <f>[31]Outubro!$B$9</f>
        <v>28.354545454545459</v>
      </c>
      <c r="G35" s="11">
        <f>[31]Outubro!$B$10</f>
        <v>24.072727272727274</v>
      </c>
      <c r="H35" s="11">
        <f>[31]Outubro!$B$11</f>
        <v>24.827272727272724</v>
      </c>
      <c r="I35" s="11">
        <f>[31]Outubro!$B$12</f>
        <v>26.608333333333338</v>
      </c>
      <c r="J35" s="11">
        <f>[31]Outubro!$B$13</f>
        <v>29.583333333333339</v>
      </c>
      <c r="K35" s="11">
        <f>[31]Outubro!$B$14</f>
        <v>30.483333333333338</v>
      </c>
      <c r="L35" s="11">
        <f>[31]Outubro!$B$15</f>
        <v>30.95</v>
      </c>
      <c r="M35" s="11">
        <f>[31]Outubro!$B$16</f>
        <v>31.508333333333326</v>
      </c>
      <c r="N35" s="11">
        <f>[31]Outubro!$B$17</f>
        <v>30.583333333333332</v>
      </c>
      <c r="O35" s="11">
        <f>[31]Outubro!$B$18</f>
        <v>28.908333333333331</v>
      </c>
      <c r="P35" s="11">
        <f>[31]Outubro!$B$19</f>
        <v>29.724999999999998</v>
      </c>
      <c r="Q35" s="11">
        <f>[31]Outubro!$B$20</f>
        <v>29</v>
      </c>
      <c r="R35" s="11">
        <f>[31]Outubro!$B$21</f>
        <v>29.108333333333331</v>
      </c>
      <c r="S35" s="11">
        <f>[31]Outubro!$B$22</f>
        <v>30.05</v>
      </c>
      <c r="T35" s="11">
        <f>[31]Outubro!$B$23</f>
        <v>29.049999999999994</v>
      </c>
      <c r="U35" s="11">
        <f>[31]Outubro!$B$24</f>
        <v>30.150000000000002</v>
      </c>
      <c r="V35" s="11">
        <f>[31]Outubro!$B$25</f>
        <v>25.816666666666666</v>
      </c>
      <c r="W35" s="11">
        <f>[31]Outubro!$B$26</f>
        <v>24.433333333333337</v>
      </c>
      <c r="X35" s="11">
        <f>[31]Outubro!$B$27</f>
        <v>28.516666666666666</v>
      </c>
      <c r="Y35" s="11">
        <f>[31]Outubro!$B$28</f>
        <v>30.224999999999998</v>
      </c>
      <c r="Z35" s="11">
        <f>[31]Outubro!$B$29</f>
        <v>31.700000000000003</v>
      </c>
      <c r="AA35" s="11">
        <f>[31]Outubro!$B$30</f>
        <v>31.474999999999998</v>
      </c>
      <c r="AB35" s="11">
        <f>[31]Outubro!$B$31</f>
        <v>32.25</v>
      </c>
      <c r="AC35" s="11">
        <f>[31]Outubro!$B$32</f>
        <v>31.658333333333331</v>
      </c>
      <c r="AD35" s="11">
        <f>[31]Outubro!$B$33</f>
        <v>31.400000000000002</v>
      </c>
      <c r="AE35" s="11">
        <f>[31]Outubro!$B$34</f>
        <v>33.085714285714282</v>
      </c>
      <c r="AF35" s="11">
        <f>[31]Outubro!$B$35</f>
        <v>31.216666666666658</v>
      </c>
      <c r="AG35" s="96">
        <f t="shared" si="3"/>
        <v>29.648879346459992</v>
      </c>
      <c r="AK35" t="s">
        <v>47</v>
      </c>
    </row>
    <row r="36" spans="1:38" x14ac:dyDescent="0.2">
      <c r="A36" s="57" t="s">
        <v>144</v>
      </c>
      <c r="B36" s="11" t="str">
        <f>[32]Outubro!$B$5</f>
        <v>*</v>
      </c>
      <c r="C36" s="11" t="str">
        <f>[32]Outubro!$B$6</f>
        <v>*</v>
      </c>
      <c r="D36" s="11" t="str">
        <f>[32]Outubro!$B$7</f>
        <v>*</v>
      </c>
      <c r="E36" s="11" t="str">
        <f>[32]Outubro!$B$8</f>
        <v>*</v>
      </c>
      <c r="F36" s="11" t="str">
        <f>[32]Outubro!$B$9</f>
        <v>*</v>
      </c>
      <c r="G36" s="11" t="str">
        <f>[32]Outubro!$B$10</f>
        <v>*</v>
      </c>
      <c r="H36" s="11" t="str">
        <f>[32]Outubro!$B$11</f>
        <v>*</v>
      </c>
      <c r="I36" s="11" t="str">
        <f>[32]Outubro!$B$12</f>
        <v>*</v>
      </c>
      <c r="J36" s="11" t="str">
        <f>[32]Outubro!$B$13</f>
        <v>*</v>
      </c>
      <c r="K36" s="11" t="str">
        <f>[32]Outubro!$B$14</f>
        <v>*</v>
      </c>
      <c r="L36" s="11" t="str">
        <f>[32]Outubro!$B$15</f>
        <v>*</v>
      </c>
      <c r="M36" s="11" t="str">
        <f>[32]Outubro!$B$16</f>
        <v>*</v>
      </c>
      <c r="N36" s="11" t="str">
        <f>[32]Outubro!$B$17</f>
        <v>*</v>
      </c>
      <c r="O36" s="11" t="str">
        <f>[32]Outubro!$B$18</f>
        <v>*</v>
      </c>
      <c r="P36" s="11" t="str">
        <f>[32]Outubro!$B$19</f>
        <v>*</v>
      </c>
      <c r="Q36" s="11" t="str">
        <f>[32]Outubro!$B$20</f>
        <v>*</v>
      </c>
      <c r="R36" s="11" t="str">
        <f>[32]Outubro!$B$21</f>
        <v>*</v>
      </c>
      <c r="S36" s="11" t="str">
        <f>[32]Outubro!$B$22</f>
        <v>*</v>
      </c>
      <c r="T36" s="11" t="str">
        <f>[32]Outubro!$B$23</f>
        <v>*</v>
      </c>
      <c r="U36" s="11" t="str">
        <f>[32]Outubro!$B$24</f>
        <v>*</v>
      </c>
      <c r="V36" s="11" t="str">
        <f>[32]Outubro!$B$25</f>
        <v>*</v>
      </c>
      <c r="W36" s="11" t="str">
        <f>[32]Outubro!$B$26</f>
        <v>*</v>
      </c>
      <c r="X36" s="11" t="str">
        <f>[32]Outubro!$B$27</f>
        <v>*</v>
      </c>
      <c r="Y36" s="11" t="str">
        <f>[32]Outubro!$B$28</f>
        <v>*</v>
      </c>
      <c r="Z36" s="11" t="str">
        <f>[32]Outubro!$B$29</f>
        <v>*</v>
      </c>
      <c r="AA36" s="11" t="str">
        <f>[32]Outubro!$B$30</f>
        <v>*</v>
      </c>
      <c r="AB36" s="11" t="str">
        <f>[32]Outubro!$B$31</f>
        <v>*</v>
      </c>
      <c r="AC36" s="11" t="str">
        <f>[32]Outubro!$B$32</f>
        <v>*</v>
      </c>
      <c r="AD36" s="11" t="str">
        <f>[32]Outubro!$B$33</f>
        <v>*</v>
      </c>
      <c r="AE36" s="11" t="str">
        <f>[32]Outubro!$B$34</f>
        <v>*</v>
      </c>
      <c r="AF36" s="11" t="str">
        <f>[32]Outubro!$B$35</f>
        <v>*</v>
      </c>
      <c r="AG36" s="136" t="s">
        <v>226</v>
      </c>
      <c r="AK36" t="s">
        <v>47</v>
      </c>
    </row>
    <row r="37" spans="1:38" x14ac:dyDescent="0.2">
      <c r="A37" s="57" t="s">
        <v>14</v>
      </c>
      <c r="B37" s="11">
        <f>[33]Outubro!$B$5</f>
        <v>28.666666666666668</v>
      </c>
      <c r="C37" s="11">
        <f>[33]Outubro!$B$6</f>
        <v>29.966666666666665</v>
      </c>
      <c r="D37" s="11">
        <f>[33]Outubro!$B$7</f>
        <v>28.012499999999999</v>
      </c>
      <c r="E37" s="11">
        <f>[33]Outubro!$B$8</f>
        <v>28.641666666666669</v>
      </c>
      <c r="F37" s="11">
        <f>[33]Outubro!$B$9</f>
        <v>29.887499999999992</v>
      </c>
      <c r="G37" s="11">
        <f>[33]Outubro!$B$10</f>
        <v>26.679166666666671</v>
      </c>
      <c r="H37" s="11">
        <f>[33]Outubro!$B$11</f>
        <v>25.299999999999997</v>
      </c>
      <c r="I37" s="11">
        <f>[33]Outubro!$B$12</f>
        <v>24.904166666666669</v>
      </c>
      <c r="J37" s="11">
        <f>[33]Outubro!$B$13</f>
        <v>24.670833333333338</v>
      </c>
      <c r="K37" s="11">
        <f>[33]Outubro!$B$14</f>
        <v>25.212500000000006</v>
      </c>
      <c r="L37" s="11">
        <f>[33]Outubro!$B$15</f>
        <v>27.308333333333334</v>
      </c>
      <c r="M37" s="11">
        <f>[33]Outubro!$B$16</f>
        <v>28.979166666666668</v>
      </c>
      <c r="N37" s="11">
        <f>[33]Outubro!$B$17</f>
        <v>28.462500000000002</v>
      </c>
      <c r="O37" s="11">
        <f>[33]Outubro!$B$18</f>
        <v>28.070833333333336</v>
      </c>
      <c r="P37" s="11">
        <f>[33]Outubro!$B$19</f>
        <v>29.149999999999991</v>
      </c>
      <c r="Q37" s="11">
        <f>[33]Outubro!$B$20</f>
        <v>29.412499999999998</v>
      </c>
      <c r="R37" s="11">
        <f>[33]Outubro!$B$21</f>
        <v>32.137499999999996</v>
      </c>
      <c r="S37" s="11">
        <f>[33]Outubro!$B$22</f>
        <v>30.395833333333329</v>
      </c>
      <c r="T37" s="11">
        <f>[33]Outubro!$B$23</f>
        <v>28.375000000000004</v>
      </c>
      <c r="U37" s="11">
        <f>[33]Outubro!$B$24</f>
        <v>28.541666666666668</v>
      </c>
      <c r="V37" s="11">
        <f>[33]Outubro!$B$25</f>
        <v>24.024999999999995</v>
      </c>
      <c r="W37" s="11">
        <f>[33]Outubro!$B$26</f>
        <v>22.454166666666666</v>
      </c>
      <c r="X37" s="11">
        <f>[33]Outubro!$B$27</f>
        <v>25.1875</v>
      </c>
      <c r="Y37" s="11">
        <f>[33]Outubro!$B$28</f>
        <v>27.933333333333334</v>
      </c>
      <c r="Z37" s="11">
        <f>[33]Outubro!$B$29</f>
        <v>28.654166666666658</v>
      </c>
      <c r="AA37" s="11">
        <f>[33]Outubro!$B$30</f>
        <v>29.050000000000008</v>
      </c>
      <c r="AB37" s="11">
        <f>[33]Outubro!$B$31</f>
        <v>30.141666666666662</v>
      </c>
      <c r="AC37" s="11">
        <f>[33]Outubro!$B$32</f>
        <v>27.262500000000003</v>
      </c>
      <c r="AD37" s="11">
        <f>[33]Outubro!$B$33</f>
        <v>29.024999999999995</v>
      </c>
      <c r="AE37" s="11">
        <f>[33]Outubro!$B$34</f>
        <v>30.541666666666661</v>
      </c>
      <c r="AF37" s="11">
        <f>[33]Outubro!$B$35</f>
        <v>30.683333333333326</v>
      </c>
      <c r="AG37" s="92">
        <f>AVERAGE(B37:AF37)</f>
        <v>27.991397849462359</v>
      </c>
      <c r="AJ37" t="s">
        <v>47</v>
      </c>
      <c r="AK37" t="s">
        <v>47</v>
      </c>
    </row>
    <row r="38" spans="1:38" x14ac:dyDescent="0.2">
      <c r="A38" s="57" t="s">
        <v>174</v>
      </c>
      <c r="B38" s="11">
        <f>[34]Outubro!$B$5</f>
        <v>28.274999999999999</v>
      </c>
      <c r="C38" s="11">
        <f>[34]Outubro!$B$6</f>
        <v>28.366666666666671</v>
      </c>
      <c r="D38" s="11">
        <f>[34]Outubro!$B$7</f>
        <v>26.074999999999999</v>
      </c>
      <c r="E38" s="11">
        <f>[34]Outubro!$B$8</f>
        <v>27</v>
      </c>
      <c r="F38" s="11">
        <f>[34]Outubro!$B$9</f>
        <v>26.483333333333334</v>
      </c>
      <c r="G38" s="11">
        <f>[34]Outubro!$B$10</f>
        <v>25.372727272727275</v>
      </c>
      <c r="H38" s="11">
        <f>[34]Outubro!$B$11</f>
        <v>26.071428571428573</v>
      </c>
      <c r="I38" s="11">
        <f>[34]Outubro!$B$12</f>
        <v>27.057142857142857</v>
      </c>
      <c r="J38" s="11">
        <f>[34]Outubro!$B$13</f>
        <v>27.25714285714286</v>
      </c>
      <c r="K38" s="11">
        <f>[34]Outubro!$B$14</f>
        <v>28.400000000000002</v>
      </c>
      <c r="L38" s="11">
        <f>[34]Outubro!$B$15</f>
        <v>28.512500000000006</v>
      </c>
      <c r="M38" s="11">
        <f>[34]Outubro!$B$16</f>
        <v>27.560000000000002</v>
      </c>
      <c r="N38" s="11">
        <f>[34]Outubro!$B$17</f>
        <v>28.016666666666666</v>
      </c>
      <c r="O38" s="11">
        <f>[34]Outubro!$B$18</f>
        <v>29.15</v>
      </c>
      <c r="P38" s="11">
        <f>[34]Outubro!$B$19</f>
        <v>26.924999999999997</v>
      </c>
      <c r="Q38" s="11">
        <f>[34]Outubro!$B$20</f>
        <v>27.974999999999998</v>
      </c>
      <c r="R38" s="11">
        <f>[34]Outubro!$B$21</f>
        <v>29.324999999999999</v>
      </c>
      <c r="S38" s="11">
        <f>[34]Outubro!$B$22</f>
        <v>26.61428571428571</v>
      </c>
      <c r="T38" s="11">
        <f>[34]Outubro!$B$23</f>
        <v>27.2</v>
      </c>
      <c r="U38" s="11">
        <f>[34]Outubro!$B$24</f>
        <v>26.560000000000002</v>
      </c>
      <c r="V38" s="11">
        <f>[34]Outubro!$B$25</f>
        <v>25.6875</v>
      </c>
      <c r="W38" s="11">
        <f>[34]Outubro!$B$26</f>
        <v>26.536363636363635</v>
      </c>
      <c r="X38" s="11">
        <f>[34]Outubro!$B$27</f>
        <v>26.942857142857143</v>
      </c>
      <c r="Y38" s="11">
        <f>[34]Outubro!$B$28</f>
        <v>25.46</v>
      </c>
      <c r="Z38" s="11">
        <f>[34]Outubro!$B$29</f>
        <v>27.633333333333336</v>
      </c>
      <c r="AA38" s="11">
        <f>[34]Outubro!$B$30</f>
        <v>27.4</v>
      </c>
      <c r="AB38" s="11">
        <f>[34]Outubro!$B$31</f>
        <v>27.224999999999998</v>
      </c>
      <c r="AC38" s="11">
        <f>[34]Outubro!$B$32</f>
        <v>28.580000000000002</v>
      </c>
      <c r="AD38" s="11">
        <f>[34]Outubro!$B$33</f>
        <v>28.3</v>
      </c>
      <c r="AE38" s="11">
        <f>[34]Outubro!$B$34</f>
        <v>25.7</v>
      </c>
      <c r="AF38" s="11">
        <f>[34]Outubro!$B$35</f>
        <v>28.860000000000003</v>
      </c>
      <c r="AG38" s="96">
        <f>AVERAGE(B38:AF38)</f>
        <v>27.307159614578971</v>
      </c>
      <c r="AI38" s="128" t="s">
        <v>47</v>
      </c>
      <c r="AJ38" s="128" t="s">
        <v>47</v>
      </c>
    </row>
    <row r="39" spans="1:38" x14ac:dyDescent="0.2">
      <c r="A39" s="57" t="s">
        <v>15</v>
      </c>
      <c r="B39" s="11">
        <f>[35]Outubro!$B$5</f>
        <v>27.754166666666674</v>
      </c>
      <c r="C39" s="11">
        <f>[35]Outubro!$B$6</f>
        <v>28.358333333333331</v>
      </c>
      <c r="D39" s="11">
        <f>[35]Outubro!$B$7</f>
        <v>25.841666666666665</v>
      </c>
      <c r="E39" s="11">
        <f>[35]Outubro!$B$8</f>
        <v>26.216666666666669</v>
      </c>
      <c r="F39" s="11">
        <f>[35]Outubro!$B$9</f>
        <v>20.162499999999998</v>
      </c>
      <c r="G39" s="11">
        <f>[35]Outubro!$B$10</f>
        <v>17.066666666666666</v>
      </c>
      <c r="H39" s="11">
        <f>[35]Outubro!$B$11</f>
        <v>19.920833333333334</v>
      </c>
      <c r="I39" s="11">
        <f>[35]Outubro!$B$12</f>
        <v>22.187499999999996</v>
      </c>
      <c r="J39" s="11">
        <f>[35]Outubro!$B$13</f>
        <v>24.94583333333334</v>
      </c>
      <c r="K39" s="11">
        <f>[35]Outubro!$B$14</f>
        <v>25.908333333333331</v>
      </c>
      <c r="L39" s="11">
        <f>[35]Outubro!$B$15</f>
        <v>27.675000000000008</v>
      </c>
      <c r="M39" s="11">
        <f>[35]Outubro!$B$16</f>
        <v>28.808333333333337</v>
      </c>
      <c r="N39" s="11">
        <f>[35]Outubro!$B$17</f>
        <v>29.333333333333339</v>
      </c>
      <c r="O39" s="11">
        <f>[35]Outubro!$B$18</f>
        <v>24.054166666666664</v>
      </c>
      <c r="P39" s="11">
        <f>[35]Outubro!$B$19</f>
        <v>22.441666666666663</v>
      </c>
      <c r="Q39" s="11">
        <f>[35]Outubro!$B$20</f>
        <v>22.412499999999998</v>
      </c>
      <c r="R39" s="11">
        <f>[35]Outubro!$B$21</f>
        <v>25.999999999999996</v>
      </c>
      <c r="S39" s="11">
        <f>[35]Outubro!$B$22</f>
        <v>26.225000000000005</v>
      </c>
      <c r="T39" s="11">
        <f>[35]Outubro!$B$23</f>
        <v>22.237500000000001</v>
      </c>
      <c r="U39" s="11">
        <f>[35]Outubro!$B$24</f>
        <v>24.325000000000003</v>
      </c>
      <c r="V39" s="11">
        <f>[35]Outubro!$B$25</f>
        <v>19.395833333333332</v>
      </c>
      <c r="W39" s="11">
        <f>[35]Outubro!$B$26</f>
        <v>17.375</v>
      </c>
      <c r="X39" s="11">
        <f>[35]Outubro!$B$27</f>
        <v>22.279166666666669</v>
      </c>
      <c r="Y39" s="11">
        <f>[35]Outubro!$B$28</f>
        <v>26.120833333333337</v>
      </c>
      <c r="Z39" s="11">
        <f>[35]Outubro!$B$29</f>
        <v>27.479166666666668</v>
      </c>
      <c r="AA39" s="11">
        <f>[35]Outubro!$B$30</f>
        <v>27.262500000000003</v>
      </c>
      <c r="AB39" s="11">
        <f>[35]Outubro!$B$31</f>
        <v>28.225000000000005</v>
      </c>
      <c r="AC39" s="11">
        <f>[35]Outubro!$B$32</f>
        <v>29.337500000000002</v>
      </c>
      <c r="AD39" s="11">
        <f>[35]Outubro!$B$33</f>
        <v>28.308333333333334</v>
      </c>
      <c r="AE39" s="11">
        <f>[35]Outubro!$B$34</f>
        <v>30.720833333333335</v>
      </c>
      <c r="AF39" s="11">
        <f>[35]Outubro!$B$35</f>
        <v>27.404166666666672</v>
      </c>
      <c r="AG39" s="92">
        <f t="shared" ref="AG39:AG49" si="4">AVERAGE(B39:AF39)</f>
        <v>25.025268817204299</v>
      </c>
      <c r="AH39" s="12" t="s">
        <v>47</v>
      </c>
      <c r="AI39" s="12" t="s">
        <v>47</v>
      </c>
      <c r="AJ39" t="s">
        <v>47</v>
      </c>
      <c r="AK39" t="s">
        <v>47</v>
      </c>
    </row>
    <row r="40" spans="1:38" x14ac:dyDescent="0.2">
      <c r="A40" s="57" t="s">
        <v>16</v>
      </c>
      <c r="B40" s="11">
        <f>[36]Outubro!$B$5</f>
        <v>37.345454545454544</v>
      </c>
      <c r="C40" s="11">
        <f>[36]Outubro!$B$6</f>
        <v>31.138461538461538</v>
      </c>
      <c r="D40" s="11">
        <f>[36]Outubro!$B$7</f>
        <v>24.907142857142855</v>
      </c>
      <c r="E40" s="11">
        <f>[36]Outubro!$B$8</f>
        <v>28.205555555555556</v>
      </c>
      <c r="F40" s="11">
        <f>[36]Outubro!$B$9</f>
        <v>22.36428571428571</v>
      </c>
      <c r="G40" s="11">
        <f>[36]Outubro!$B$10</f>
        <v>18.754545454545454</v>
      </c>
      <c r="H40" s="11">
        <f>[36]Outubro!$B$11</f>
        <v>23.623076923076926</v>
      </c>
      <c r="I40" s="11">
        <f>[36]Outubro!$B$12</f>
        <v>27.023529411764706</v>
      </c>
      <c r="J40" s="11">
        <f>[36]Outubro!$B$13</f>
        <v>26.809090909090909</v>
      </c>
      <c r="K40" s="11">
        <f>[36]Outubro!$B$14</f>
        <v>32.713333333333331</v>
      </c>
      <c r="L40" s="11">
        <f>[36]Outubro!$B$15</f>
        <v>34.381250000000001</v>
      </c>
      <c r="M40" s="11">
        <f>[36]Outubro!$B$16</f>
        <v>35.4</v>
      </c>
      <c r="N40" s="11">
        <f>[36]Outubro!$B$17</f>
        <v>33.75</v>
      </c>
      <c r="O40" s="11">
        <f>[36]Outubro!$B$18</f>
        <v>36</v>
      </c>
      <c r="P40" s="11">
        <f>[36]Outubro!$B$19</f>
        <v>23.65</v>
      </c>
      <c r="Q40" s="11">
        <f>[36]Outubro!$B$20</f>
        <v>24.87777777777778</v>
      </c>
      <c r="R40" s="11">
        <f>[36]Outubro!$B$21</f>
        <v>31.074999999999999</v>
      </c>
      <c r="S40" s="11">
        <f>[36]Outubro!$B$22</f>
        <v>32.00833333333334</v>
      </c>
      <c r="T40" s="11">
        <f>[36]Outubro!$B$23</f>
        <v>22.630000000000003</v>
      </c>
      <c r="U40" s="11">
        <f>[36]Outubro!$B$24</f>
        <v>28.915384615384614</v>
      </c>
      <c r="V40" s="11">
        <f>[36]Outubro!$B$25</f>
        <v>24.711764705882352</v>
      </c>
      <c r="W40" s="11">
        <f>[36]Outubro!$B$26</f>
        <v>23.962499999999995</v>
      </c>
      <c r="X40" s="11">
        <f>[36]Outubro!$B$27</f>
        <v>29.153846153846153</v>
      </c>
      <c r="Y40" s="11">
        <f>[36]Outubro!$B$28</f>
        <v>31.284615384615385</v>
      </c>
      <c r="Z40" s="11">
        <f>[36]Outubro!$B$29</f>
        <v>35.066666666666698</v>
      </c>
      <c r="AA40" s="11">
        <f>[36]Outubro!$B$30</f>
        <v>36.4</v>
      </c>
      <c r="AB40" s="11">
        <f>[36]Outubro!$B$31</f>
        <v>36.287500000000001</v>
      </c>
      <c r="AC40" s="11">
        <f>[36]Outubro!$B$32</f>
        <v>37.31</v>
      </c>
      <c r="AD40" s="11">
        <f>[36]Outubro!$B$33</f>
        <v>37.309090909090912</v>
      </c>
      <c r="AE40" s="11">
        <f>[36]Outubro!$B$34</f>
        <v>38.200000000000003</v>
      </c>
      <c r="AF40" s="11">
        <f>[36]Outubro!$B$35</f>
        <v>36.300000000000004</v>
      </c>
      <c r="AG40" s="92">
        <f t="shared" si="4"/>
        <v>30.372845348042215</v>
      </c>
      <c r="AI40" s="12" t="s">
        <v>47</v>
      </c>
      <c r="AK40" t="s">
        <v>47</v>
      </c>
    </row>
    <row r="41" spans="1:38" x14ac:dyDescent="0.2">
      <c r="A41" s="57" t="s">
        <v>175</v>
      </c>
      <c r="B41" s="11">
        <f>[37]Outubro!$B$5</f>
        <v>34.458333333333336</v>
      </c>
      <c r="C41" s="11">
        <f>[37]Outubro!$B$6</f>
        <v>32.716666666666676</v>
      </c>
      <c r="D41" s="11">
        <f>[37]Outubro!$B$7</f>
        <v>31.708333333333329</v>
      </c>
      <c r="E41" s="11">
        <f>[37]Outubro!$B$8</f>
        <v>32.925000000000004</v>
      </c>
      <c r="F41" s="11">
        <f>[37]Outubro!$B$9</f>
        <v>30.083333333333329</v>
      </c>
      <c r="G41" s="11">
        <f>[37]Outubro!$B$10</f>
        <v>21.558333333333337</v>
      </c>
      <c r="H41" s="11">
        <f>[37]Outubro!$B$11</f>
        <v>22.599999999999998</v>
      </c>
      <c r="I41" s="11">
        <f>[37]Outubro!$B$12</f>
        <v>24.941666666666666</v>
      </c>
      <c r="J41" s="11">
        <f>[37]Outubro!$B$13</f>
        <v>29.208333333333329</v>
      </c>
      <c r="K41" s="11">
        <f>[37]Outubro!$B$14</f>
        <v>30.330769230769231</v>
      </c>
      <c r="L41" s="11">
        <f>[37]Outubro!$B$15</f>
        <v>31.246153846153842</v>
      </c>
      <c r="M41" s="11">
        <f>[37]Outubro!$B$16</f>
        <v>31.492307692307691</v>
      </c>
      <c r="N41" s="11">
        <f>[37]Outubro!$B$17</f>
        <v>29.392307692307689</v>
      </c>
      <c r="O41" s="11">
        <f>[37]Outubro!$B$18</f>
        <v>30.116666666666664</v>
      </c>
      <c r="P41" s="11">
        <f>[37]Outubro!$B$19</f>
        <v>29.884615384615383</v>
      </c>
      <c r="Q41" s="11">
        <f>[37]Outubro!$B$20</f>
        <v>28.415384615384614</v>
      </c>
      <c r="R41" s="11">
        <f>[37]Outubro!$B$21</f>
        <v>29.261538461538461</v>
      </c>
      <c r="S41" s="11">
        <f>[37]Outubro!$B$22</f>
        <v>28.507692307692309</v>
      </c>
      <c r="T41" s="11">
        <f>[37]Outubro!$B$23</f>
        <v>27.958333333333329</v>
      </c>
      <c r="U41" s="11">
        <f>[37]Outubro!$B$24</f>
        <v>30.108333333333338</v>
      </c>
      <c r="V41" s="11">
        <f>[37]Outubro!$B$25</f>
        <v>23.630769230769229</v>
      </c>
      <c r="W41" s="11">
        <f>[37]Outubro!$B$26</f>
        <v>22.541666666666668</v>
      </c>
      <c r="X41" s="11">
        <f>[37]Outubro!$B$27</f>
        <v>27.753846153846151</v>
      </c>
      <c r="Y41" s="11">
        <f>[37]Outubro!$B$28</f>
        <v>30.507692307692313</v>
      </c>
      <c r="Z41" s="11">
        <f>[37]Outubro!$B$29</f>
        <v>33.774999999999999</v>
      </c>
      <c r="AA41" s="11">
        <f>[37]Outubro!$B$30</f>
        <v>32.4</v>
      </c>
      <c r="AB41" s="11">
        <f>[37]Outubro!$B$31</f>
        <v>30.699999999999996</v>
      </c>
      <c r="AC41" s="11">
        <f>[37]Outubro!$B$32</f>
        <v>31.55</v>
      </c>
      <c r="AD41" s="11">
        <f>[37]Outubro!$B$33</f>
        <v>30.566666666666663</v>
      </c>
      <c r="AE41" s="11">
        <f>[37]Outubro!$B$34</f>
        <v>33.076923076923073</v>
      </c>
      <c r="AF41" s="11">
        <f>[37]Outubro!$B$35</f>
        <v>33.430769230769229</v>
      </c>
      <c r="AG41" s="92">
        <f t="shared" si="4"/>
        <v>29.575723738626959</v>
      </c>
      <c r="AI41" s="12" t="s">
        <v>47</v>
      </c>
      <c r="AK41" t="s">
        <v>47</v>
      </c>
    </row>
    <row r="42" spans="1:38" x14ac:dyDescent="0.2">
      <c r="A42" s="57" t="s">
        <v>17</v>
      </c>
      <c r="B42" s="11">
        <f>[38]Outubro!$B$5</f>
        <v>29.650000000000002</v>
      </c>
      <c r="C42" s="11">
        <f>[38]Outubro!$B$6</f>
        <v>28.270833333333332</v>
      </c>
      <c r="D42" s="11">
        <f>[38]Outubro!$B$7</f>
        <v>27.320833333333336</v>
      </c>
      <c r="E42" s="11">
        <f>[38]Outubro!$B$8</f>
        <v>27.479166666666668</v>
      </c>
      <c r="F42" s="11">
        <f>[38]Outubro!$B$9</f>
        <v>24.887499999999999</v>
      </c>
      <c r="G42" s="11">
        <f>[38]Outubro!$B$10</f>
        <v>19.733333333333338</v>
      </c>
      <c r="H42" s="11">
        <f>[38]Outubro!$B$11</f>
        <v>20.650000000000002</v>
      </c>
      <c r="I42" s="11">
        <f>[38]Outubro!$B$12</f>
        <v>22.575000000000003</v>
      </c>
      <c r="J42" s="11">
        <f>[38]Outubro!$B$13</f>
        <v>24.258333333333336</v>
      </c>
      <c r="K42" s="11">
        <f>[38]Outubro!$B$14</f>
        <v>27.295833333333331</v>
      </c>
      <c r="L42" s="11">
        <f>[38]Outubro!$B$15</f>
        <v>29.370833333333334</v>
      </c>
      <c r="M42" s="11">
        <f>[38]Outubro!$B$16</f>
        <v>29.549999999999997</v>
      </c>
      <c r="N42" s="11">
        <f>[38]Outubro!$B$17</f>
        <v>29.541666666666668</v>
      </c>
      <c r="O42" s="11">
        <f>[38]Outubro!$B$18</f>
        <v>25.320833333333336</v>
      </c>
      <c r="P42" s="11">
        <f>[38]Outubro!$B$19</f>
        <v>25.800000000000008</v>
      </c>
      <c r="Q42" s="11">
        <f>[38]Outubro!$B$20</f>
        <v>26.933333333333341</v>
      </c>
      <c r="R42" s="11">
        <f>[38]Outubro!$B$21</f>
        <v>26.345833333333331</v>
      </c>
      <c r="S42" s="11">
        <f>[38]Outubro!$B$22</f>
        <v>26.195833333333326</v>
      </c>
      <c r="T42" s="11">
        <f>[38]Outubro!$B$23</f>
        <v>26.599999999999994</v>
      </c>
      <c r="U42" s="11">
        <f>[38]Outubro!$B$24</f>
        <v>25.575000000000003</v>
      </c>
      <c r="V42" s="11">
        <f>[38]Outubro!$B$25</f>
        <v>22.670833333333334</v>
      </c>
      <c r="W42" s="11">
        <f>[38]Outubro!$B$26</f>
        <v>19.908333333333331</v>
      </c>
      <c r="X42" s="11">
        <f>[38]Outubro!$B$27</f>
        <v>22.291666666666668</v>
      </c>
      <c r="Y42" s="11">
        <f>[38]Outubro!$B$28</f>
        <v>26.275000000000002</v>
      </c>
      <c r="Z42" s="11">
        <f>[38]Outubro!$B$29</f>
        <v>28.525000000000002</v>
      </c>
      <c r="AA42" s="11">
        <f>[38]Outubro!$B$30</f>
        <v>28.187500000000004</v>
      </c>
      <c r="AB42" s="11">
        <f>[38]Outubro!$B$31</f>
        <v>29.237500000000001</v>
      </c>
      <c r="AC42" s="11">
        <f>[38]Outubro!$B$32</f>
        <v>29.575000000000006</v>
      </c>
      <c r="AD42" s="11">
        <f>[38]Outubro!$B$33</f>
        <v>29.324999999999992</v>
      </c>
      <c r="AE42" s="11">
        <f>[38]Outubro!$B$34</f>
        <v>31.641666666666666</v>
      </c>
      <c r="AF42" s="11">
        <f>[38]Outubro!$B$35</f>
        <v>29.974999999999998</v>
      </c>
      <c r="AG42" s="92">
        <f t="shared" si="4"/>
        <v>26.482795698924733</v>
      </c>
      <c r="AI42" s="12" t="s">
        <v>47</v>
      </c>
      <c r="AK42" t="s">
        <v>47</v>
      </c>
    </row>
    <row r="43" spans="1:38" x14ac:dyDescent="0.2">
      <c r="A43" s="57" t="s">
        <v>157</v>
      </c>
      <c r="B43" s="11">
        <f>[39]Outubro!$B$5</f>
        <v>33.13333333333334</v>
      </c>
      <c r="C43" s="11">
        <f>[39]Outubro!$B$6</f>
        <v>31.009090909090911</v>
      </c>
      <c r="D43" s="11">
        <f>[39]Outubro!$B$7</f>
        <v>30.516666666666669</v>
      </c>
      <c r="E43" s="11">
        <f>[39]Outubro!$B$8</f>
        <v>30.783333333333331</v>
      </c>
      <c r="F43" s="11">
        <f>[39]Outubro!$B$9</f>
        <v>32.75</v>
      </c>
      <c r="G43" s="11">
        <f>[39]Outubro!$B$10</f>
        <v>20.572727272727274</v>
      </c>
      <c r="H43" s="11">
        <f>[39]Outubro!$B$11</f>
        <v>24.158333333333331</v>
      </c>
      <c r="I43" s="11">
        <f>[39]Outubro!$B$12</f>
        <v>25.950000000000003</v>
      </c>
      <c r="J43" s="11">
        <f>[39]Outubro!$B$13</f>
        <v>28.316666666666666</v>
      </c>
      <c r="K43" s="11">
        <f>[39]Outubro!$B$14</f>
        <v>30.833333333333332</v>
      </c>
      <c r="L43" s="11">
        <f>[39]Outubro!$B$15</f>
        <v>32.691666666666663</v>
      </c>
      <c r="M43" s="11">
        <f>[39]Outubro!$B$16</f>
        <v>33.866666666666667</v>
      </c>
      <c r="N43" s="11">
        <f>[39]Outubro!$B$17</f>
        <v>29.241666666666664</v>
      </c>
      <c r="O43" s="11">
        <f>[39]Outubro!$B$18</f>
        <v>30.241666666666674</v>
      </c>
      <c r="P43" s="11">
        <f>[39]Outubro!$B$19</f>
        <v>30.38333333333334</v>
      </c>
      <c r="Q43" s="11">
        <f>[39]Outubro!$B$20</f>
        <v>30.108333333333331</v>
      </c>
      <c r="R43" s="11">
        <f>[39]Outubro!$B$21</f>
        <v>32.083333333333329</v>
      </c>
      <c r="S43" s="11">
        <f>[39]Outubro!$B$22</f>
        <v>33.158333333333339</v>
      </c>
      <c r="T43" s="11">
        <f>[39]Outubro!$B$23</f>
        <v>30.490909090909096</v>
      </c>
      <c r="U43" s="11">
        <f>[39]Outubro!$B$24</f>
        <v>30.008333333333329</v>
      </c>
      <c r="V43" s="11">
        <f>[39]Outubro!$B$25</f>
        <v>25.141666666666666</v>
      </c>
      <c r="W43" s="11">
        <f>[39]Outubro!$B$26</f>
        <v>21.791666666666668</v>
      </c>
      <c r="X43" s="11">
        <f>[39]Outubro!$B$27</f>
        <v>27.625</v>
      </c>
      <c r="Y43" s="11">
        <f>[39]Outubro!$B$28</f>
        <v>30.458333333333332</v>
      </c>
      <c r="Z43" s="11">
        <f>[39]Outubro!$B$29</f>
        <v>32.791666666666664</v>
      </c>
      <c r="AA43" s="11">
        <f>[39]Outubro!$B$30</f>
        <v>33.458333333333329</v>
      </c>
      <c r="AB43" s="11">
        <f>[39]Outubro!$B$31</f>
        <v>32.261538461538464</v>
      </c>
      <c r="AC43" s="11">
        <f>[39]Outubro!$B$32</f>
        <v>28.316666666666666</v>
      </c>
      <c r="AD43" s="11">
        <f>[39]Outubro!$B$33</f>
        <v>30.683333333333334</v>
      </c>
      <c r="AE43" s="11">
        <f>[39]Outubro!$B$34</f>
        <v>34.041666666666671</v>
      </c>
      <c r="AF43" s="11">
        <f>[39]Outubro!$B$35</f>
        <v>33.283333333333331</v>
      </c>
      <c r="AG43" s="92">
        <f t="shared" si="4"/>
        <v>30.004868787126846</v>
      </c>
      <c r="AI43" s="12" t="s">
        <v>47</v>
      </c>
      <c r="AJ43" t="s">
        <v>47</v>
      </c>
    </row>
    <row r="44" spans="1:38" x14ac:dyDescent="0.2">
      <c r="A44" s="57" t="s">
        <v>18</v>
      </c>
      <c r="B44" s="11">
        <f>[40]Outubro!$B$5</f>
        <v>28.799999999999997</v>
      </c>
      <c r="C44" s="11">
        <f>[40]Outubro!$B$6</f>
        <v>26.383333333333329</v>
      </c>
      <c r="D44" s="11">
        <f>[40]Outubro!$B$7</f>
        <v>24.791666666666668</v>
      </c>
      <c r="E44" s="11">
        <f>[40]Outubro!$B$8</f>
        <v>25.987500000000008</v>
      </c>
      <c r="F44" s="11">
        <f>[40]Outubro!$B$9</f>
        <v>25.525000000000002</v>
      </c>
      <c r="G44" s="11">
        <f>[40]Outubro!$B$10</f>
        <v>20.083333333333332</v>
      </c>
      <c r="H44" s="11">
        <f>[40]Outubro!$B$11</f>
        <v>21.362500000000001</v>
      </c>
      <c r="I44" s="11">
        <f>[40]Outubro!$B$12</f>
        <v>21.879166666666674</v>
      </c>
      <c r="J44" s="11">
        <f>[40]Outubro!$B$13</f>
        <v>24.770833333333329</v>
      </c>
      <c r="K44" s="11">
        <f>[40]Outubro!$B$14</f>
        <v>25.858333333333331</v>
      </c>
      <c r="L44" s="11">
        <f>[40]Outubro!$B$15</f>
        <v>26.795833333333331</v>
      </c>
      <c r="M44" s="11">
        <f>[40]Outubro!$B$16</f>
        <v>26.495833333333334</v>
      </c>
      <c r="N44" s="11">
        <f>[40]Outubro!$B$17</f>
        <v>24.720833333333328</v>
      </c>
      <c r="O44" s="11">
        <f>[40]Outubro!$B$18</f>
        <v>24.900000000000006</v>
      </c>
      <c r="P44" s="11">
        <f>[40]Outubro!$B$19</f>
        <v>24.416666666666671</v>
      </c>
      <c r="Q44" s="11">
        <f>[40]Outubro!$B$20</f>
        <v>25.983333333333331</v>
      </c>
      <c r="R44" s="11">
        <f>[40]Outubro!$B$21</f>
        <v>27.104166666666661</v>
      </c>
      <c r="S44" s="11">
        <f>[40]Outubro!$B$22</f>
        <v>24.783333333333328</v>
      </c>
      <c r="T44" s="11">
        <f>[40]Outubro!$B$23</f>
        <v>23.620833333333337</v>
      </c>
      <c r="U44" s="11">
        <f>[40]Outubro!$B$24</f>
        <v>25.341666666666672</v>
      </c>
      <c r="V44" s="11">
        <f>[40]Outubro!$B$25</f>
        <v>23.091666666666669</v>
      </c>
      <c r="W44" s="11">
        <f>[40]Outubro!$B$26</f>
        <v>21.629166666666663</v>
      </c>
      <c r="X44" s="11">
        <f>[40]Outubro!$B$27</f>
        <v>23.887500000000006</v>
      </c>
      <c r="Y44" s="11">
        <f>[40]Outubro!$B$28</f>
        <v>25.974999999999998</v>
      </c>
      <c r="Z44" s="11">
        <f>[40]Outubro!$B$29</f>
        <v>28.591666666666665</v>
      </c>
      <c r="AA44" s="11">
        <f>[40]Outubro!$B$30</f>
        <v>27.849999999999998</v>
      </c>
      <c r="AB44" s="11">
        <f>[40]Outubro!$B$31</f>
        <v>28.154166666666665</v>
      </c>
      <c r="AC44" s="11">
        <f>[40]Outubro!$B$32</f>
        <v>28.404166666666665</v>
      </c>
      <c r="AD44" s="11">
        <f>[40]Outubro!$B$33</f>
        <v>26.616666666666664</v>
      </c>
      <c r="AE44" s="11">
        <f>[40]Outubro!$B$34</f>
        <v>29.029166666666665</v>
      </c>
      <c r="AF44" s="11">
        <f>[40]Outubro!$B$35</f>
        <v>29.374999999999996</v>
      </c>
      <c r="AG44" s="92">
        <f t="shared" si="4"/>
        <v>25.555107526881731</v>
      </c>
      <c r="AK44" t="s">
        <v>47</v>
      </c>
    </row>
    <row r="45" spans="1:38" x14ac:dyDescent="0.2">
      <c r="A45" s="57" t="s">
        <v>162</v>
      </c>
      <c r="B45" s="11">
        <f>[41]Outubro!$B$5</f>
        <v>29.133333333333336</v>
      </c>
      <c r="C45" s="11">
        <f>[41]Outubro!$B$6</f>
        <v>30.525000000000006</v>
      </c>
      <c r="D45" s="11">
        <f>[41]Outubro!$B$7</f>
        <v>28.658333333333331</v>
      </c>
      <c r="E45" s="11">
        <f>[41]Outubro!$B$8</f>
        <v>28.837500000000006</v>
      </c>
      <c r="F45" s="11">
        <f>[41]Outubro!$B$9</f>
        <v>30.441666666666663</v>
      </c>
      <c r="G45" s="11">
        <f>[41]Outubro!$B$10</f>
        <v>26.362499999999997</v>
      </c>
      <c r="H45" s="11">
        <f>[41]Outubro!$B$11</f>
        <v>25.083333333333332</v>
      </c>
      <c r="I45" s="11">
        <f>[41]Outubro!$B$12</f>
        <v>24.741666666666664</v>
      </c>
      <c r="J45" s="11">
        <f>[41]Outubro!$B$13</f>
        <v>24.345833333333331</v>
      </c>
      <c r="K45" s="11">
        <f>[41]Outubro!$B$14</f>
        <v>26.837500000000002</v>
      </c>
      <c r="L45" s="11">
        <f>[41]Outubro!$B$15</f>
        <v>28.012499999999999</v>
      </c>
      <c r="M45" s="11">
        <f>[41]Outubro!$B$16</f>
        <v>29.170833333333334</v>
      </c>
      <c r="N45" s="11">
        <f>[41]Outubro!$B$17</f>
        <v>28.575000000000003</v>
      </c>
      <c r="O45" s="11">
        <f>[41]Outubro!$B$18</f>
        <v>28.849999999999994</v>
      </c>
      <c r="P45" s="11">
        <f>[41]Outubro!$B$19</f>
        <v>29.25</v>
      </c>
      <c r="Q45" s="11">
        <f>[41]Outubro!$B$20</f>
        <v>28.708333333333332</v>
      </c>
      <c r="R45" s="11">
        <f>[41]Outubro!$B$21</f>
        <v>30.404166666666669</v>
      </c>
      <c r="S45" s="11">
        <f>[41]Outubro!$B$22</f>
        <v>28.795833333333334</v>
      </c>
      <c r="T45" s="11">
        <f>[41]Outubro!$B$23</f>
        <v>27.38333333333334</v>
      </c>
      <c r="U45" s="11">
        <f>[41]Outubro!$B$24</f>
        <v>27.783333333333331</v>
      </c>
      <c r="V45" s="11">
        <f>[41]Outubro!$B$25</f>
        <v>23.583333333333339</v>
      </c>
      <c r="W45" s="11">
        <f>[41]Outubro!$B$26</f>
        <v>21.958333333333332</v>
      </c>
      <c r="X45" s="11">
        <f>[41]Outubro!$B$27</f>
        <v>24.970833333333331</v>
      </c>
      <c r="Y45" s="11">
        <f>[41]Outubro!$B$28</f>
        <v>27.562499999999996</v>
      </c>
      <c r="Z45" s="11">
        <f>[41]Outubro!$B$29</f>
        <v>28.862500000000008</v>
      </c>
      <c r="AA45" s="11">
        <f>[41]Outubro!$B$30</f>
        <v>29.337500000000006</v>
      </c>
      <c r="AB45" s="11">
        <f>[41]Outubro!$B$31</f>
        <v>30.495833333333326</v>
      </c>
      <c r="AC45" s="11">
        <f>[41]Outubro!$B$32</f>
        <v>28.270833333333339</v>
      </c>
      <c r="AD45" s="11">
        <f>[41]Outubro!$B$33</f>
        <v>28.504166666666663</v>
      </c>
      <c r="AE45" s="11">
        <f>[41]Outubro!$B$34</f>
        <v>30.583333333333329</v>
      </c>
      <c r="AF45" s="11">
        <f>[41]Outubro!$B$35</f>
        <v>30.787499999999998</v>
      </c>
      <c r="AG45" s="92">
        <f t="shared" si="4"/>
        <v>27.961827956989247</v>
      </c>
    </row>
    <row r="46" spans="1:38" x14ac:dyDescent="0.2">
      <c r="A46" s="57" t="s">
        <v>19</v>
      </c>
      <c r="B46" s="11">
        <f>[42]Outubro!$B$5</f>
        <v>29.333333333333329</v>
      </c>
      <c r="C46" s="11">
        <f>[42]Outubro!$B$6</f>
        <v>28.262499999999999</v>
      </c>
      <c r="D46" s="11">
        <f>[42]Outubro!$B$7</f>
        <v>25.354166666666668</v>
      </c>
      <c r="E46" s="11">
        <f>[42]Outubro!$B$8</f>
        <v>26.099999999999998</v>
      </c>
      <c r="F46" s="11">
        <f>[42]Outubro!$B$9</f>
        <v>20.704166666666669</v>
      </c>
      <c r="G46" s="11">
        <f>[42]Outubro!$B$10</f>
        <v>18.158333333333335</v>
      </c>
      <c r="H46" s="11">
        <f>[42]Outubro!$B$11</f>
        <v>20.491666666666671</v>
      </c>
      <c r="I46" s="11">
        <f>[42]Outubro!$B$12</f>
        <v>23.604166666666661</v>
      </c>
      <c r="J46" s="11">
        <f>[42]Outubro!$B$13</f>
        <v>25.358333333333331</v>
      </c>
      <c r="K46" s="11">
        <f>[42]Outubro!$B$14</f>
        <v>26.679166666666674</v>
      </c>
      <c r="L46" s="11">
        <f>[42]Outubro!$B$15</f>
        <v>28.941666666666674</v>
      </c>
      <c r="M46" s="11">
        <f>[42]Outubro!$B$16</f>
        <v>30.204166666666669</v>
      </c>
      <c r="N46" s="11">
        <f>[42]Outubro!$B$17</f>
        <v>29.045833333333331</v>
      </c>
      <c r="O46" s="11">
        <f>[42]Outubro!$B$18</f>
        <v>24.425000000000001</v>
      </c>
      <c r="P46" s="11">
        <f>[42]Outubro!$B$19</f>
        <v>23.849999999999998</v>
      </c>
      <c r="Q46" s="11">
        <f>[42]Outubro!$B$20</f>
        <v>23.979166666666661</v>
      </c>
      <c r="R46" s="11">
        <f>[42]Outubro!$B$21</f>
        <v>26.162500000000009</v>
      </c>
      <c r="S46" s="11">
        <f>[42]Outubro!$B$22</f>
        <v>25.429166666666664</v>
      </c>
      <c r="T46" s="11">
        <f>[42]Outubro!$B$23</f>
        <v>23.837499999999995</v>
      </c>
      <c r="U46" s="11">
        <f>[42]Outubro!$B$24</f>
        <v>25.287499999999994</v>
      </c>
      <c r="V46" s="11">
        <f>[42]Outubro!$B$25</f>
        <v>20.329166666666669</v>
      </c>
      <c r="W46" s="11">
        <f>[42]Outubro!$B$26</f>
        <v>18.683333333333334</v>
      </c>
      <c r="X46" s="11">
        <f>[42]Outubro!$B$27</f>
        <v>22.195833333333336</v>
      </c>
      <c r="Y46" s="11">
        <f>[42]Outubro!$B$28</f>
        <v>25.916666666666671</v>
      </c>
      <c r="Z46" s="11">
        <f>[42]Outubro!$B$29</f>
        <v>27.404166666666665</v>
      </c>
      <c r="AA46" s="11">
        <f>[42]Outubro!$B$30</f>
        <v>29.116666666666671</v>
      </c>
      <c r="AB46" s="11">
        <f>[42]Outubro!$B$31</f>
        <v>28.995833333333337</v>
      </c>
      <c r="AC46" s="11">
        <f>[42]Outubro!$B$32</f>
        <v>28.016666666666666</v>
      </c>
      <c r="AD46" s="11">
        <f>[42]Outubro!$B$33</f>
        <v>29.133333333333336</v>
      </c>
      <c r="AE46" s="11">
        <f>[42]Outubro!$B$34</f>
        <v>31.287499999999998</v>
      </c>
      <c r="AF46" s="11">
        <f>[42]Outubro!$B$35</f>
        <v>28.112500000000001</v>
      </c>
      <c r="AG46" s="92">
        <f t="shared" si="4"/>
        <v>25.625806451612899</v>
      </c>
      <c r="AH46" s="12" t="s">
        <v>47</v>
      </c>
      <c r="AI46" s="12" t="s">
        <v>47</v>
      </c>
      <c r="AK46" t="s">
        <v>47</v>
      </c>
    </row>
    <row r="47" spans="1:38" x14ac:dyDescent="0.2">
      <c r="A47" s="57" t="s">
        <v>31</v>
      </c>
      <c r="B47" s="11">
        <f>[43]Outubro!$B$5</f>
        <v>30.212500000000002</v>
      </c>
      <c r="C47" s="11">
        <f>[43]Outubro!$B$6</f>
        <v>28.337500000000002</v>
      </c>
      <c r="D47" s="11">
        <f>[43]Outubro!$B$7</f>
        <v>27.337500000000002</v>
      </c>
      <c r="E47" s="11">
        <f>[43]Outubro!$B$8</f>
        <v>27.145833333333339</v>
      </c>
      <c r="F47" s="11">
        <f>[43]Outubro!$B$9</f>
        <v>24.470833333333335</v>
      </c>
      <c r="G47" s="11">
        <f>[43]Outubro!$B$10</f>
        <v>19.220833333333335</v>
      </c>
      <c r="H47" s="11">
        <f>[43]Outubro!$B$11</f>
        <v>20.2</v>
      </c>
      <c r="I47" s="11">
        <f>[43]Outubro!$B$12</f>
        <v>21.695833333333329</v>
      </c>
      <c r="J47" s="11">
        <f>[43]Outubro!$B$13</f>
        <v>24.837500000000002</v>
      </c>
      <c r="K47" s="11">
        <f>[43]Outubro!$B$14</f>
        <v>27.266666666666666</v>
      </c>
      <c r="L47" s="11">
        <f>[43]Outubro!$B$15</f>
        <v>28.766666666666666</v>
      </c>
      <c r="M47" s="11">
        <f>[43]Outubro!$B$16</f>
        <v>29.158333333333328</v>
      </c>
      <c r="N47" s="11">
        <f>[43]Outubro!$B$17</f>
        <v>28.029166666666669</v>
      </c>
      <c r="O47" s="11">
        <f>[43]Outubro!$B$18</f>
        <v>26.166666666666661</v>
      </c>
      <c r="P47" s="11">
        <f>[43]Outubro!$B$19</f>
        <v>25.991666666666674</v>
      </c>
      <c r="Q47" s="11">
        <f>[43]Outubro!$B$20</f>
        <v>25.850000000000005</v>
      </c>
      <c r="R47" s="11">
        <f>[43]Outubro!$B$21</f>
        <v>26.545833333333331</v>
      </c>
      <c r="S47" s="11">
        <f>[43]Outubro!$B$22</f>
        <v>26.645833333333332</v>
      </c>
      <c r="T47" s="11">
        <f>[43]Outubro!$B$23</f>
        <v>25.258333333333336</v>
      </c>
      <c r="U47" s="11">
        <f>[43]Outubro!$B$24</f>
        <v>26.166666666666661</v>
      </c>
      <c r="V47" s="11">
        <f>[43]Outubro!$B$25</f>
        <v>22.629166666666666</v>
      </c>
      <c r="W47" s="11">
        <f>[43]Outubro!$B$26</f>
        <v>19.787500000000005</v>
      </c>
      <c r="X47" s="11">
        <f>[43]Outubro!$B$27</f>
        <v>23.295833333333331</v>
      </c>
      <c r="Y47" s="11">
        <f>[43]Outubro!$B$28</f>
        <v>27.254166666666666</v>
      </c>
      <c r="Z47" s="11">
        <f>[43]Outubro!$B$29</f>
        <v>30.233333333333338</v>
      </c>
      <c r="AA47" s="11">
        <f>[43]Outubro!$B$30</f>
        <v>27.833333333333332</v>
      </c>
      <c r="AB47" s="11">
        <f>[43]Outubro!$B$31</f>
        <v>28.200000000000003</v>
      </c>
      <c r="AC47" s="11">
        <f>[43]Outubro!$B$32</f>
        <v>29.516666666666666</v>
      </c>
      <c r="AD47" s="11">
        <f>[43]Outubro!$B$33</f>
        <v>28.508333333333336</v>
      </c>
      <c r="AE47" s="11">
        <f>[43]Outubro!$B$34</f>
        <v>31.029166666666669</v>
      </c>
      <c r="AF47" s="11">
        <f>[43]Outubro!$B$35</f>
        <v>30.141666666666666</v>
      </c>
      <c r="AG47" s="92">
        <f t="shared" si="4"/>
        <v>26.378494623655921</v>
      </c>
      <c r="AK47" t="s">
        <v>47</v>
      </c>
    </row>
    <row r="48" spans="1:38" x14ac:dyDescent="0.2">
      <c r="A48" s="57" t="s">
        <v>44</v>
      </c>
      <c r="B48" s="11">
        <f>[44]Outubro!$B$5</f>
        <v>29.67916666666666</v>
      </c>
      <c r="C48" s="11">
        <f>[44]Outubro!$B$6</f>
        <v>27.208333333333332</v>
      </c>
      <c r="D48" s="11">
        <f>[44]Outubro!$B$7</f>
        <v>28.025000000000006</v>
      </c>
      <c r="E48" s="11">
        <f>[44]Outubro!$B$8</f>
        <v>27.866666666666671</v>
      </c>
      <c r="F48" s="11">
        <f>[44]Outubro!$B$9</f>
        <v>27.287500000000005</v>
      </c>
      <c r="G48" s="11">
        <f>[44]Outubro!$B$10</f>
        <v>20.837499999999999</v>
      </c>
      <c r="H48" s="11">
        <f>[44]Outubro!$B$11</f>
        <v>22.783333333333331</v>
      </c>
      <c r="I48" s="11">
        <f>[44]Outubro!$B$12</f>
        <v>23.179166666666664</v>
      </c>
      <c r="J48" s="11">
        <f>[44]Outubro!$B$13</f>
        <v>24.591666666666665</v>
      </c>
      <c r="K48" s="11">
        <f>[44]Outubro!$B$14</f>
        <v>27.074999999999999</v>
      </c>
      <c r="L48" s="11">
        <f>[44]Outubro!$B$15</f>
        <v>25.983333333333334</v>
      </c>
      <c r="M48" s="11">
        <f>[44]Outubro!$B$16</f>
        <v>27.570833333333336</v>
      </c>
      <c r="N48" s="11">
        <f>[44]Outubro!$B$17</f>
        <v>28.3</v>
      </c>
      <c r="O48" s="11">
        <f>[44]Outubro!$B$18</f>
        <v>25.933333333333334</v>
      </c>
      <c r="P48" s="11">
        <f>[44]Outubro!$B$19</f>
        <v>27.416666666666671</v>
      </c>
      <c r="Q48" s="11">
        <f>[44]Outubro!$B$20</f>
        <v>27.729166666666675</v>
      </c>
      <c r="R48" s="11">
        <f>[44]Outubro!$B$21</f>
        <v>28.091666666666665</v>
      </c>
      <c r="S48" s="11">
        <f>[44]Outubro!$B$22</f>
        <v>26.295833333333334</v>
      </c>
      <c r="T48" s="11">
        <f>[44]Outubro!$B$23</f>
        <v>28.041666666666668</v>
      </c>
      <c r="U48" s="11">
        <f>[44]Outubro!$B$24</f>
        <v>25.799999999999997</v>
      </c>
      <c r="V48" s="11">
        <f>[44]Outubro!$B$25</f>
        <v>25.541666666666668</v>
      </c>
      <c r="W48" s="11">
        <f>[44]Outubro!$B$26</f>
        <v>22.783333333333335</v>
      </c>
      <c r="X48" s="11">
        <f>[44]Outubro!$B$27</f>
        <v>25.716666666666669</v>
      </c>
      <c r="Y48" s="11">
        <f>[44]Outubro!$B$28</f>
        <v>28.249999999999996</v>
      </c>
      <c r="Z48" s="11">
        <f>[44]Outubro!$B$29</f>
        <v>27.595833333333331</v>
      </c>
      <c r="AA48" s="11">
        <f>[44]Outubro!$B$30</f>
        <v>27.012499999999999</v>
      </c>
      <c r="AB48" s="11">
        <f>[44]Outubro!$B$31</f>
        <v>28.570833333333336</v>
      </c>
      <c r="AC48" s="11">
        <f>[44]Outubro!$B$32</f>
        <v>29.216666666666672</v>
      </c>
      <c r="AD48" s="11">
        <f>[44]Outubro!$B$33</f>
        <v>27.858333333333334</v>
      </c>
      <c r="AE48" s="11">
        <f>[44]Outubro!$B$34</f>
        <v>29.049999999999997</v>
      </c>
      <c r="AF48" s="11">
        <f>[44]Outubro!$B$35</f>
        <v>28.912499999999998</v>
      </c>
      <c r="AG48" s="92">
        <f t="shared" si="4"/>
        <v>26.780779569892477</v>
      </c>
      <c r="AH48" s="12" t="s">
        <v>47</v>
      </c>
      <c r="AI48" s="12" t="s">
        <v>47</v>
      </c>
    </row>
    <row r="49" spans="1:37" x14ac:dyDescent="0.2">
      <c r="A49" s="57" t="s">
        <v>20</v>
      </c>
      <c r="B49" s="11">
        <f>[45]Outubro!$B$5</f>
        <v>29.745833333333334</v>
      </c>
      <c r="C49" s="11">
        <f>[45]Outubro!$B$6</f>
        <v>30.695833333333326</v>
      </c>
      <c r="D49" s="11">
        <f>[45]Outubro!$B$7</f>
        <v>28.679166666666671</v>
      </c>
      <c r="E49" s="11">
        <f>[45]Outubro!$B$8</f>
        <v>29.458333333333339</v>
      </c>
      <c r="F49" s="11">
        <f>[45]Outubro!$B$9</f>
        <v>30.808333333333334</v>
      </c>
      <c r="G49" s="11">
        <f>[45]Outubro!$B$10</f>
        <v>25.154166666666669</v>
      </c>
      <c r="H49" s="11">
        <f>[45]Outubro!$B$11</f>
        <v>25.395833333333329</v>
      </c>
      <c r="I49" s="11">
        <f>[45]Outubro!$B$12</f>
        <v>23.979166666666668</v>
      </c>
      <c r="J49" s="11">
        <f>[45]Outubro!$B$13</f>
        <v>25.412500000000005</v>
      </c>
      <c r="K49" s="11">
        <f>[45]Outubro!$B$14</f>
        <v>27.841666666666669</v>
      </c>
      <c r="L49" s="11">
        <f>[45]Outubro!$B$15</f>
        <v>29.762500000000003</v>
      </c>
      <c r="M49" s="11">
        <f>[45]Outubro!$B$16</f>
        <v>30.808333333333326</v>
      </c>
      <c r="N49" s="11">
        <f>[45]Outubro!$B$17</f>
        <v>29.554166666666671</v>
      </c>
      <c r="O49" s="11">
        <f>[45]Outubro!$B$18</f>
        <v>29.537499999999998</v>
      </c>
      <c r="P49" s="11">
        <f>[45]Outubro!$B$19</f>
        <v>30.845833333333335</v>
      </c>
      <c r="Q49" s="11">
        <f>[45]Outubro!$B$20</f>
        <v>29.712500000000002</v>
      </c>
      <c r="R49" s="11">
        <f>[45]Outubro!$B$21</f>
        <v>31.445833333333329</v>
      </c>
      <c r="S49" s="11">
        <f>[45]Outubro!$B$22</f>
        <v>30.566666666666663</v>
      </c>
      <c r="T49" s="11">
        <f>[45]Outubro!$B$23</f>
        <v>28.841666666666665</v>
      </c>
      <c r="U49" s="11">
        <f>[45]Outubro!$B$24</f>
        <v>29.120833333333334</v>
      </c>
      <c r="V49" s="11">
        <f>[45]Outubro!$B$25</f>
        <v>23.95</v>
      </c>
      <c r="W49" s="11">
        <f>[45]Outubro!$B$26</f>
        <v>22.541666666666668</v>
      </c>
      <c r="X49" s="11">
        <f>[45]Outubro!$B$27</f>
        <v>25.070833333333329</v>
      </c>
      <c r="Y49" s="11">
        <f>[45]Outubro!$B$28</f>
        <v>27.837499999999995</v>
      </c>
      <c r="Z49" s="11">
        <f>[45]Outubro!$B$29</f>
        <v>29.629166666666663</v>
      </c>
      <c r="AA49" s="11">
        <f>[45]Outubro!$B$30</f>
        <v>31.104166666666671</v>
      </c>
      <c r="AB49" s="11">
        <f>[45]Outubro!$B$31</f>
        <v>31.466666666666669</v>
      </c>
      <c r="AC49" s="11">
        <f>[45]Outubro!$B$32</f>
        <v>27.537499999999998</v>
      </c>
      <c r="AD49" s="11">
        <f>[45]Outubro!$B$33</f>
        <v>27.945833333333336</v>
      </c>
      <c r="AE49" s="11">
        <f>[45]Outubro!$B$34</f>
        <v>31.454166666666662</v>
      </c>
      <c r="AF49" s="11">
        <f>[45]Outubro!$B$35</f>
        <v>31.591666666666665</v>
      </c>
      <c r="AG49" s="92">
        <f t="shared" si="4"/>
        <v>28.628897849462366</v>
      </c>
      <c r="AI49" s="12" t="s">
        <v>47</v>
      </c>
    </row>
    <row r="50" spans="1:37" s="5" customFormat="1" ht="17.100000000000001" customHeight="1" x14ac:dyDescent="0.2">
      <c r="A50" s="58" t="s">
        <v>227</v>
      </c>
      <c r="B50" s="13">
        <f t="shared" ref="B50:AE50" si="5">AVERAGE(B5:B49)</f>
        <v>30.571530953299526</v>
      </c>
      <c r="C50" s="13">
        <f t="shared" si="5"/>
        <v>29.164068612724307</v>
      </c>
      <c r="D50" s="13">
        <f t="shared" si="5"/>
        <v>27.631464435618842</v>
      </c>
      <c r="E50" s="13">
        <f t="shared" si="5"/>
        <v>28.208407179813264</v>
      </c>
      <c r="F50" s="13">
        <f t="shared" si="5"/>
        <v>25.698848753597531</v>
      </c>
      <c r="G50" s="13">
        <f t="shared" si="5"/>
        <v>20.802147130284382</v>
      </c>
      <c r="H50" s="13">
        <f t="shared" si="5"/>
        <v>22.819155544155546</v>
      </c>
      <c r="I50" s="13">
        <f t="shared" si="5"/>
        <v>24.293998078774298</v>
      </c>
      <c r="J50" s="13">
        <f t="shared" si="5"/>
        <v>26.285070008935101</v>
      </c>
      <c r="K50" s="13">
        <f t="shared" si="5"/>
        <v>28.108885389914803</v>
      </c>
      <c r="L50" s="13">
        <f t="shared" si="5"/>
        <v>29.625769091827276</v>
      </c>
      <c r="M50" s="13">
        <f t="shared" si="5"/>
        <v>30.197301021051022</v>
      </c>
      <c r="N50" s="13">
        <f t="shared" si="5"/>
        <v>29.42838966886281</v>
      </c>
      <c r="O50" s="13">
        <f t="shared" si="5"/>
        <v>27.479014708137683</v>
      </c>
      <c r="P50" s="13">
        <f t="shared" si="5"/>
        <v>26.474959931589822</v>
      </c>
      <c r="Q50" s="13">
        <f t="shared" si="5"/>
        <v>26.99278542714778</v>
      </c>
      <c r="R50" s="13">
        <f t="shared" si="5"/>
        <v>29.004414622686689</v>
      </c>
      <c r="S50" s="13">
        <f t="shared" si="5"/>
        <v>28.698376186832068</v>
      </c>
      <c r="T50" s="13">
        <f t="shared" si="5"/>
        <v>26.650753870753871</v>
      </c>
      <c r="U50" s="13">
        <f t="shared" si="5"/>
        <v>27.309265338001488</v>
      </c>
      <c r="V50" s="13">
        <f t="shared" si="5"/>
        <v>23.260791920678678</v>
      </c>
      <c r="W50" s="13">
        <f t="shared" si="5"/>
        <v>21.778403804592305</v>
      </c>
      <c r="X50" s="13">
        <f t="shared" si="5"/>
        <v>25.061104630019102</v>
      </c>
      <c r="Y50" s="13">
        <f t="shared" si="5"/>
        <v>27.983489247680424</v>
      </c>
      <c r="Z50" s="13">
        <f t="shared" si="5"/>
        <v>29.907130073873489</v>
      </c>
      <c r="AA50" s="13">
        <f t="shared" si="5"/>
        <v>30.059273664931563</v>
      </c>
      <c r="AB50" s="13">
        <f t="shared" si="5"/>
        <v>30.605451455010282</v>
      </c>
      <c r="AC50" s="13">
        <f t="shared" si="5"/>
        <v>29.853700096417494</v>
      </c>
      <c r="AD50" s="13">
        <f t="shared" si="5"/>
        <v>30.054125917752923</v>
      </c>
      <c r="AE50" s="13">
        <f t="shared" si="5"/>
        <v>31.894239578250041</v>
      </c>
      <c r="AF50" s="13">
        <f>AVERAGE(AF5:AF49)</f>
        <v>30.659169760419758</v>
      </c>
      <c r="AG50" s="91">
        <f>AVERAGE(AG5:AG49)</f>
        <v>27.645645290093878</v>
      </c>
      <c r="AI50" s="5" t="s">
        <v>47</v>
      </c>
      <c r="AJ50" s="5" t="s">
        <v>47</v>
      </c>
    </row>
    <row r="51" spans="1:37" x14ac:dyDescent="0.2">
      <c r="A51" s="46"/>
      <c r="B51" s="47"/>
      <c r="C51" s="47"/>
      <c r="D51" s="47" t="s">
        <v>101</v>
      </c>
      <c r="E51" s="47"/>
      <c r="F51" s="47"/>
      <c r="G51" s="47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54"/>
      <c r="AE51" s="60" t="s">
        <v>47</v>
      </c>
      <c r="AF51" s="60"/>
      <c r="AG51" s="87"/>
      <c r="AK51" t="s">
        <v>47</v>
      </c>
    </row>
    <row r="52" spans="1:37" x14ac:dyDescent="0.2">
      <c r="A52" s="46"/>
      <c r="B52" s="48" t="s">
        <v>102</v>
      </c>
      <c r="C52" s="48"/>
      <c r="D52" s="48"/>
      <c r="E52" s="48"/>
      <c r="F52" s="48"/>
      <c r="G52" s="48"/>
      <c r="H52" s="48"/>
      <c r="I52" s="48"/>
      <c r="J52" s="89"/>
      <c r="K52" s="89"/>
      <c r="L52" s="89"/>
      <c r="M52" s="89" t="s">
        <v>45</v>
      </c>
      <c r="N52" s="89"/>
      <c r="O52" s="89"/>
      <c r="P52" s="89"/>
      <c r="Q52" s="89"/>
      <c r="R52" s="89"/>
      <c r="S52" s="89"/>
      <c r="T52" s="150" t="s">
        <v>97</v>
      </c>
      <c r="U52" s="150"/>
      <c r="V52" s="150"/>
      <c r="W52" s="150"/>
      <c r="X52" s="150"/>
      <c r="Y52" s="89"/>
      <c r="Z52" s="89"/>
      <c r="AA52" s="89"/>
      <c r="AB52" s="89"/>
      <c r="AC52" s="89"/>
      <c r="AD52" s="89"/>
      <c r="AE52" s="89"/>
      <c r="AF52" s="115"/>
      <c r="AG52" s="87"/>
      <c r="AI52" s="12" t="s">
        <v>47</v>
      </c>
      <c r="AK52" t="s">
        <v>47</v>
      </c>
    </row>
    <row r="53" spans="1:37" x14ac:dyDescent="0.2">
      <c r="A53" s="49"/>
      <c r="B53" s="89"/>
      <c r="C53" s="89"/>
      <c r="D53" s="89"/>
      <c r="E53" s="89"/>
      <c r="F53" s="89"/>
      <c r="G53" s="89"/>
      <c r="H53" s="89"/>
      <c r="I53" s="89"/>
      <c r="J53" s="90"/>
      <c r="K53" s="90"/>
      <c r="L53" s="90"/>
      <c r="M53" s="90" t="s">
        <v>46</v>
      </c>
      <c r="N53" s="90"/>
      <c r="O53" s="90"/>
      <c r="P53" s="90"/>
      <c r="Q53" s="89"/>
      <c r="R53" s="89"/>
      <c r="S53" s="89"/>
      <c r="T53" s="151" t="s">
        <v>98</v>
      </c>
      <c r="U53" s="151"/>
      <c r="V53" s="151"/>
      <c r="W53" s="151"/>
      <c r="X53" s="151"/>
      <c r="Y53" s="89"/>
      <c r="Z53" s="89"/>
      <c r="AA53" s="89"/>
      <c r="AB53" s="89"/>
      <c r="AC53" s="89"/>
      <c r="AD53" s="54"/>
      <c r="AE53" s="54"/>
      <c r="AF53" s="54"/>
      <c r="AG53" s="87"/>
    </row>
    <row r="54" spans="1:37" x14ac:dyDescent="0.2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54"/>
      <c r="AE54" s="54"/>
      <c r="AF54" s="54"/>
      <c r="AG54" s="87"/>
    </row>
    <row r="55" spans="1:37" x14ac:dyDescent="0.2">
      <c r="A55" s="4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54"/>
      <c r="AF55" s="54"/>
      <c r="AG55" s="87"/>
    </row>
    <row r="56" spans="1:37" x14ac:dyDescent="0.2">
      <c r="A56" s="4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55"/>
      <c r="AF56" s="55"/>
      <c r="AG56" s="87"/>
      <c r="AI56" t="s">
        <v>47</v>
      </c>
    </row>
    <row r="57" spans="1:37" ht="13.5" thickBot="1" x14ac:dyDescent="0.25">
      <c r="A57" s="61"/>
      <c r="B57" s="62"/>
      <c r="C57" s="62"/>
      <c r="D57" s="62"/>
      <c r="E57" s="62"/>
      <c r="F57" s="62"/>
      <c r="G57" s="62" t="s">
        <v>47</v>
      </c>
      <c r="H57" s="62"/>
      <c r="I57" s="62"/>
      <c r="J57" s="62"/>
      <c r="K57" s="62"/>
      <c r="L57" s="62" t="s">
        <v>47</v>
      </c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88"/>
    </row>
    <row r="59" spans="1:37" x14ac:dyDescent="0.2">
      <c r="AI59" s="12" t="s">
        <v>47</v>
      </c>
    </row>
    <row r="60" spans="1:37" x14ac:dyDescent="0.2">
      <c r="N60" s="2" t="s">
        <v>47</v>
      </c>
      <c r="AD60" s="2" t="s">
        <v>47</v>
      </c>
    </row>
    <row r="61" spans="1:37" x14ac:dyDescent="0.2">
      <c r="A61" s="138"/>
      <c r="B61" s="138"/>
      <c r="C61" s="138"/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2" t="s">
        <v>47</v>
      </c>
    </row>
    <row r="62" spans="1:37" x14ac:dyDescent="0.2">
      <c r="A62" s="138"/>
      <c r="B62" s="138"/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2" t="s">
        <v>47</v>
      </c>
      <c r="W62" s="2" t="s">
        <v>47</v>
      </c>
      <c r="AK62" t="s">
        <v>47</v>
      </c>
    </row>
    <row r="63" spans="1:37" x14ac:dyDescent="0.2">
      <c r="Z63" s="2" t="s">
        <v>47</v>
      </c>
    </row>
    <row r="64" spans="1:37" x14ac:dyDescent="0.2">
      <c r="AB64" s="2" t="s">
        <v>47</v>
      </c>
    </row>
    <row r="65" spans="9:36" x14ac:dyDescent="0.2">
      <c r="AG65" s="7" t="s">
        <v>47</v>
      </c>
    </row>
    <row r="67" spans="9:36" x14ac:dyDescent="0.2">
      <c r="I67" s="2" t="s">
        <v>47</v>
      </c>
      <c r="AJ67" t="s">
        <v>47</v>
      </c>
    </row>
    <row r="70" spans="9:36" x14ac:dyDescent="0.2">
      <c r="AE70" s="2" t="s">
        <v>47</v>
      </c>
    </row>
  </sheetData>
  <sheetProtection password="C6EC" sheet="1" objects="1" scenarios="1"/>
  <mergeCells count="37">
    <mergeCell ref="AG3:AG4"/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AF3:AF4"/>
    <mergeCell ref="M3:M4"/>
    <mergeCell ref="V3:V4"/>
    <mergeCell ref="U3:U4"/>
    <mergeCell ref="Q3:Q4"/>
    <mergeCell ref="R3:R4"/>
    <mergeCell ref="S3:S4"/>
    <mergeCell ref="T3:T4"/>
    <mergeCell ref="N3:N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6"/>
  <sheetViews>
    <sheetView tabSelected="1" zoomScale="90" zoomScaleNormal="90" workbookViewId="0">
      <selection activeCell="AN70" sqref="AN70"/>
    </sheetView>
  </sheetViews>
  <sheetFormatPr defaultRowHeight="12.75" x14ac:dyDescent="0.2"/>
  <cols>
    <col min="1" max="1" width="18.71093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2" width="6.42578125" style="2" customWidth="1"/>
    <col min="23" max="24" width="6.140625" style="2" customWidth="1"/>
    <col min="25" max="25" width="6.28515625" style="2" customWidth="1"/>
    <col min="26" max="26" width="6.140625" style="2" customWidth="1"/>
    <col min="27" max="27" width="6" style="2" customWidth="1"/>
    <col min="28" max="29" width="6.42578125" style="2" bestFit="1" customWidth="1"/>
    <col min="30" max="32" width="6.5703125" style="2" customWidth="1"/>
    <col min="33" max="33" width="8.28515625" style="7" customWidth="1"/>
    <col min="34" max="34" width="7.85546875" style="1" customWidth="1"/>
    <col min="35" max="35" width="15.28515625" style="10" customWidth="1"/>
  </cols>
  <sheetData>
    <row r="1" spans="1:35" ht="20.100000000000001" customHeight="1" x14ac:dyDescent="0.2">
      <c r="A1" s="143" t="s">
        <v>30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68"/>
    </row>
    <row r="2" spans="1:35" s="4" customFormat="1" ht="20.100000000000001" customHeight="1" x14ac:dyDescent="0.2">
      <c r="A2" s="146" t="s">
        <v>21</v>
      </c>
      <c r="B2" s="140" t="s">
        <v>230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64"/>
      <c r="AG2" s="141"/>
      <c r="AH2" s="141"/>
      <c r="AI2" s="104"/>
    </row>
    <row r="3" spans="1:35" s="5" customFormat="1" ht="20.100000000000001" customHeight="1" x14ac:dyDescent="0.2">
      <c r="A3" s="146"/>
      <c r="B3" s="155">
        <v>1</v>
      </c>
      <c r="C3" s="155">
        <f>SUM(B3+1)</f>
        <v>2</v>
      </c>
      <c r="D3" s="155">
        <f t="shared" ref="D3:AD3" si="0">SUM(C3+1)</f>
        <v>3</v>
      </c>
      <c r="E3" s="155">
        <f t="shared" si="0"/>
        <v>4</v>
      </c>
      <c r="F3" s="155">
        <f t="shared" si="0"/>
        <v>5</v>
      </c>
      <c r="G3" s="155">
        <f t="shared" si="0"/>
        <v>6</v>
      </c>
      <c r="H3" s="155">
        <f t="shared" si="0"/>
        <v>7</v>
      </c>
      <c r="I3" s="155">
        <f t="shared" si="0"/>
        <v>8</v>
      </c>
      <c r="J3" s="155">
        <f t="shared" si="0"/>
        <v>9</v>
      </c>
      <c r="K3" s="155">
        <f t="shared" si="0"/>
        <v>10</v>
      </c>
      <c r="L3" s="155">
        <f t="shared" si="0"/>
        <v>11</v>
      </c>
      <c r="M3" s="155">
        <f t="shared" si="0"/>
        <v>12</v>
      </c>
      <c r="N3" s="155">
        <f t="shared" si="0"/>
        <v>13</v>
      </c>
      <c r="O3" s="155">
        <f t="shared" si="0"/>
        <v>14</v>
      </c>
      <c r="P3" s="155">
        <f t="shared" si="0"/>
        <v>15</v>
      </c>
      <c r="Q3" s="155">
        <f t="shared" si="0"/>
        <v>16</v>
      </c>
      <c r="R3" s="155">
        <f t="shared" si="0"/>
        <v>17</v>
      </c>
      <c r="S3" s="155">
        <f t="shared" si="0"/>
        <v>18</v>
      </c>
      <c r="T3" s="155">
        <f t="shared" si="0"/>
        <v>19</v>
      </c>
      <c r="U3" s="155">
        <f t="shared" si="0"/>
        <v>20</v>
      </c>
      <c r="V3" s="155">
        <f t="shared" si="0"/>
        <v>21</v>
      </c>
      <c r="W3" s="155">
        <f t="shared" si="0"/>
        <v>22</v>
      </c>
      <c r="X3" s="155">
        <f t="shared" si="0"/>
        <v>23</v>
      </c>
      <c r="Y3" s="155">
        <f t="shared" si="0"/>
        <v>24</v>
      </c>
      <c r="Z3" s="155">
        <f t="shared" si="0"/>
        <v>25</v>
      </c>
      <c r="AA3" s="155">
        <f t="shared" si="0"/>
        <v>26</v>
      </c>
      <c r="AB3" s="155">
        <f t="shared" si="0"/>
        <v>27</v>
      </c>
      <c r="AC3" s="155">
        <f t="shared" si="0"/>
        <v>28</v>
      </c>
      <c r="AD3" s="155">
        <f t="shared" si="0"/>
        <v>29</v>
      </c>
      <c r="AE3" s="175">
        <v>30</v>
      </c>
      <c r="AF3" s="152">
        <v>31</v>
      </c>
      <c r="AG3" s="123" t="s">
        <v>39</v>
      </c>
      <c r="AH3" s="106" t="s">
        <v>37</v>
      </c>
      <c r="AI3" s="113" t="s">
        <v>225</v>
      </c>
    </row>
    <row r="4" spans="1:35" s="5" customFormat="1" ht="20.100000000000001" customHeight="1" x14ac:dyDescent="0.2">
      <c r="A4" s="146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63"/>
      <c r="AF4" s="153"/>
      <c r="AG4" s="117" t="s">
        <v>35</v>
      </c>
      <c r="AH4" s="107" t="s">
        <v>35</v>
      </c>
      <c r="AI4" s="103" t="s">
        <v>35</v>
      </c>
    </row>
    <row r="5" spans="1:35" s="5" customFormat="1" x14ac:dyDescent="0.2">
      <c r="A5" s="57" t="s">
        <v>40</v>
      </c>
      <c r="B5" s="127">
        <f>[1]Outubro!$K$5</f>
        <v>0</v>
      </c>
      <c r="C5" s="127">
        <f>[1]Outubro!$K$6</f>
        <v>3.6</v>
      </c>
      <c r="D5" s="127">
        <f>[1]Outubro!$K$7</f>
        <v>0.4</v>
      </c>
      <c r="E5" s="127">
        <f>[1]Outubro!$K$8</f>
        <v>0</v>
      </c>
      <c r="F5" s="127">
        <f>[1]Outubro!$K$9</f>
        <v>0</v>
      </c>
      <c r="G5" s="127">
        <f>[1]Outubro!$K$10</f>
        <v>19.8</v>
      </c>
      <c r="H5" s="127">
        <f>[1]Outubro!$K$11</f>
        <v>0</v>
      </c>
      <c r="I5" s="127">
        <f>[1]Outubro!$K$12</f>
        <v>0</v>
      </c>
      <c r="J5" s="127">
        <f>[1]Outubro!$K$13</f>
        <v>0</v>
      </c>
      <c r="K5" s="127">
        <f>[1]Outubro!$K$14</f>
        <v>0</v>
      </c>
      <c r="L5" s="127">
        <f>[1]Outubro!$K$15</f>
        <v>0.8</v>
      </c>
      <c r="M5" s="127">
        <f>[1]Outubro!$K$16</f>
        <v>6.4</v>
      </c>
      <c r="N5" s="127">
        <f>[1]Outubro!$K$17</f>
        <v>1.4</v>
      </c>
      <c r="O5" s="127">
        <f>[1]Outubro!$K$18</f>
        <v>0.2</v>
      </c>
      <c r="P5" s="127">
        <f>[1]Outubro!$K$19</f>
        <v>0</v>
      </c>
      <c r="Q5" s="127">
        <f>[1]Outubro!$K$20</f>
        <v>0</v>
      </c>
      <c r="R5" s="127">
        <f>[1]Outubro!$K$21</f>
        <v>3.8</v>
      </c>
      <c r="S5" s="127">
        <f>[1]Outubro!$K$22</f>
        <v>1.8</v>
      </c>
      <c r="T5" s="127">
        <f>[1]Outubro!$K$23</f>
        <v>2.4</v>
      </c>
      <c r="U5" s="127">
        <f>[1]Outubro!$K$24</f>
        <v>27.200000000000003</v>
      </c>
      <c r="V5" s="127">
        <f>[1]Outubro!$K$25</f>
        <v>8.7999999999999989</v>
      </c>
      <c r="W5" s="127">
        <f>[1]Outubro!$K$26</f>
        <v>0.2</v>
      </c>
      <c r="X5" s="127">
        <f>[1]Outubro!$K$27</f>
        <v>0</v>
      </c>
      <c r="Y5" s="127">
        <f>[1]Outubro!$K$28</f>
        <v>0</v>
      </c>
      <c r="Z5" s="127">
        <f>[1]Outubro!$K$29</f>
        <v>0</v>
      </c>
      <c r="AA5" s="127">
        <f>[1]Outubro!$K$30</f>
        <v>0</v>
      </c>
      <c r="AB5" s="127">
        <f>[1]Outubro!$K$31</f>
        <v>3.6</v>
      </c>
      <c r="AC5" s="127">
        <f>[1]Outubro!$K$32</f>
        <v>2.6</v>
      </c>
      <c r="AD5" s="127">
        <f>[1]Outubro!$K$33</f>
        <v>0.4</v>
      </c>
      <c r="AE5" s="127">
        <f>[1]Outubro!$K$34</f>
        <v>0</v>
      </c>
      <c r="AF5" s="127">
        <f>[1]Outubro!$K$35</f>
        <v>0</v>
      </c>
      <c r="AG5" s="14">
        <f>SUM(B5:AF5)</f>
        <v>83.399999999999991</v>
      </c>
      <c r="AH5" s="15">
        <f>MAX(B5:AF5)</f>
        <v>27.200000000000003</v>
      </c>
      <c r="AI5" s="66">
        <f>COUNTIF(B5:AF5,"=0,0")</f>
        <v>15</v>
      </c>
    </row>
    <row r="6" spans="1:35" x14ac:dyDescent="0.2">
      <c r="A6" s="57" t="s">
        <v>0</v>
      </c>
      <c r="B6" s="11">
        <f>[2]Outubro!$K$5</f>
        <v>0</v>
      </c>
      <c r="C6" s="11">
        <f>[2]Outubro!$K$6</f>
        <v>0</v>
      </c>
      <c r="D6" s="11">
        <f>[2]Outubro!$K$7</f>
        <v>0</v>
      </c>
      <c r="E6" s="11">
        <f>[2]Outubro!$K$8</f>
        <v>14.8</v>
      </c>
      <c r="F6" s="11">
        <f>[2]Outubro!$K$9</f>
        <v>4.6000000000000005</v>
      </c>
      <c r="G6" s="11">
        <f>[2]Outubro!$K$10</f>
        <v>8</v>
      </c>
      <c r="H6" s="11">
        <f>[2]Outubro!$K$11</f>
        <v>0.60000000000000009</v>
      </c>
      <c r="I6" s="11">
        <f>[2]Outubro!$K$12</f>
        <v>0</v>
      </c>
      <c r="J6" s="11">
        <f>[2]Outubro!$K$13</f>
        <v>0</v>
      </c>
      <c r="K6" s="11">
        <f>[2]Outubro!$K$14</f>
        <v>0</v>
      </c>
      <c r="L6" s="11">
        <f>[2]Outubro!$K$15</f>
        <v>0</v>
      </c>
      <c r="M6" s="11">
        <f>[2]Outubro!$K$16</f>
        <v>0</v>
      </c>
      <c r="N6" s="11">
        <f>[2]Outubro!$K$17</f>
        <v>0</v>
      </c>
      <c r="O6" s="11">
        <f>[2]Outubro!$K$18</f>
        <v>0.6</v>
      </c>
      <c r="P6" s="11">
        <f>[2]Outubro!$K$19</f>
        <v>0.4</v>
      </c>
      <c r="Q6" s="11">
        <f>[2]Outubro!$K$20</f>
        <v>0</v>
      </c>
      <c r="R6" s="11">
        <f>[2]Outubro!$K$21</f>
        <v>0</v>
      </c>
      <c r="S6" s="11">
        <f>[2]Outubro!$K$22</f>
        <v>3.8</v>
      </c>
      <c r="T6" s="11">
        <f>[2]Outubro!$K$23</f>
        <v>0.2</v>
      </c>
      <c r="U6" s="11">
        <f>[2]Outubro!$K$24</f>
        <v>2.8</v>
      </c>
      <c r="V6" s="11">
        <f>[2]Outubro!$K$25</f>
        <v>3.6</v>
      </c>
      <c r="W6" s="11">
        <f>[2]Outubro!$K$26</f>
        <v>0.2</v>
      </c>
      <c r="X6" s="11">
        <f>[2]Outubro!$K$27</f>
        <v>0</v>
      </c>
      <c r="Y6" s="11">
        <f>[2]Outubro!$K$28</f>
        <v>0</v>
      </c>
      <c r="Z6" s="11">
        <f>[2]Outubro!$K$29</f>
        <v>0</v>
      </c>
      <c r="AA6" s="11">
        <f>[2]Outubro!$K$30</f>
        <v>1.5999999999999999</v>
      </c>
      <c r="AB6" s="11">
        <f>[2]Outubro!$K$31</f>
        <v>0</v>
      </c>
      <c r="AC6" s="11">
        <f>[2]Outubro!$K$32</f>
        <v>0</v>
      </c>
      <c r="AD6" s="11">
        <f>[2]Outubro!$K$33</f>
        <v>0</v>
      </c>
      <c r="AE6" s="11">
        <f>[2]Outubro!$K$34</f>
        <v>0</v>
      </c>
      <c r="AF6" s="11">
        <f>[2]Outubro!$K$35</f>
        <v>0</v>
      </c>
      <c r="AG6" s="14">
        <f>SUM(B6:AF6)</f>
        <v>41.20000000000001</v>
      </c>
      <c r="AH6" s="15">
        <f>MAX(B6:AF6)</f>
        <v>14.8</v>
      </c>
      <c r="AI6" s="66">
        <f>COUNTIF(B6:AF6,"=0,0")</f>
        <v>19</v>
      </c>
    </row>
    <row r="7" spans="1:35" x14ac:dyDescent="0.2">
      <c r="A7" s="57" t="s">
        <v>104</v>
      </c>
      <c r="B7" s="11">
        <f>[3]Outubro!$K$5</f>
        <v>1.4</v>
      </c>
      <c r="C7" s="11">
        <f>[3]Outubro!$K$6</f>
        <v>8.1999999999999993</v>
      </c>
      <c r="D7" s="11">
        <f>[3]Outubro!$K$7</f>
        <v>0</v>
      </c>
      <c r="E7" s="11">
        <f>[3]Outubro!$K$8</f>
        <v>0</v>
      </c>
      <c r="F7" s="11">
        <f>[3]Outubro!$K$9</f>
        <v>0</v>
      </c>
      <c r="G7" s="11">
        <f>[3]Outubro!$K$10</f>
        <v>1.5999999999999999</v>
      </c>
      <c r="H7" s="11">
        <f>[3]Outubro!$K$11</f>
        <v>0</v>
      </c>
      <c r="I7" s="11">
        <f>[3]Outubro!$K$12</f>
        <v>0</v>
      </c>
      <c r="J7" s="11">
        <f>[3]Outubro!$K$13</f>
        <v>0</v>
      </c>
      <c r="K7" s="11">
        <f>[3]Outubro!$K$14</f>
        <v>0</v>
      </c>
      <c r="L7" s="11">
        <f>[3]Outubro!$K$15</f>
        <v>0</v>
      </c>
      <c r="M7" s="11">
        <f>[3]Outubro!$K$16</f>
        <v>0</v>
      </c>
      <c r="N7" s="11">
        <f>[3]Outubro!$K$17</f>
        <v>0</v>
      </c>
      <c r="O7" s="11">
        <f>[3]Outubro!$K$18</f>
        <v>0</v>
      </c>
      <c r="P7" s="11">
        <f>[3]Outubro!$K$19</f>
        <v>0</v>
      </c>
      <c r="Q7" s="11">
        <f>[3]Outubro!$K$20</f>
        <v>0</v>
      </c>
      <c r="R7" s="11">
        <f>[3]Outubro!$K$21</f>
        <v>0</v>
      </c>
      <c r="S7" s="11">
        <f>[3]Outubro!$K$22</f>
        <v>0</v>
      </c>
      <c r="T7" s="11">
        <f>[3]Outubro!$K$23</f>
        <v>0</v>
      </c>
      <c r="U7" s="11">
        <f>[3]Outubro!$K$24</f>
        <v>1.6</v>
      </c>
      <c r="V7" s="11">
        <f>[3]Outubro!$K$25</f>
        <v>11.8</v>
      </c>
      <c r="W7" s="11">
        <f>[3]Outubro!$K$26</f>
        <v>0</v>
      </c>
      <c r="X7" s="11">
        <f>[3]Outubro!$K$27</f>
        <v>0</v>
      </c>
      <c r="Y7" s="11">
        <f>[3]Outubro!$K$28</f>
        <v>0</v>
      </c>
      <c r="Z7" s="11">
        <f>[3]Outubro!$K$29</f>
        <v>0</v>
      </c>
      <c r="AA7" s="11">
        <f>[3]Outubro!$K$30</f>
        <v>0</v>
      </c>
      <c r="AB7" s="11">
        <f>[3]Outubro!$K$31</f>
        <v>5</v>
      </c>
      <c r="AC7" s="11">
        <f>[3]Outubro!$K$32</f>
        <v>0</v>
      </c>
      <c r="AD7" s="11">
        <f>[3]Outubro!$K$33</f>
        <v>0</v>
      </c>
      <c r="AE7" s="11">
        <f>[3]Outubro!$K$34</f>
        <v>0</v>
      </c>
      <c r="AF7" s="11">
        <f>[3]Outubro!$K$35</f>
        <v>3</v>
      </c>
      <c r="AG7" s="14">
        <f>SUM(B7:AF7)</f>
        <v>32.6</v>
      </c>
      <c r="AH7" s="15">
        <f>MAX(B7:AF7)</f>
        <v>11.8</v>
      </c>
      <c r="AI7" s="66">
        <f>COUNTIF(B7:AF7,"=0,0")</f>
        <v>24</v>
      </c>
    </row>
    <row r="8" spans="1:35" x14ac:dyDescent="0.2">
      <c r="A8" s="57" t="s">
        <v>1</v>
      </c>
      <c r="B8" s="11">
        <f>[4]Outubro!$K$5</f>
        <v>0</v>
      </c>
      <c r="C8" s="11" t="str">
        <f>[4]Outubro!$K$6</f>
        <v>*</v>
      </c>
      <c r="D8" s="11" t="str">
        <f>[4]Outubro!$K$7</f>
        <v>*</v>
      </c>
      <c r="E8" s="11" t="str">
        <f>[4]Outubro!$K$8</f>
        <v>*</v>
      </c>
      <c r="F8" s="11" t="str">
        <f>[4]Outubro!$K$9</f>
        <v>*</v>
      </c>
      <c r="G8" s="11" t="str">
        <f>[4]Outubro!$K$10</f>
        <v>*</v>
      </c>
      <c r="H8" s="11">
        <f>[4]Outubro!$K$11</f>
        <v>0</v>
      </c>
      <c r="I8" s="11">
        <f>[4]Outubro!$K$12</f>
        <v>0</v>
      </c>
      <c r="J8" s="11">
        <f>[4]Outubro!$K$13</f>
        <v>0</v>
      </c>
      <c r="K8" s="11">
        <f>[4]Outubro!$K$14</f>
        <v>0</v>
      </c>
      <c r="L8" s="11">
        <f>[4]Outubro!$K$15</f>
        <v>0</v>
      </c>
      <c r="M8" s="11">
        <f>[4]Outubro!$K$16</f>
        <v>0</v>
      </c>
      <c r="N8" s="11">
        <f>[4]Outubro!$K$17</f>
        <v>0</v>
      </c>
      <c r="O8" s="11" t="str">
        <f>[4]Outubro!$K$18</f>
        <v>*</v>
      </c>
      <c r="P8" s="11" t="str">
        <f>[4]Outubro!$K$19</f>
        <v>*</v>
      </c>
      <c r="Q8" s="11" t="str">
        <f>[4]Outubro!$K$20</f>
        <v>*</v>
      </c>
      <c r="R8" s="11" t="str">
        <f>[4]Outubro!$K$21</f>
        <v>*</v>
      </c>
      <c r="S8" s="11" t="str">
        <f>[4]Outubro!$K$22</f>
        <v>*</v>
      </c>
      <c r="T8" s="11" t="str">
        <f>[4]Outubro!$K$23</f>
        <v>*</v>
      </c>
      <c r="U8" s="11">
        <f>[4]Outubro!$K$24</f>
        <v>0</v>
      </c>
      <c r="V8" s="11">
        <f>[4]Outubro!$K$25</f>
        <v>50.79999999999999</v>
      </c>
      <c r="W8" s="11">
        <f>[4]Outubro!$K$26</f>
        <v>0.8</v>
      </c>
      <c r="X8" s="11">
        <f>[4]Outubro!$K$27</f>
        <v>0</v>
      </c>
      <c r="Y8" s="11">
        <f>[4]Outubro!$K$28</f>
        <v>0</v>
      </c>
      <c r="Z8" s="11">
        <f>[4]Outubro!$K$29</f>
        <v>0</v>
      </c>
      <c r="AA8" s="11">
        <f>[4]Outubro!$K$30</f>
        <v>0</v>
      </c>
      <c r="AB8" s="11" t="str">
        <f>[4]Outubro!$K$31</f>
        <v>*</v>
      </c>
      <c r="AC8" s="11" t="str">
        <f>[4]Outubro!$K$32</f>
        <v>*</v>
      </c>
      <c r="AD8" s="11" t="str">
        <f>[4]Outubro!$K$33</f>
        <v>*</v>
      </c>
      <c r="AE8" s="11" t="str">
        <f>[4]Outubro!$K$34</f>
        <v>*</v>
      </c>
      <c r="AF8" s="11" t="str">
        <f>[4]Outubro!$K$35</f>
        <v>*</v>
      </c>
      <c r="AG8" s="14">
        <f>SUM(B8:AF8)</f>
        <v>51.599999999999987</v>
      </c>
      <c r="AH8" s="15">
        <f>MAX(B8:AF8)</f>
        <v>50.79999999999999</v>
      </c>
      <c r="AI8" s="66">
        <f>COUNTIF(B8:AF8,"=0,0")</f>
        <v>13</v>
      </c>
    </row>
    <row r="9" spans="1:35" x14ac:dyDescent="0.2">
      <c r="A9" s="57" t="s">
        <v>167</v>
      </c>
      <c r="B9" s="11">
        <f>[5]Outubro!$K$5</f>
        <v>0</v>
      </c>
      <c r="C9" s="11">
        <f>[5]Outubro!$K$6</f>
        <v>0</v>
      </c>
      <c r="D9" s="11">
        <f>[5]Outubro!$K$7</f>
        <v>0</v>
      </c>
      <c r="E9" s="11">
        <f>[5]Outubro!$K$8</f>
        <v>5</v>
      </c>
      <c r="F9" s="11">
        <f>[5]Outubro!$K$9</f>
        <v>14.400000000000002</v>
      </c>
      <c r="G9" s="11">
        <f>[5]Outubro!$K$10</f>
        <v>3.2</v>
      </c>
      <c r="H9" s="11">
        <f>[5]Outubro!$K$11</f>
        <v>0.4</v>
      </c>
      <c r="I9" s="11">
        <f>[5]Outubro!$K$12</f>
        <v>0</v>
      </c>
      <c r="J9" s="11">
        <f>[5]Outubro!$K$13</f>
        <v>0</v>
      </c>
      <c r="K9" s="11">
        <f>[5]Outubro!$K$14</f>
        <v>0</v>
      </c>
      <c r="L9" s="11">
        <f>[5]Outubro!$K$15</f>
        <v>4.2</v>
      </c>
      <c r="M9" s="11">
        <f>[5]Outubro!$K$16</f>
        <v>0</v>
      </c>
      <c r="N9" s="11">
        <f>[5]Outubro!$K$17</f>
        <v>0</v>
      </c>
      <c r="O9" s="11">
        <f>[5]Outubro!$K$18</f>
        <v>14.200000000000001</v>
      </c>
      <c r="P9" s="11">
        <f>[5]Outubro!$K$19</f>
        <v>0</v>
      </c>
      <c r="Q9" s="11">
        <f>[5]Outubro!$K$20</f>
        <v>0</v>
      </c>
      <c r="R9" s="11">
        <f>[5]Outubro!$K$21</f>
        <v>0</v>
      </c>
      <c r="S9" s="11">
        <f>[5]Outubro!$K$22</f>
        <v>68</v>
      </c>
      <c r="T9" s="11">
        <f>[5]Outubro!$K$23</f>
        <v>0</v>
      </c>
      <c r="U9" s="11">
        <f>[5]Outubro!$K$24</f>
        <v>4.4000000000000004</v>
      </c>
      <c r="V9" s="11">
        <f>[5]Outubro!$K$25</f>
        <v>4</v>
      </c>
      <c r="W9" s="11">
        <f>[5]Outubro!$K$26</f>
        <v>0</v>
      </c>
      <c r="X9" s="11">
        <f>[5]Outubro!$K$27</f>
        <v>0</v>
      </c>
      <c r="Y9" s="11">
        <f>[5]Outubro!$K$28</f>
        <v>0</v>
      </c>
      <c r="Z9" s="11">
        <f>[5]Outubro!$K$29</f>
        <v>0</v>
      </c>
      <c r="AA9" s="11">
        <f>[5]Outubro!$K$30</f>
        <v>25.6</v>
      </c>
      <c r="AB9" s="11">
        <f>[5]Outubro!$K$31</f>
        <v>0</v>
      </c>
      <c r="AC9" s="11">
        <f>[5]Outubro!$K$32</f>
        <v>0</v>
      </c>
      <c r="AD9" s="11">
        <f>[5]Outubro!$K$33</f>
        <v>0</v>
      </c>
      <c r="AE9" s="11">
        <f>[5]Outubro!$K$34</f>
        <v>0</v>
      </c>
      <c r="AF9" s="11">
        <f>[5]Outubro!$K$35</f>
        <v>19.2</v>
      </c>
      <c r="AG9" s="14">
        <f>SUM(B9:AF9)</f>
        <v>162.6</v>
      </c>
      <c r="AH9" s="15">
        <f>MAX(B9:AF9)</f>
        <v>68</v>
      </c>
      <c r="AI9" s="66">
        <f>COUNTIF(B9:AF9,"=0,0")</f>
        <v>20</v>
      </c>
    </row>
    <row r="10" spans="1:35" x14ac:dyDescent="0.2">
      <c r="A10" s="57" t="s">
        <v>111</v>
      </c>
      <c r="B10" s="11" t="str">
        <f>[6]Outubro!$K$5</f>
        <v>*</v>
      </c>
      <c r="C10" s="11" t="str">
        <f>[6]Outubro!$K$6</f>
        <v>*</v>
      </c>
      <c r="D10" s="11" t="str">
        <f>[6]Outubro!$K$7</f>
        <v>*</v>
      </c>
      <c r="E10" s="11" t="str">
        <f>[6]Outubro!$K$8</f>
        <v>*</v>
      </c>
      <c r="F10" s="11" t="str">
        <f>[6]Outubro!$K$9</f>
        <v>*</v>
      </c>
      <c r="G10" s="11" t="str">
        <f>[6]Outubro!$K$10</f>
        <v>*</v>
      </c>
      <c r="H10" s="11" t="str">
        <f>[6]Outubro!$K$11</f>
        <v>*</v>
      </c>
      <c r="I10" s="11" t="str">
        <f>[6]Outubro!$K$12</f>
        <v>*</v>
      </c>
      <c r="J10" s="11" t="str">
        <f>[6]Outubro!$K$13</f>
        <v>*</v>
      </c>
      <c r="K10" s="11" t="str">
        <f>[6]Outubro!$K$14</f>
        <v>*</v>
      </c>
      <c r="L10" s="11" t="str">
        <f>[6]Outubro!$K$15</f>
        <v>*</v>
      </c>
      <c r="M10" s="11" t="str">
        <f>[6]Outubro!$K$16</f>
        <v>*</v>
      </c>
      <c r="N10" s="11" t="str">
        <f>[6]Outubro!$K$17</f>
        <v>*</v>
      </c>
      <c r="O10" s="11" t="str">
        <f>[6]Outubro!$K$18</f>
        <v>*</v>
      </c>
      <c r="P10" s="11" t="str">
        <f>[6]Outubro!$K$19</f>
        <v>*</v>
      </c>
      <c r="Q10" s="11" t="str">
        <f>[6]Outubro!$K$20</f>
        <v>*</v>
      </c>
      <c r="R10" s="11" t="str">
        <f>[6]Outubro!$K$21</f>
        <v>*</v>
      </c>
      <c r="S10" s="11" t="str">
        <f>[6]Outubro!$K$22</f>
        <v>*</v>
      </c>
      <c r="T10" s="11" t="str">
        <f>[6]Outubro!$K$23</f>
        <v>*</v>
      </c>
      <c r="U10" s="11" t="str">
        <f>[6]Outubro!$K$24</f>
        <v>*</v>
      </c>
      <c r="V10" s="11" t="str">
        <f>[6]Outubro!$K$25</f>
        <v>*</v>
      </c>
      <c r="W10" s="11" t="str">
        <f>[6]Outubro!$K$26</f>
        <v>*</v>
      </c>
      <c r="X10" s="11" t="str">
        <f>[6]Outubro!$K$27</f>
        <v>*</v>
      </c>
      <c r="Y10" s="11" t="str">
        <f>[6]Outubro!$K$28</f>
        <v>*</v>
      </c>
      <c r="Z10" s="11" t="str">
        <f>[6]Outubro!$K$29</f>
        <v>*</v>
      </c>
      <c r="AA10" s="11" t="str">
        <f>[6]Outubro!$K$30</f>
        <v>*</v>
      </c>
      <c r="AB10" s="11" t="str">
        <f>[6]Outubro!$K$31</f>
        <v>*</v>
      </c>
      <c r="AC10" s="11" t="str">
        <f>[6]Outubro!$K$32</f>
        <v>*</v>
      </c>
      <c r="AD10" s="11" t="str">
        <f>[6]Outubro!$K$33</f>
        <v>*</v>
      </c>
      <c r="AE10" s="11" t="str">
        <f>[6]Outubro!$K$34</f>
        <v>*</v>
      </c>
      <c r="AF10" s="11" t="str">
        <f>[6]Outubro!$K$35</f>
        <v>*</v>
      </c>
      <c r="AG10" s="14" t="s">
        <v>226</v>
      </c>
      <c r="AH10" s="15" t="s">
        <v>226</v>
      </c>
      <c r="AI10" s="66" t="s">
        <v>226</v>
      </c>
    </row>
    <row r="11" spans="1:35" x14ac:dyDescent="0.2">
      <c r="A11" s="57" t="s">
        <v>64</v>
      </c>
      <c r="B11" s="11">
        <f>[7]Outubro!$K$5</f>
        <v>0</v>
      </c>
      <c r="C11" s="11">
        <f>[7]Outubro!$K$6</f>
        <v>1</v>
      </c>
      <c r="D11" s="11">
        <f>[7]Outubro!$K$7</f>
        <v>0</v>
      </c>
      <c r="E11" s="11">
        <f>[7]Outubro!$K$8</f>
        <v>0</v>
      </c>
      <c r="F11" s="11">
        <f>[7]Outubro!$K$9</f>
        <v>0</v>
      </c>
      <c r="G11" s="11">
        <f>[7]Outubro!$K$10</f>
        <v>0.60000000000000009</v>
      </c>
      <c r="H11" s="11">
        <f>[7]Outubro!$K$11</f>
        <v>0</v>
      </c>
      <c r="I11" s="11">
        <f>[7]Outubro!$K$12</f>
        <v>0</v>
      </c>
      <c r="J11" s="11">
        <f>[7]Outubro!$K$13</f>
        <v>0</v>
      </c>
      <c r="K11" s="11">
        <f>[7]Outubro!$K$14</f>
        <v>0</v>
      </c>
      <c r="L11" s="11">
        <f>[7]Outubro!$K$15</f>
        <v>0</v>
      </c>
      <c r="M11" s="11">
        <f>[7]Outubro!$K$16</f>
        <v>0</v>
      </c>
      <c r="N11" s="11">
        <f>[7]Outubro!$K$17</f>
        <v>20.399999999999999</v>
      </c>
      <c r="O11" s="11">
        <f>[7]Outubro!$K$18</f>
        <v>0</v>
      </c>
      <c r="P11" s="11">
        <f>[7]Outubro!$K$19</f>
        <v>0</v>
      </c>
      <c r="Q11" s="11">
        <f>[7]Outubro!$K$20</f>
        <v>0</v>
      </c>
      <c r="R11" s="11">
        <f>[7]Outubro!$K$21</f>
        <v>0</v>
      </c>
      <c r="S11" s="11">
        <f>[7]Outubro!$K$22</f>
        <v>0</v>
      </c>
      <c r="T11" s="11">
        <f>[7]Outubro!$K$23</f>
        <v>0</v>
      </c>
      <c r="U11" s="11">
        <f>[7]Outubro!$K$24</f>
        <v>0</v>
      </c>
      <c r="V11" s="11">
        <f>[7]Outubro!$K$25</f>
        <v>30.599999999999998</v>
      </c>
      <c r="W11" s="11">
        <f>[7]Outubro!$K$26</f>
        <v>9</v>
      </c>
      <c r="X11" s="11">
        <f>[7]Outubro!$K$27</f>
        <v>0.2</v>
      </c>
      <c r="Y11" s="11">
        <f>[7]Outubro!$K$28</f>
        <v>0</v>
      </c>
      <c r="Z11" s="11">
        <f>[7]Outubro!$K$29</f>
        <v>0</v>
      </c>
      <c r="AA11" s="11">
        <f>[7]Outubro!$K$30</f>
        <v>0</v>
      </c>
      <c r="AB11" s="11">
        <f>[7]Outubro!$K$31</f>
        <v>0</v>
      </c>
      <c r="AC11" s="11">
        <f>[7]Outubro!$K$32</f>
        <v>14.6</v>
      </c>
      <c r="AD11" s="11">
        <f>[7]Outubro!$K$33</f>
        <v>1</v>
      </c>
      <c r="AE11" s="11">
        <f>[7]Outubro!$K$34</f>
        <v>0</v>
      </c>
      <c r="AF11" s="11">
        <f>[7]Outubro!$K$35</f>
        <v>0</v>
      </c>
      <c r="AG11" s="14">
        <f>SUM(B11:AF11)</f>
        <v>77.399999999999991</v>
      </c>
      <c r="AH11" s="15">
        <f>MAX(B11:AF11)</f>
        <v>30.599999999999998</v>
      </c>
      <c r="AI11" s="66">
        <f>COUNTIF(B11:AF11,"=0,0")</f>
        <v>23</v>
      </c>
    </row>
    <row r="12" spans="1:35" x14ac:dyDescent="0.2">
      <c r="A12" s="57" t="s">
        <v>41</v>
      </c>
      <c r="B12" s="11">
        <f>[8]Outubro!$K$5</f>
        <v>0</v>
      </c>
      <c r="C12" s="11">
        <f>[8]Outubro!$K$6</f>
        <v>0</v>
      </c>
      <c r="D12" s="11">
        <f>[8]Outubro!$K$7</f>
        <v>0</v>
      </c>
      <c r="E12" s="11">
        <f>[8]Outubro!$K$8</f>
        <v>2.4</v>
      </c>
      <c r="F12" s="11">
        <f>[8]Outubro!$K$9</f>
        <v>13.999999999999998</v>
      </c>
      <c r="G12" s="11">
        <f>[8]Outubro!$K$10</f>
        <v>7.8000000000000007</v>
      </c>
      <c r="H12" s="11">
        <f>[8]Outubro!$K$11</f>
        <v>0</v>
      </c>
      <c r="I12" s="11">
        <f>[8]Outubro!$K$12</f>
        <v>0</v>
      </c>
      <c r="J12" s="11">
        <f>[8]Outubro!$K$13</f>
        <v>0</v>
      </c>
      <c r="K12" s="11">
        <f>[8]Outubro!$K$14</f>
        <v>0</v>
      </c>
      <c r="L12" s="11">
        <f>[8]Outubro!$K$15</f>
        <v>0</v>
      </c>
      <c r="M12" s="11">
        <f>[8]Outubro!$K$16</f>
        <v>0</v>
      </c>
      <c r="N12" s="11">
        <f>[8]Outubro!$K$17</f>
        <v>0</v>
      </c>
      <c r="O12" s="11">
        <f>[8]Outubro!$K$18</f>
        <v>0.4</v>
      </c>
      <c r="P12" s="11">
        <f>[8]Outubro!$K$19</f>
        <v>0.4</v>
      </c>
      <c r="Q12" s="11">
        <f>[8]Outubro!$K$20</f>
        <v>0</v>
      </c>
      <c r="R12" s="11">
        <f>[8]Outubro!$K$21</f>
        <v>0</v>
      </c>
      <c r="S12" s="11">
        <f>[8]Outubro!$K$22</f>
        <v>18.200000000000003</v>
      </c>
      <c r="T12" s="11">
        <f>[8]Outubro!$K$23</f>
        <v>0.8</v>
      </c>
      <c r="U12" s="11">
        <f>[8]Outubro!$K$24</f>
        <v>0</v>
      </c>
      <c r="V12" s="11">
        <f>[8]Outubro!$K$25</f>
        <v>39.000000000000007</v>
      </c>
      <c r="W12" s="11">
        <f>[8]Outubro!$K$26</f>
        <v>0</v>
      </c>
      <c r="X12" s="11">
        <f>[8]Outubro!$K$27</f>
        <v>0.2</v>
      </c>
      <c r="Y12" s="11">
        <f>[8]Outubro!$K$28</f>
        <v>0</v>
      </c>
      <c r="Z12" s="11">
        <f>[8]Outubro!$K$29</f>
        <v>0</v>
      </c>
      <c r="AA12" s="11">
        <f>[8]Outubro!$K$30</f>
        <v>0.2</v>
      </c>
      <c r="AB12" s="11">
        <f>[8]Outubro!$K$31</f>
        <v>0.2</v>
      </c>
      <c r="AC12" s="11">
        <f>[8]Outubro!$K$32</f>
        <v>0</v>
      </c>
      <c r="AD12" s="11">
        <f>[8]Outubro!$K$33</f>
        <v>0</v>
      </c>
      <c r="AE12" s="11">
        <f>[8]Outubro!$K$34</f>
        <v>0</v>
      </c>
      <c r="AF12" s="11">
        <f>[8]Outubro!$K$35</f>
        <v>0</v>
      </c>
      <c r="AG12" s="14">
        <f>SUM(B12:AF12)</f>
        <v>83.600000000000009</v>
      </c>
      <c r="AH12" s="15">
        <f>MAX(B12:AF12)</f>
        <v>39.000000000000007</v>
      </c>
      <c r="AI12" s="66">
        <f>COUNTIF(B12:AF12,"=0,0")</f>
        <v>20</v>
      </c>
    </row>
    <row r="13" spans="1:35" x14ac:dyDescent="0.2">
      <c r="A13" s="57" t="s">
        <v>114</v>
      </c>
      <c r="B13" s="11" t="str">
        <f>[9]Outubro!$K$5</f>
        <v>*</v>
      </c>
      <c r="C13" s="11" t="str">
        <f>[9]Outubro!$K$6</f>
        <v>*</v>
      </c>
      <c r="D13" s="11" t="str">
        <f>[9]Outubro!$K$7</f>
        <v>*</v>
      </c>
      <c r="E13" s="11" t="str">
        <f>[9]Outubro!$K$8</f>
        <v>*</v>
      </c>
      <c r="F13" s="11" t="str">
        <f>[9]Outubro!$K$9</f>
        <v>*</v>
      </c>
      <c r="G13" s="11" t="str">
        <f>[9]Outubro!$K$10</f>
        <v>*</v>
      </c>
      <c r="H13" s="11" t="str">
        <f>[9]Outubro!$K$11</f>
        <v>*</v>
      </c>
      <c r="I13" s="11" t="str">
        <f>[9]Outubro!$K$12</f>
        <v>*</v>
      </c>
      <c r="J13" s="11" t="str">
        <f>[9]Outubro!$K$13</f>
        <v>*</v>
      </c>
      <c r="K13" s="11" t="str">
        <f>[9]Outubro!$K$14</f>
        <v>*</v>
      </c>
      <c r="L13" s="11" t="str">
        <f>[9]Outubro!$K$15</f>
        <v>*</v>
      </c>
      <c r="M13" s="11" t="str">
        <f>[9]Outubro!$K$16</f>
        <v>*</v>
      </c>
      <c r="N13" s="11" t="str">
        <f>[9]Outubro!$K$17</f>
        <v>*</v>
      </c>
      <c r="O13" s="11" t="str">
        <f>[9]Outubro!$K$18</f>
        <v>*</v>
      </c>
      <c r="P13" s="11" t="str">
        <f>[9]Outubro!$K$19</f>
        <v>*</v>
      </c>
      <c r="Q13" s="11" t="str">
        <f>[9]Outubro!$K$20</f>
        <v>*</v>
      </c>
      <c r="R13" s="11" t="str">
        <f>[9]Outubro!$K$21</f>
        <v>*</v>
      </c>
      <c r="S13" s="11" t="str">
        <f>[9]Outubro!$K$22</f>
        <v>*</v>
      </c>
      <c r="T13" s="11" t="str">
        <f>[9]Outubro!$K$23</f>
        <v>*</v>
      </c>
      <c r="U13" s="11" t="str">
        <f>[9]Outubro!$K$24</f>
        <v>*</v>
      </c>
      <c r="V13" s="11" t="str">
        <f>[9]Outubro!$K$25</f>
        <v>*</v>
      </c>
      <c r="W13" s="11" t="str">
        <f>[9]Outubro!$K$26</f>
        <v>*</v>
      </c>
      <c r="X13" s="11" t="str">
        <f>[9]Outubro!$K$27</f>
        <v>*</v>
      </c>
      <c r="Y13" s="11" t="str">
        <f>[9]Outubro!$K$28</f>
        <v>*</v>
      </c>
      <c r="Z13" s="11" t="str">
        <f>[9]Outubro!$K$29</f>
        <v>*</v>
      </c>
      <c r="AA13" s="11" t="str">
        <f>[9]Outubro!$K$30</f>
        <v>*</v>
      </c>
      <c r="AB13" s="11" t="str">
        <f>[9]Outubro!$K$31</f>
        <v>*</v>
      </c>
      <c r="AC13" s="11" t="str">
        <f>[9]Outubro!$K$32</f>
        <v>*</v>
      </c>
      <c r="AD13" s="11" t="str">
        <f>[9]Outubro!$K$33</f>
        <v>*</v>
      </c>
      <c r="AE13" s="11" t="str">
        <f>[9]Outubro!$K$34</f>
        <v>*</v>
      </c>
      <c r="AF13" s="11" t="str">
        <f>[9]Outubro!$K$35</f>
        <v>*</v>
      </c>
      <c r="AG13" s="14" t="s">
        <v>226</v>
      </c>
      <c r="AH13" s="15" t="s">
        <v>226</v>
      </c>
      <c r="AI13" s="66" t="s">
        <v>226</v>
      </c>
    </row>
    <row r="14" spans="1:35" x14ac:dyDescent="0.2">
      <c r="A14" s="57" t="s">
        <v>118</v>
      </c>
      <c r="B14" s="11" t="str">
        <f>[10]Outubro!$K$5</f>
        <v>*</v>
      </c>
      <c r="C14" s="11" t="str">
        <f>[10]Outubro!$K$6</f>
        <v>*</v>
      </c>
      <c r="D14" s="11" t="str">
        <f>[10]Outubro!$K$7</f>
        <v>*</v>
      </c>
      <c r="E14" s="11" t="str">
        <f>[10]Outubro!$K$8</f>
        <v>*</v>
      </c>
      <c r="F14" s="11" t="str">
        <f>[10]Outubro!$K$9</f>
        <v>*</v>
      </c>
      <c r="G14" s="11" t="str">
        <f>[10]Outubro!$K$10</f>
        <v>*</v>
      </c>
      <c r="H14" s="11" t="str">
        <f>[10]Outubro!$K$11</f>
        <v>*</v>
      </c>
      <c r="I14" s="11" t="str">
        <f>[10]Outubro!$K$12</f>
        <v>*</v>
      </c>
      <c r="J14" s="11" t="str">
        <f>[10]Outubro!$K$13</f>
        <v>*</v>
      </c>
      <c r="K14" s="11" t="str">
        <f>[10]Outubro!$K$14</f>
        <v>*</v>
      </c>
      <c r="L14" s="11" t="str">
        <f>[10]Outubro!$K$15</f>
        <v>*</v>
      </c>
      <c r="M14" s="11" t="str">
        <f>[10]Outubro!$K$16</f>
        <v>*</v>
      </c>
      <c r="N14" s="11" t="str">
        <f>[10]Outubro!$K$17</f>
        <v>*</v>
      </c>
      <c r="O14" s="11" t="str">
        <f>[10]Outubro!$K$18</f>
        <v>*</v>
      </c>
      <c r="P14" s="11" t="str">
        <f>[10]Outubro!$K$19</f>
        <v>*</v>
      </c>
      <c r="Q14" s="11" t="str">
        <f>[10]Outubro!$K$20</f>
        <v>*</v>
      </c>
      <c r="R14" s="11" t="str">
        <f>[10]Outubro!$K$21</f>
        <v>*</v>
      </c>
      <c r="S14" s="11" t="str">
        <f>[10]Outubro!$K$22</f>
        <v>*</v>
      </c>
      <c r="T14" s="11" t="str">
        <f>[10]Outubro!$K$23</f>
        <v>*</v>
      </c>
      <c r="U14" s="11" t="str">
        <f>[10]Outubro!$K$24</f>
        <v>*</v>
      </c>
      <c r="V14" s="11" t="str">
        <f>[10]Outubro!$K$25</f>
        <v>*</v>
      </c>
      <c r="W14" s="11" t="str">
        <f>[10]Outubro!$K$26</f>
        <v>*</v>
      </c>
      <c r="X14" s="11" t="str">
        <f>[10]Outubro!$K$27</f>
        <v>*</v>
      </c>
      <c r="Y14" s="11" t="str">
        <f>[10]Outubro!$K$28</f>
        <v>*</v>
      </c>
      <c r="Z14" s="11" t="str">
        <f>[10]Outubro!$K$29</f>
        <v>*</v>
      </c>
      <c r="AA14" s="11" t="str">
        <f>[10]Outubro!$K$30</f>
        <v>*</v>
      </c>
      <c r="AB14" s="11" t="str">
        <f>[10]Outubro!$K$31</f>
        <v>*</v>
      </c>
      <c r="AC14" s="11" t="str">
        <f>[10]Outubro!$K$32</f>
        <v>*</v>
      </c>
      <c r="AD14" s="11" t="str">
        <f>[10]Outubro!$K$33</f>
        <v>*</v>
      </c>
      <c r="AE14" s="11" t="str">
        <f>[10]Outubro!$K$34</f>
        <v>*</v>
      </c>
      <c r="AF14" s="11" t="str">
        <f>[10]Outubro!$K$35</f>
        <v>*</v>
      </c>
      <c r="AG14" s="14" t="s">
        <v>226</v>
      </c>
      <c r="AH14" s="15" t="s">
        <v>226</v>
      </c>
      <c r="AI14" s="66" t="s">
        <v>226</v>
      </c>
    </row>
    <row r="15" spans="1:35" x14ac:dyDescent="0.2">
      <c r="A15" s="57" t="s">
        <v>121</v>
      </c>
      <c r="B15" s="11">
        <f>[11]Outubro!$K$5</f>
        <v>0</v>
      </c>
      <c r="C15" s="11">
        <f>[11]Outubro!$K$6</f>
        <v>0</v>
      </c>
      <c r="D15" s="11">
        <f>[11]Outubro!$K$7</f>
        <v>0</v>
      </c>
      <c r="E15" s="11">
        <f>[11]Outubro!$K$8</f>
        <v>6.4</v>
      </c>
      <c r="F15" s="11">
        <f>[11]Outubro!$K$9</f>
        <v>0</v>
      </c>
      <c r="G15" s="11">
        <f>[11]Outubro!$K$10</f>
        <v>1.4</v>
      </c>
      <c r="H15" s="11">
        <f>[11]Outubro!$K$11</f>
        <v>0</v>
      </c>
      <c r="I15" s="11">
        <f>[11]Outubro!$K$12</f>
        <v>0</v>
      </c>
      <c r="J15" s="11">
        <f>[11]Outubro!$K$13</f>
        <v>0</v>
      </c>
      <c r="K15" s="11">
        <f>[11]Outubro!$K$14</f>
        <v>0</v>
      </c>
      <c r="L15" s="11">
        <f>[11]Outubro!$K$15</f>
        <v>0</v>
      </c>
      <c r="M15" s="11">
        <f>[11]Outubro!$K$16</f>
        <v>0</v>
      </c>
      <c r="N15" s="11">
        <f>[11]Outubro!$K$17</f>
        <v>0</v>
      </c>
      <c r="O15" s="11">
        <f>[11]Outubro!$K$18</f>
        <v>11.4</v>
      </c>
      <c r="P15" s="11">
        <f>[11]Outubro!$K$19</f>
        <v>0</v>
      </c>
      <c r="Q15" s="11">
        <f>[11]Outubro!$K$20</f>
        <v>0</v>
      </c>
      <c r="R15" s="11">
        <f>[11]Outubro!$K$21</f>
        <v>0</v>
      </c>
      <c r="S15" s="11">
        <f>[11]Outubro!$K$22</f>
        <v>0</v>
      </c>
      <c r="T15" s="11">
        <f>[11]Outubro!$K$23</f>
        <v>0</v>
      </c>
      <c r="U15" s="11">
        <f>[11]Outubro!$K$24</f>
        <v>0</v>
      </c>
      <c r="V15" s="11">
        <f>[11]Outubro!$K$25</f>
        <v>3.5999999999999996</v>
      </c>
      <c r="W15" s="11">
        <f>[11]Outubro!$K$26</f>
        <v>0.2</v>
      </c>
      <c r="X15" s="11">
        <f>[11]Outubro!$K$27</f>
        <v>0</v>
      </c>
      <c r="Y15" s="11">
        <f>[11]Outubro!$K$28</f>
        <v>0</v>
      </c>
      <c r="Z15" s="11">
        <f>[11]Outubro!$K$29</f>
        <v>14.2</v>
      </c>
      <c r="AA15" s="11">
        <f>[11]Outubro!$K$30</f>
        <v>1</v>
      </c>
      <c r="AB15" s="11">
        <f>[11]Outubro!$K$31</f>
        <v>0</v>
      </c>
      <c r="AC15" s="11">
        <f>[11]Outubro!$K$32</f>
        <v>0</v>
      </c>
      <c r="AD15" s="11">
        <f>[11]Outubro!$K$33</f>
        <v>0</v>
      </c>
      <c r="AE15" s="11">
        <f>[11]Outubro!$K$34</f>
        <v>0</v>
      </c>
      <c r="AF15" s="11">
        <f>[11]Outubro!$K$35</f>
        <v>3.1999999999999997</v>
      </c>
      <c r="AG15" s="14">
        <f>SUM(B15:AF15)</f>
        <v>41.400000000000006</v>
      </c>
      <c r="AH15" s="15">
        <f>MAX(B15:AF15)</f>
        <v>14.2</v>
      </c>
      <c r="AI15" s="66">
        <f>COUNTIF(B15:AF15,"=0,0")</f>
        <v>23</v>
      </c>
    </row>
    <row r="16" spans="1:35" x14ac:dyDescent="0.2">
      <c r="A16" s="57" t="s">
        <v>168</v>
      </c>
      <c r="B16" s="11" t="str">
        <f>[12]Outubro!$K$5</f>
        <v>*</v>
      </c>
      <c r="C16" s="11" t="str">
        <f>[12]Outubro!$K$6</f>
        <v>*</v>
      </c>
      <c r="D16" s="11" t="str">
        <f>[12]Outubro!$K$7</f>
        <v>*</v>
      </c>
      <c r="E16" s="11" t="str">
        <f>[12]Outubro!$K$8</f>
        <v>*</v>
      </c>
      <c r="F16" s="11" t="str">
        <f>[12]Outubro!$K$9</f>
        <v>*</v>
      </c>
      <c r="G16" s="11" t="str">
        <f>[12]Outubro!$K$10</f>
        <v>*</v>
      </c>
      <c r="H16" s="11" t="str">
        <f>[12]Outubro!$K$11</f>
        <v>*</v>
      </c>
      <c r="I16" s="11" t="str">
        <f>[12]Outubro!$K$12</f>
        <v>*</v>
      </c>
      <c r="J16" s="11" t="str">
        <f>[12]Outubro!$K$13</f>
        <v>*</v>
      </c>
      <c r="K16" s="11" t="str">
        <f>[12]Outubro!$K$14</f>
        <v>*</v>
      </c>
      <c r="L16" s="11" t="str">
        <f>[12]Outubro!$K$15</f>
        <v>*</v>
      </c>
      <c r="M16" s="11" t="str">
        <f>[12]Outubro!$K$16</f>
        <v>*</v>
      </c>
      <c r="N16" s="11" t="str">
        <f>[12]Outubro!$K$17</f>
        <v>*</v>
      </c>
      <c r="O16" s="11" t="str">
        <f>[12]Outubro!$K$18</f>
        <v>*</v>
      </c>
      <c r="P16" s="11" t="str">
        <f>[12]Outubro!$K$19</f>
        <v>*</v>
      </c>
      <c r="Q16" s="11" t="str">
        <f>[12]Outubro!$K$20</f>
        <v>*</v>
      </c>
      <c r="R16" s="11" t="str">
        <f>[12]Outubro!$K$21</f>
        <v>*</v>
      </c>
      <c r="S16" s="11" t="str">
        <f>[12]Outubro!$K$22</f>
        <v>*</v>
      </c>
      <c r="T16" s="11" t="str">
        <f>[12]Outubro!$K$23</f>
        <v>*</v>
      </c>
      <c r="U16" s="11" t="str">
        <f>[12]Outubro!$K$24</f>
        <v>*</v>
      </c>
      <c r="V16" s="11" t="str">
        <f>[12]Outubro!$K$25</f>
        <v>*</v>
      </c>
      <c r="W16" s="11" t="str">
        <f>[12]Outubro!$K$26</f>
        <v>*</v>
      </c>
      <c r="X16" s="11" t="str">
        <f>[12]Outubro!$K$27</f>
        <v>*</v>
      </c>
      <c r="Y16" s="11" t="str">
        <f>[12]Outubro!$K$28</f>
        <v>*</v>
      </c>
      <c r="Z16" s="11" t="str">
        <f>[12]Outubro!$K$29</f>
        <v>*</v>
      </c>
      <c r="AA16" s="11" t="str">
        <f>[12]Outubro!$K$30</f>
        <v>*</v>
      </c>
      <c r="AB16" s="11" t="str">
        <f>[12]Outubro!$K$31</f>
        <v>*</v>
      </c>
      <c r="AC16" s="11" t="str">
        <f>[12]Outubro!$K$32</f>
        <v>*</v>
      </c>
      <c r="AD16" s="11" t="str">
        <f>[12]Outubro!$K$33</f>
        <v>*</v>
      </c>
      <c r="AE16" s="11" t="str">
        <f>[12]Outubro!$K$34</f>
        <v>*</v>
      </c>
      <c r="AF16" s="11" t="str">
        <f>[12]Outubro!$K$35</f>
        <v>*</v>
      </c>
      <c r="AG16" s="14" t="s">
        <v>226</v>
      </c>
      <c r="AH16" s="15" t="s">
        <v>226</v>
      </c>
      <c r="AI16" s="66" t="s">
        <v>226</v>
      </c>
    </row>
    <row r="17" spans="1:37" x14ac:dyDescent="0.2">
      <c r="A17" s="57" t="s">
        <v>2</v>
      </c>
      <c r="B17" s="11">
        <f>[13]Outubro!$K$5</f>
        <v>0</v>
      </c>
      <c r="C17" s="11">
        <f>[13]Outubro!$K$6</f>
        <v>0</v>
      </c>
      <c r="D17" s="11">
        <f>[13]Outubro!$K$7</f>
        <v>0</v>
      </c>
      <c r="E17" s="11">
        <f>[13]Outubro!$K$8</f>
        <v>0</v>
      </c>
      <c r="F17" s="11">
        <f>[13]Outubro!$K$9</f>
        <v>0.60000000000000009</v>
      </c>
      <c r="G17" s="11">
        <f>[13]Outubro!$K$10</f>
        <v>6.8000000000000007</v>
      </c>
      <c r="H17" s="11">
        <f>[13]Outubro!$K$11</f>
        <v>0.2</v>
      </c>
      <c r="I17" s="11">
        <f>[13]Outubro!$K$12</f>
        <v>0</v>
      </c>
      <c r="J17" s="11">
        <f>[13]Outubro!$K$13</f>
        <v>0</v>
      </c>
      <c r="K17" s="11">
        <f>[13]Outubro!$K$14</f>
        <v>0</v>
      </c>
      <c r="L17" s="11">
        <f>[13]Outubro!$K$15</f>
        <v>0</v>
      </c>
      <c r="M17" s="11">
        <f>[13]Outubro!$K$16</f>
        <v>0</v>
      </c>
      <c r="N17" s="11">
        <f>[13]Outubro!$K$17</f>
        <v>2</v>
      </c>
      <c r="O17" s="11">
        <f>[13]Outubro!$K$18</f>
        <v>0</v>
      </c>
      <c r="P17" s="11">
        <f>[13]Outubro!$K$19</f>
        <v>0.4</v>
      </c>
      <c r="Q17" s="11">
        <f>[13]Outubro!$K$20</f>
        <v>0.4</v>
      </c>
      <c r="R17" s="11">
        <f>[13]Outubro!$K$21</f>
        <v>0.4</v>
      </c>
      <c r="S17" s="11">
        <f>[13]Outubro!$K$22</f>
        <v>0</v>
      </c>
      <c r="T17" s="11">
        <f>[13]Outubro!$K$23</f>
        <v>6.8</v>
      </c>
      <c r="U17" s="11">
        <f>[13]Outubro!$K$24</f>
        <v>0</v>
      </c>
      <c r="V17" s="11">
        <f>[13]Outubro!$K$25</f>
        <v>12.8</v>
      </c>
      <c r="W17" s="11">
        <f>[13]Outubro!$K$26</f>
        <v>0.4</v>
      </c>
      <c r="X17" s="11">
        <f>[13]Outubro!$K$27</f>
        <v>0</v>
      </c>
      <c r="Y17" s="11">
        <f>[13]Outubro!$K$28</f>
        <v>0</v>
      </c>
      <c r="Z17" s="11">
        <f>[13]Outubro!$K$29</f>
        <v>0</v>
      </c>
      <c r="AA17" s="11">
        <f>[13]Outubro!$K$30</f>
        <v>0</v>
      </c>
      <c r="AB17" s="11">
        <f>[13]Outubro!$K$31</f>
        <v>0</v>
      </c>
      <c r="AC17" s="11">
        <f>[13]Outubro!$K$32</f>
        <v>0</v>
      </c>
      <c r="AD17" s="11">
        <f>[13]Outubro!$K$33</f>
        <v>0</v>
      </c>
      <c r="AE17" s="11">
        <f>[13]Outubro!$K$34</f>
        <v>0</v>
      </c>
      <c r="AF17" s="11">
        <f>[13]Outubro!$K$35</f>
        <v>0</v>
      </c>
      <c r="AG17" s="14">
        <f t="shared" ref="AG17:AG23" si="1">SUM(B17:AF17)</f>
        <v>30.8</v>
      </c>
      <c r="AH17" s="15">
        <f t="shared" ref="AH17:AH23" si="2">MAX(B17:AF17)</f>
        <v>12.8</v>
      </c>
      <c r="AI17" s="66">
        <f t="shared" ref="AI17:AI23" si="3">COUNTIF(B17:AF17,"=0,0")</f>
        <v>21</v>
      </c>
      <c r="AK17" s="12" t="s">
        <v>47</v>
      </c>
    </row>
    <row r="18" spans="1:37" x14ac:dyDescent="0.2">
      <c r="A18" s="57" t="s">
        <v>3</v>
      </c>
      <c r="B18" s="11" t="str">
        <f>[14]Outubro!$K$5</f>
        <v>*</v>
      </c>
      <c r="C18" s="11" t="str">
        <f>[14]Outubro!$K$6</f>
        <v>*</v>
      </c>
      <c r="D18" s="11" t="str">
        <f>[14]Outubro!$K$7</f>
        <v>*</v>
      </c>
      <c r="E18" s="11" t="str">
        <f>[14]Outubro!$K$8</f>
        <v>*</v>
      </c>
      <c r="F18" s="11" t="str">
        <f>[14]Outubro!$K$9</f>
        <v>*</v>
      </c>
      <c r="G18" s="11" t="str">
        <f>[14]Outubro!$K$10</f>
        <v>*</v>
      </c>
      <c r="H18" s="11" t="str">
        <f>[14]Outubro!$K$11</f>
        <v>*</v>
      </c>
      <c r="I18" s="11" t="str">
        <f>[14]Outubro!$K$12</f>
        <v>*</v>
      </c>
      <c r="J18" s="11" t="str">
        <f>[14]Outubro!$K$13</f>
        <v>*</v>
      </c>
      <c r="K18" s="11" t="str">
        <f>[14]Outubro!$K$14</f>
        <v>*</v>
      </c>
      <c r="L18" s="11" t="str">
        <f>[14]Outubro!$K$15</f>
        <v>*</v>
      </c>
      <c r="M18" s="11" t="str">
        <f>[14]Outubro!$K$16</f>
        <v>*</v>
      </c>
      <c r="N18" s="11" t="str">
        <f>[14]Outubro!$K$17</f>
        <v>*</v>
      </c>
      <c r="O18" s="11" t="str">
        <f>[14]Outubro!$K$18</f>
        <v>*</v>
      </c>
      <c r="P18" s="11" t="str">
        <f>[14]Outubro!$K$19</f>
        <v>*</v>
      </c>
      <c r="Q18" s="11" t="str">
        <f>[14]Outubro!$K$20</f>
        <v>*</v>
      </c>
      <c r="R18" s="11" t="str">
        <f>[14]Outubro!$K$21</f>
        <v>*</v>
      </c>
      <c r="S18" s="11" t="str">
        <f>[14]Outubro!$K$22</f>
        <v>*</v>
      </c>
      <c r="T18" s="11" t="str">
        <f>[14]Outubro!$K$23</f>
        <v>*</v>
      </c>
      <c r="U18" s="11" t="str">
        <f>[14]Outubro!$K$24</f>
        <v>*</v>
      </c>
      <c r="V18" s="11" t="str">
        <f>[14]Outubro!$K$25</f>
        <v>*</v>
      </c>
      <c r="W18" s="11" t="str">
        <f>[14]Outubro!$K$26</f>
        <v>*</v>
      </c>
      <c r="X18" s="11" t="str">
        <f>[14]Outubro!$K$27</f>
        <v>*</v>
      </c>
      <c r="Y18" s="11" t="str">
        <f>[14]Outubro!$K$28</f>
        <v>*</v>
      </c>
      <c r="Z18" s="11" t="str">
        <f>[14]Outubro!$K$29</f>
        <v>*</v>
      </c>
      <c r="AA18" s="11" t="str">
        <f>[14]Outubro!$K$30</f>
        <v>*</v>
      </c>
      <c r="AB18" s="11" t="str">
        <f>[14]Outubro!$K$31</f>
        <v>*</v>
      </c>
      <c r="AC18" s="11" t="str">
        <f>[14]Outubro!$K$32</f>
        <v>*</v>
      </c>
      <c r="AD18" s="11" t="str">
        <f>[14]Outubro!$K$33</f>
        <v>*</v>
      </c>
      <c r="AE18" s="11" t="str">
        <f>[14]Outubro!$K$34</f>
        <v>*</v>
      </c>
      <c r="AF18" s="11" t="str">
        <f>[14]Outubro!$K$35</f>
        <v>*</v>
      </c>
      <c r="AG18" s="14" t="s">
        <v>226</v>
      </c>
      <c r="AH18" s="15" t="s">
        <v>226</v>
      </c>
      <c r="AI18" s="66" t="s">
        <v>226</v>
      </c>
      <c r="AJ18" s="12" t="s">
        <v>47</v>
      </c>
      <c r="AK18" s="12" t="s">
        <v>47</v>
      </c>
    </row>
    <row r="19" spans="1:37" x14ac:dyDescent="0.2">
      <c r="A19" s="57" t="s">
        <v>4</v>
      </c>
      <c r="B19" s="11">
        <f>[15]Outubro!$K$5</f>
        <v>0.4</v>
      </c>
      <c r="C19" s="11">
        <f>[15]Outubro!$K$6</f>
        <v>8.1999999999999993</v>
      </c>
      <c r="D19" s="11">
        <f>[15]Outubro!$K$7</f>
        <v>0</v>
      </c>
      <c r="E19" s="11">
        <f>[15]Outubro!$K$8</f>
        <v>0</v>
      </c>
      <c r="F19" s="11">
        <f>[15]Outubro!$K$9</f>
        <v>0</v>
      </c>
      <c r="G19" s="11">
        <f>[15]Outubro!$K$10</f>
        <v>45.8</v>
      </c>
      <c r="H19" s="11">
        <f>[15]Outubro!$K$11</f>
        <v>0.4</v>
      </c>
      <c r="I19" s="11">
        <f>[15]Outubro!$K$12</f>
        <v>28.599999999999998</v>
      </c>
      <c r="J19" s="11">
        <f>[15]Outubro!$K$13</f>
        <v>0.6</v>
      </c>
      <c r="K19" s="11">
        <f>[15]Outubro!$K$14</f>
        <v>0.60000000000000009</v>
      </c>
      <c r="L19" s="11">
        <f>[15]Outubro!$K$15</f>
        <v>0</v>
      </c>
      <c r="M19" s="11">
        <f>[15]Outubro!$K$16</f>
        <v>1.8</v>
      </c>
      <c r="N19" s="11">
        <f>[15]Outubro!$K$17</f>
        <v>6.8</v>
      </c>
      <c r="O19" s="11">
        <f>[15]Outubro!$K$18</f>
        <v>0.60000000000000009</v>
      </c>
      <c r="P19" s="11">
        <f>[15]Outubro!$K$19</f>
        <v>0</v>
      </c>
      <c r="Q19" s="11">
        <f>[15]Outubro!$K$20</f>
        <v>0</v>
      </c>
      <c r="R19" s="11">
        <f>[15]Outubro!$K$21</f>
        <v>0.4</v>
      </c>
      <c r="S19" s="11">
        <f>[15]Outubro!$K$22</f>
        <v>4.2</v>
      </c>
      <c r="T19" s="11">
        <f>[15]Outubro!$K$23</f>
        <v>10.4</v>
      </c>
      <c r="U19" s="11">
        <f>[15]Outubro!$K$24</f>
        <v>33.200000000000003</v>
      </c>
      <c r="V19" s="11">
        <f>[15]Outubro!$K$25</f>
        <v>11.799999999999999</v>
      </c>
      <c r="W19" s="11">
        <f>[15]Outubro!$K$26</f>
        <v>0.2</v>
      </c>
      <c r="X19" s="11">
        <f>[15]Outubro!$K$27</f>
        <v>0.2</v>
      </c>
      <c r="Y19" s="11">
        <f>[15]Outubro!$K$28</f>
        <v>0</v>
      </c>
      <c r="Z19" s="11">
        <f>[15]Outubro!$K$29</f>
        <v>0</v>
      </c>
      <c r="AA19" s="11">
        <f>[15]Outubro!$K$30</f>
        <v>0</v>
      </c>
      <c r="AB19" s="11">
        <f>[15]Outubro!$K$31</f>
        <v>0.2</v>
      </c>
      <c r="AC19" s="11">
        <f>[15]Outubro!$K$32</f>
        <v>5.4</v>
      </c>
      <c r="AD19" s="11">
        <f>[15]Outubro!$K$33</f>
        <v>0.6</v>
      </c>
      <c r="AE19" s="11">
        <f>[15]Outubro!$K$34</f>
        <v>0</v>
      </c>
      <c r="AF19" s="11">
        <f>[15]Outubro!$K$35</f>
        <v>0</v>
      </c>
      <c r="AG19" s="14">
        <f t="shared" si="1"/>
        <v>160.39999999999998</v>
      </c>
      <c r="AH19" s="15">
        <f t="shared" si="2"/>
        <v>45.8</v>
      </c>
      <c r="AI19" s="66">
        <f t="shared" si="3"/>
        <v>11</v>
      </c>
    </row>
    <row r="20" spans="1:37" x14ac:dyDescent="0.2">
      <c r="A20" s="57" t="s">
        <v>5</v>
      </c>
      <c r="B20" s="11">
        <f>[16]Outubro!$K$5</f>
        <v>0</v>
      </c>
      <c r="C20" s="11">
        <f>[16]Outubro!$K$6</f>
        <v>0</v>
      </c>
      <c r="D20" s="11">
        <f>[16]Outubro!$K$7</f>
        <v>0</v>
      </c>
      <c r="E20" s="11">
        <f>[16]Outubro!$K$8</f>
        <v>0</v>
      </c>
      <c r="F20" s="11">
        <f>[16]Outubro!$K$9</f>
        <v>0</v>
      </c>
      <c r="G20" s="11">
        <f>[16]Outubro!$K$10</f>
        <v>2.2000000000000002</v>
      </c>
      <c r="H20" s="11">
        <f>[16]Outubro!$K$11</f>
        <v>4.8000000000000016</v>
      </c>
      <c r="I20" s="11">
        <f>[16]Outubro!$K$12</f>
        <v>0.2</v>
      </c>
      <c r="J20" s="11">
        <f>[16]Outubro!$K$13</f>
        <v>0</v>
      </c>
      <c r="K20" s="11">
        <f>[16]Outubro!$K$14</f>
        <v>0</v>
      </c>
      <c r="L20" s="11">
        <f>[16]Outubro!$K$15</f>
        <v>0</v>
      </c>
      <c r="M20" s="11">
        <f>[16]Outubro!$K$16</f>
        <v>0</v>
      </c>
      <c r="N20" s="11">
        <f>[16]Outubro!$K$17</f>
        <v>0</v>
      </c>
      <c r="O20" s="11">
        <f>[16]Outubro!$K$18</f>
        <v>2.6</v>
      </c>
      <c r="P20" s="11">
        <f>[16]Outubro!$K$19</f>
        <v>1.5999999999999999</v>
      </c>
      <c r="Q20" s="11">
        <f>[16]Outubro!$K$20</f>
        <v>0</v>
      </c>
      <c r="R20" s="11">
        <f>[16]Outubro!$K$21</f>
        <v>0</v>
      </c>
      <c r="S20" s="11">
        <f>[16]Outubro!$K$22</f>
        <v>0</v>
      </c>
      <c r="T20" s="11">
        <f>[16]Outubro!$K$23</f>
        <v>0</v>
      </c>
      <c r="U20" s="11">
        <f>[16]Outubro!$K$24</f>
        <v>0</v>
      </c>
      <c r="V20" s="11">
        <f>[16]Outubro!$K$25</f>
        <v>0</v>
      </c>
      <c r="W20" s="11">
        <f>[16]Outubro!$K$26</f>
        <v>0</v>
      </c>
      <c r="X20" s="11">
        <f>[16]Outubro!$K$27</f>
        <v>0</v>
      </c>
      <c r="Y20" s="11">
        <f>[16]Outubro!$K$28</f>
        <v>0</v>
      </c>
      <c r="Z20" s="11">
        <f>[16]Outubro!$K$29</f>
        <v>0</v>
      </c>
      <c r="AA20" s="11">
        <f>[16]Outubro!$K$30</f>
        <v>0</v>
      </c>
      <c r="AB20" s="11">
        <f>[16]Outubro!$K$31</f>
        <v>0</v>
      </c>
      <c r="AC20" s="11">
        <f>[16]Outubro!$K$32</f>
        <v>0</v>
      </c>
      <c r="AD20" s="11">
        <f>[16]Outubro!$K$33</f>
        <v>0</v>
      </c>
      <c r="AE20" s="11">
        <f>[16]Outubro!$K$34</f>
        <v>0</v>
      </c>
      <c r="AF20" s="11">
        <f>[16]Outubro!$K$35</f>
        <v>0</v>
      </c>
      <c r="AG20" s="14">
        <f t="shared" si="1"/>
        <v>11.400000000000002</v>
      </c>
      <c r="AH20" s="15">
        <f t="shared" si="2"/>
        <v>4.8000000000000016</v>
      </c>
      <c r="AI20" s="66">
        <f t="shared" si="3"/>
        <v>26</v>
      </c>
      <c r="AJ20" s="12" t="s">
        <v>47</v>
      </c>
    </row>
    <row r="21" spans="1:37" x14ac:dyDescent="0.2">
      <c r="A21" s="57" t="s">
        <v>43</v>
      </c>
      <c r="B21" s="11">
        <f>[17]Outubro!$K$5</f>
        <v>0</v>
      </c>
      <c r="C21" s="11">
        <f>[17]Outubro!$K$6</f>
        <v>4</v>
      </c>
      <c r="D21" s="11">
        <f>[17]Outubro!$K$7</f>
        <v>0</v>
      </c>
      <c r="E21" s="11">
        <f>[17]Outubro!$K$8</f>
        <v>0.2</v>
      </c>
      <c r="F21" s="11">
        <f>[17]Outubro!$K$9</f>
        <v>0</v>
      </c>
      <c r="G21" s="11">
        <f>[17]Outubro!$K$10</f>
        <v>12.399999999999999</v>
      </c>
      <c r="H21" s="11">
        <f>[17]Outubro!$K$11</f>
        <v>0</v>
      </c>
      <c r="I21" s="11">
        <f>[17]Outubro!$K$12</f>
        <v>6.8000000000000007</v>
      </c>
      <c r="J21" s="11">
        <f>[17]Outubro!$K$13</f>
        <v>1.7999999999999998</v>
      </c>
      <c r="K21" s="11">
        <f>[17]Outubro!$K$14</f>
        <v>0</v>
      </c>
      <c r="L21" s="11">
        <f>[17]Outubro!$K$15</f>
        <v>0</v>
      </c>
      <c r="M21" s="11">
        <f>[17]Outubro!$K$16</f>
        <v>6.2</v>
      </c>
      <c r="N21" s="11">
        <f>[17]Outubro!$K$17</f>
        <v>9.7999999999999972</v>
      </c>
      <c r="O21" s="11">
        <f>[17]Outubro!$K$18</f>
        <v>1.6</v>
      </c>
      <c r="P21" s="11">
        <f>[17]Outubro!$K$19</f>
        <v>2.2000000000000002</v>
      </c>
      <c r="Q21" s="11">
        <f>[17]Outubro!$K$20</f>
        <v>0</v>
      </c>
      <c r="R21" s="11">
        <f>[17]Outubro!$K$21</f>
        <v>0</v>
      </c>
      <c r="S21" s="11">
        <f>[17]Outubro!$K$22</f>
        <v>0</v>
      </c>
      <c r="T21" s="11">
        <f>[17]Outubro!$K$23</f>
        <v>0.6</v>
      </c>
      <c r="U21" s="11">
        <f>[17]Outubro!$K$24</f>
        <v>0</v>
      </c>
      <c r="V21" s="11">
        <f>[17]Outubro!$K$25</f>
        <v>10.600000000000001</v>
      </c>
      <c r="W21" s="11">
        <f>[17]Outubro!$K$26</f>
        <v>0</v>
      </c>
      <c r="X21" s="11">
        <f>[17]Outubro!$K$27</f>
        <v>0</v>
      </c>
      <c r="Y21" s="11">
        <f>[17]Outubro!$K$28</f>
        <v>0</v>
      </c>
      <c r="Z21" s="11">
        <f>[17]Outubro!$K$29</f>
        <v>8.4</v>
      </c>
      <c r="AA21" s="11">
        <f>[17]Outubro!$K$30</f>
        <v>0</v>
      </c>
      <c r="AB21" s="11">
        <f>[17]Outubro!$K$31</f>
        <v>0</v>
      </c>
      <c r="AC21" s="11">
        <f>[17]Outubro!$K$32</f>
        <v>0</v>
      </c>
      <c r="AD21" s="11">
        <f>[17]Outubro!$K$33</f>
        <v>0</v>
      </c>
      <c r="AE21" s="11">
        <f>[17]Outubro!$K$34</f>
        <v>0</v>
      </c>
      <c r="AF21" s="11">
        <f>[17]Outubro!$K$35</f>
        <v>0</v>
      </c>
      <c r="AG21" s="14">
        <f>SUM(B21:AF21)</f>
        <v>64.600000000000009</v>
      </c>
      <c r="AH21" s="15">
        <f>MAX(B21:AF21)</f>
        <v>12.399999999999999</v>
      </c>
      <c r="AI21" s="66">
        <f t="shared" si="3"/>
        <v>19</v>
      </c>
    </row>
    <row r="22" spans="1:37" x14ac:dyDescent="0.2">
      <c r="A22" s="57" t="s">
        <v>6</v>
      </c>
      <c r="B22" s="11" t="str">
        <f>[18]Outubro!$K$5</f>
        <v>*</v>
      </c>
      <c r="C22" s="11" t="str">
        <f>[18]Outubro!$K$6</f>
        <v>*</v>
      </c>
      <c r="D22" s="11" t="str">
        <f>[18]Outubro!$K$7</f>
        <v>*</v>
      </c>
      <c r="E22" s="11" t="str">
        <f>[18]Outubro!$K$8</f>
        <v>*</v>
      </c>
      <c r="F22" s="11" t="str">
        <f>[18]Outubro!$K$9</f>
        <v>*</v>
      </c>
      <c r="G22" s="11" t="str">
        <f>[18]Outubro!$K$10</f>
        <v>*</v>
      </c>
      <c r="H22" s="11" t="str">
        <f>[18]Outubro!$K$11</f>
        <v>*</v>
      </c>
      <c r="I22" s="11" t="str">
        <f>[18]Outubro!$K$12</f>
        <v>*</v>
      </c>
      <c r="J22" s="11" t="str">
        <f>[18]Outubro!$K$13</f>
        <v>*</v>
      </c>
      <c r="K22" s="11" t="str">
        <f>[18]Outubro!$K$14</f>
        <v>*</v>
      </c>
      <c r="L22" s="11" t="str">
        <f>[18]Outubro!$K$15</f>
        <v>*</v>
      </c>
      <c r="M22" s="11" t="str">
        <f>[18]Outubro!$K$16</f>
        <v>*</v>
      </c>
      <c r="N22" s="11" t="str">
        <f>[18]Outubro!$K$17</f>
        <v>*</v>
      </c>
      <c r="O22" s="11" t="str">
        <f>[18]Outubro!$K$18</f>
        <v>*</v>
      </c>
      <c r="P22" s="11" t="str">
        <f>[18]Outubro!$K$19</f>
        <v>*</v>
      </c>
      <c r="Q22" s="11" t="str">
        <f>[18]Outubro!$K$20</f>
        <v>*</v>
      </c>
      <c r="R22" s="11" t="str">
        <f>[18]Outubro!$K$21</f>
        <v>*</v>
      </c>
      <c r="S22" s="11" t="str">
        <f>[18]Outubro!$K$22</f>
        <v>*</v>
      </c>
      <c r="T22" s="11" t="str">
        <f>[18]Outubro!$K$23</f>
        <v>*</v>
      </c>
      <c r="U22" s="11" t="str">
        <f>[18]Outubro!$K$24</f>
        <v>*</v>
      </c>
      <c r="V22" s="11">
        <f>[18]Outubro!$K$25</f>
        <v>0.2</v>
      </c>
      <c r="W22" s="11">
        <f>[18]Outubro!$K$26</f>
        <v>0</v>
      </c>
      <c r="X22" s="11">
        <f>[18]Outubro!$K$27</f>
        <v>0</v>
      </c>
      <c r="Y22" s="11">
        <f>[18]Outubro!$K$28</f>
        <v>0</v>
      </c>
      <c r="Z22" s="11">
        <f>[18]Outubro!$K$29</f>
        <v>0</v>
      </c>
      <c r="AA22" s="11">
        <f>[18]Outubro!$K$30</f>
        <v>0</v>
      </c>
      <c r="AB22" s="11">
        <f>[18]Outubro!$K$31</f>
        <v>0</v>
      </c>
      <c r="AC22" s="11">
        <f>[18]Outubro!$K$32</f>
        <v>0</v>
      </c>
      <c r="AD22" s="11">
        <f>[18]Outubro!$K$33</f>
        <v>0</v>
      </c>
      <c r="AE22" s="11">
        <f>[18]Outubro!$K$34</f>
        <v>0</v>
      </c>
      <c r="AF22" s="11">
        <f>[18]Outubro!$K$35</f>
        <v>0</v>
      </c>
      <c r="AG22" s="14">
        <f>SUM(B22:AF22)</f>
        <v>0.2</v>
      </c>
      <c r="AH22" s="15">
        <f>MAX(B22:AF22)</f>
        <v>0.2</v>
      </c>
      <c r="AI22" s="66">
        <f t="shared" si="3"/>
        <v>10</v>
      </c>
    </row>
    <row r="23" spans="1:37" x14ac:dyDescent="0.2">
      <c r="A23" s="57" t="s">
        <v>7</v>
      </c>
      <c r="B23" s="11">
        <f>[19]Outubro!$K$5</f>
        <v>0</v>
      </c>
      <c r="C23" s="11">
        <f>[19]Outubro!$K$6</f>
        <v>0</v>
      </c>
      <c r="D23" s="11">
        <f>[19]Outubro!$K$7</f>
        <v>0.8</v>
      </c>
      <c r="E23" s="11">
        <f>[19]Outubro!$K$8</f>
        <v>12.8</v>
      </c>
      <c r="F23" s="11">
        <f>[19]Outubro!$K$9</f>
        <v>2.4</v>
      </c>
      <c r="G23" s="11">
        <f>[19]Outubro!$K$10</f>
        <v>0.8</v>
      </c>
      <c r="H23" s="11">
        <f>[19]Outubro!$K$11</f>
        <v>0</v>
      </c>
      <c r="I23" s="11">
        <f>[19]Outubro!$K$12</f>
        <v>0</v>
      </c>
      <c r="J23" s="11">
        <f>[19]Outubro!$K$13</f>
        <v>0</v>
      </c>
      <c r="K23" s="11">
        <f>[19]Outubro!$K$14</f>
        <v>0</v>
      </c>
      <c r="L23" s="11">
        <f>[19]Outubro!$K$15</f>
        <v>0.2</v>
      </c>
      <c r="M23" s="11">
        <f>[19]Outubro!$K$16</f>
        <v>0.6</v>
      </c>
      <c r="N23" s="11">
        <f>[19]Outubro!$K$17</f>
        <v>0</v>
      </c>
      <c r="O23" s="11">
        <f>[19]Outubro!$K$18</f>
        <v>3</v>
      </c>
      <c r="P23" s="11">
        <f>[19]Outubro!$K$19</f>
        <v>0</v>
      </c>
      <c r="Q23" s="11">
        <f>[19]Outubro!$K$20</f>
        <v>0</v>
      </c>
      <c r="R23" s="11">
        <f>[19]Outubro!$K$21</f>
        <v>0</v>
      </c>
      <c r="S23" s="11">
        <f>[19]Outubro!$K$22</f>
        <v>0</v>
      </c>
      <c r="T23" s="11">
        <f>[19]Outubro!$K$23</f>
        <v>0</v>
      </c>
      <c r="U23" s="11">
        <f>[19]Outubro!$K$24</f>
        <v>0</v>
      </c>
      <c r="V23" s="11">
        <f>[19]Outubro!$K$25</f>
        <v>6</v>
      </c>
      <c r="W23" s="11">
        <f>[19]Outubro!$K$26</f>
        <v>0</v>
      </c>
      <c r="X23" s="11">
        <f>[19]Outubro!$K$27</f>
        <v>0</v>
      </c>
      <c r="Y23" s="11">
        <f>[19]Outubro!$K$28</f>
        <v>0</v>
      </c>
      <c r="Z23" s="11">
        <f>[19]Outubro!$K$29</f>
        <v>0</v>
      </c>
      <c r="AA23" s="11">
        <f>[19]Outubro!$K$30</f>
        <v>5.8000000000000007</v>
      </c>
      <c r="AB23" s="11">
        <f>[19]Outubro!$K$31</f>
        <v>0</v>
      </c>
      <c r="AC23" s="11">
        <f>[19]Outubro!$K$32</f>
        <v>0</v>
      </c>
      <c r="AD23" s="11">
        <f>[19]Outubro!$K$33</f>
        <v>0</v>
      </c>
      <c r="AE23" s="11">
        <f>[19]Outubro!$K$34</f>
        <v>0</v>
      </c>
      <c r="AF23" s="11">
        <f>[19]Outubro!$K$35</f>
        <v>0</v>
      </c>
      <c r="AG23" s="14">
        <f t="shared" si="1"/>
        <v>32.400000000000006</v>
      </c>
      <c r="AH23" s="15">
        <f t="shared" si="2"/>
        <v>12.8</v>
      </c>
      <c r="AI23" s="66">
        <f t="shared" si="3"/>
        <v>22</v>
      </c>
    </row>
    <row r="24" spans="1:37" x14ac:dyDescent="0.2">
      <c r="A24" s="57" t="s">
        <v>169</v>
      </c>
      <c r="B24" s="11" t="str">
        <f>[20]Outubro!$K$5</f>
        <v>*</v>
      </c>
      <c r="C24" s="11" t="str">
        <f>[20]Outubro!$K$6</f>
        <v>*</v>
      </c>
      <c r="D24" s="11" t="str">
        <f>[20]Outubro!$K$7</f>
        <v>*</v>
      </c>
      <c r="E24" s="11" t="str">
        <f>[20]Outubro!$K$8</f>
        <v>*</v>
      </c>
      <c r="F24" s="11" t="str">
        <f>[20]Outubro!$K$9</f>
        <v>*</v>
      </c>
      <c r="G24" s="11" t="str">
        <f>[20]Outubro!$K$10</f>
        <v>*</v>
      </c>
      <c r="H24" s="11" t="str">
        <f>[20]Outubro!$K$11</f>
        <v>*</v>
      </c>
      <c r="I24" s="11" t="str">
        <f>[20]Outubro!$K$12</f>
        <v>*</v>
      </c>
      <c r="J24" s="11" t="str">
        <f>[20]Outubro!$K$13</f>
        <v>*</v>
      </c>
      <c r="K24" s="11" t="str">
        <f>[20]Outubro!$K$14</f>
        <v>*</v>
      </c>
      <c r="L24" s="11" t="str">
        <f>[20]Outubro!$K$15</f>
        <v>*</v>
      </c>
      <c r="M24" s="11" t="str">
        <f>[20]Outubro!$K$16</f>
        <v>*</v>
      </c>
      <c r="N24" s="11" t="str">
        <f>[20]Outubro!$K$17</f>
        <v>*</v>
      </c>
      <c r="O24" s="11" t="str">
        <f>[20]Outubro!$K$18</f>
        <v>*</v>
      </c>
      <c r="P24" s="11" t="str">
        <f>[20]Outubro!$K$19</f>
        <v>*</v>
      </c>
      <c r="Q24" s="11" t="str">
        <f>[20]Outubro!$K$20</f>
        <v>*</v>
      </c>
      <c r="R24" s="11" t="str">
        <f>[20]Outubro!$K$21</f>
        <v>*</v>
      </c>
      <c r="S24" s="11" t="str">
        <f>[20]Outubro!$K$22</f>
        <v>*</v>
      </c>
      <c r="T24" s="11" t="str">
        <f>[20]Outubro!$K$23</f>
        <v>*</v>
      </c>
      <c r="U24" s="11" t="str">
        <f>[20]Outubro!$K$24</f>
        <v>*</v>
      </c>
      <c r="V24" s="11" t="str">
        <f>[20]Outubro!$K$25</f>
        <v>*</v>
      </c>
      <c r="W24" s="11" t="str">
        <f>[20]Outubro!$K$26</f>
        <v>*</v>
      </c>
      <c r="X24" s="11" t="str">
        <f>[20]Outubro!$K$27</f>
        <v>*</v>
      </c>
      <c r="Y24" s="11" t="str">
        <f>[20]Outubro!$K$28</f>
        <v>*</v>
      </c>
      <c r="Z24" s="11" t="str">
        <f>[20]Outubro!$K$29</f>
        <v>*</v>
      </c>
      <c r="AA24" s="11" t="str">
        <f>[20]Outubro!$K$30</f>
        <v>*</v>
      </c>
      <c r="AB24" s="11" t="str">
        <f>[20]Outubro!$K$31</f>
        <v>*</v>
      </c>
      <c r="AC24" s="11" t="str">
        <f>[20]Outubro!$K$32</f>
        <v>*</v>
      </c>
      <c r="AD24" s="11" t="str">
        <f>[20]Outubro!$K$33</f>
        <v>*</v>
      </c>
      <c r="AE24" s="11" t="str">
        <f>[20]Outubro!$K$34</f>
        <v>*</v>
      </c>
      <c r="AF24" s="11" t="str">
        <f>[20]Outubro!$K$35</f>
        <v>*</v>
      </c>
      <c r="AG24" s="14" t="s">
        <v>226</v>
      </c>
      <c r="AH24" s="15" t="s">
        <v>226</v>
      </c>
      <c r="AI24" s="66" t="s">
        <v>226</v>
      </c>
    </row>
    <row r="25" spans="1:37" x14ac:dyDescent="0.2">
      <c r="A25" s="57" t="s">
        <v>170</v>
      </c>
      <c r="B25" s="11">
        <f>[21]Outubro!$K$5</f>
        <v>0</v>
      </c>
      <c r="C25" s="11">
        <f>[21]Outubro!$K$6</f>
        <v>11.4</v>
      </c>
      <c r="D25" s="11">
        <f>[21]Outubro!$K$7</f>
        <v>0.4</v>
      </c>
      <c r="E25" s="11">
        <f>[21]Outubro!$K$8</f>
        <v>0</v>
      </c>
      <c r="F25" s="11">
        <f>[21]Outubro!$K$9</f>
        <v>3.4</v>
      </c>
      <c r="G25" s="11">
        <f>[21]Outubro!$K$10</f>
        <v>0</v>
      </c>
      <c r="H25" s="11">
        <f>[21]Outubro!$K$11</f>
        <v>0.2</v>
      </c>
      <c r="I25" s="11">
        <f>[21]Outubro!$K$12</f>
        <v>0</v>
      </c>
      <c r="J25" s="11">
        <f>[21]Outubro!$K$13</f>
        <v>0</v>
      </c>
      <c r="K25" s="11">
        <f>[21]Outubro!$K$14</f>
        <v>0</v>
      </c>
      <c r="L25" s="11">
        <f>[21]Outubro!$K$15</f>
        <v>0</v>
      </c>
      <c r="M25" s="11">
        <f>[21]Outubro!$K$16</f>
        <v>0</v>
      </c>
      <c r="N25" s="11">
        <f>[21]Outubro!$K$17</f>
        <v>0</v>
      </c>
      <c r="O25" s="11">
        <f>[21]Outubro!$K$18</f>
        <v>0</v>
      </c>
      <c r="P25" s="11">
        <f>[21]Outubro!$K$19</f>
        <v>0</v>
      </c>
      <c r="Q25" s="11">
        <f>[21]Outubro!$K$20</f>
        <v>0</v>
      </c>
      <c r="R25" s="11">
        <f>[21]Outubro!$K$21</f>
        <v>0</v>
      </c>
      <c r="S25" s="11">
        <f>[21]Outubro!$K$22</f>
        <v>0</v>
      </c>
      <c r="T25" s="11">
        <f>[21]Outubro!$K$23</f>
        <v>0</v>
      </c>
      <c r="U25" s="11">
        <f>[21]Outubro!$K$24</f>
        <v>16</v>
      </c>
      <c r="V25" s="11">
        <f>[21]Outubro!$K$25</f>
        <v>0.8</v>
      </c>
      <c r="W25" s="11">
        <f>[21]Outubro!$K$26</f>
        <v>0</v>
      </c>
      <c r="X25" s="11">
        <f>[21]Outubro!$K$27</f>
        <v>0</v>
      </c>
      <c r="Y25" s="11">
        <f>[21]Outubro!$K$28</f>
        <v>0</v>
      </c>
      <c r="Z25" s="11">
        <f>[21]Outubro!$K$29</f>
        <v>0</v>
      </c>
      <c r="AA25" s="11">
        <f>[21]Outubro!$K$30</f>
        <v>0</v>
      </c>
      <c r="AB25" s="11">
        <f>[21]Outubro!$K$31</f>
        <v>0</v>
      </c>
      <c r="AC25" s="11">
        <f>[21]Outubro!$K$32</f>
        <v>0</v>
      </c>
      <c r="AD25" s="11">
        <f>[21]Outubro!$K$33</f>
        <v>0</v>
      </c>
      <c r="AE25" s="11">
        <f>[21]Outubro!$K$34</f>
        <v>0</v>
      </c>
      <c r="AF25" s="11">
        <f>[21]Outubro!$K$35</f>
        <v>27.799999999999997</v>
      </c>
      <c r="AG25" s="14">
        <f t="shared" ref="AG25:AG26" si="4">SUM(B25:AF25)</f>
        <v>59.999999999999993</v>
      </c>
      <c r="AH25" s="15">
        <f t="shared" ref="AH25:AH26" si="5">MAX(B25:AF25)</f>
        <v>27.799999999999997</v>
      </c>
      <c r="AI25" s="66">
        <f t="shared" ref="AI25:AI26" si="6">COUNTIF(B25:AF25,"=0,0")</f>
        <v>24</v>
      </c>
      <c r="AJ25" s="12" t="s">
        <v>47</v>
      </c>
    </row>
    <row r="26" spans="1:37" x14ac:dyDescent="0.2">
      <c r="A26" s="57" t="s">
        <v>171</v>
      </c>
      <c r="B26" s="11">
        <f>[22]Outubro!$K$5</f>
        <v>0</v>
      </c>
      <c r="C26" s="11">
        <f>[22]Outubro!$K$6</f>
        <v>2.8000000000000003</v>
      </c>
      <c r="D26" s="11">
        <f>[22]Outubro!$K$7</f>
        <v>0.2</v>
      </c>
      <c r="E26" s="11">
        <f>[22]Outubro!$K$8</f>
        <v>1</v>
      </c>
      <c r="F26" s="11">
        <f>[22]Outubro!$K$9</f>
        <v>2</v>
      </c>
      <c r="G26" s="11">
        <f>[22]Outubro!$K$10</f>
        <v>1.4000000000000001</v>
      </c>
      <c r="H26" s="11">
        <f>[22]Outubro!$K$11</f>
        <v>0</v>
      </c>
      <c r="I26" s="11">
        <f>[22]Outubro!$K$12</f>
        <v>0</v>
      </c>
      <c r="J26" s="11">
        <f>[22]Outubro!$K$13</f>
        <v>0</v>
      </c>
      <c r="K26" s="11">
        <f>[22]Outubro!$K$14</f>
        <v>0</v>
      </c>
      <c r="L26" s="11">
        <f>[22]Outubro!$K$15</f>
        <v>2.2000000000000002</v>
      </c>
      <c r="M26" s="11">
        <f>[22]Outubro!$K$16</f>
        <v>0.6</v>
      </c>
      <c r="N26" s="11">
        <f>[22]Outubro!$K$17</f>
        <v>4</v>
      </c>
      <c r="O26" s="11">
        <f>[22]Outubro!$K$18</f>
        <v>0</v>
      </c>
      <c r="P26" s="11">
        <f>[22]Outubro!$K$19</f>
        <v>0</v>
      </c>
      <c r="Q26" s="11">
        <f>[22]Outubro!$K$20</f>
        <v>0</v>
      </c>
      <c r="R26" s="11">
        <f>[22]Outubro!$K$21</f>
        <v>0</v>
      </c>
      <c r="S26" s="11">
        <f>[22]Outubro!$K$22</f>
        <v>0</v>
      </c>
      <c r="T26" s="11">
        <f>[22]Outubro!$K$23</f>
        <v>0</v>
      </c>
      <c r="U26" s="11">
        <f>[22]Outubro!$K$24</f>
        <v>0.4</v>
      </c>
      <c r="V26" s="11">
        <f>[22]Outubro!$K$25</f>
        <v>4.3999999999999995</v>
      </c>
      <c r="W26" s="11">
        <f>[22]Outubro!$K$26</f>
        <v>0</v>
      </c>
      <c r="X26" s="11">
        <f>[22]Outubro!$K$27</f>
        <v>0</v>
      </c>
      <c r="Y26" s="11">
        <f>[22]Outubro!$K$28</f>
        <v>0</v>
      </c>
      <c r="Z26" s="11">
        <f>[22]Outubro!$K$29</f>
        <v>0</v>
      </c>
      <c r="AA26" s="11">
        <f>[22]Outubro!$K$30</f>
        <v>0</v>
      </c>
      <c r="AB26" s="11">
        <f>[22]Outubro!$K$31</f>
        <v>0</v>
      </c>
      <c r="AC26" s="11">
        <f>[22]Outubro!$K$32</f>
        <v>0</v>
      </c>
      <c r="AD26" s="11">
        <f>[22]Outubro!$K$33</f>
        <v>0</v>
      </c>
      <c r="AE26" s="11">
        <f>[22]Outubro!$K$34</f>
        <v>0</v>
      </c>
      <c r="AF26" s="11">
        <f>[22]Outubro!$K$35</f>
        <v>0</v>
      </c>
      <c r="AG26" s="14">
        <f t="shared" si="4"/>
        <v>19</v>
      </c>
      <c r="AH26" s="15">
        <f t="shared" si="5"/>
        <v>4.3999999999999995</v>
      </c>
      <c r="AI26" s="66">
        <f t="shared" si="6"/>
        <v>21</v>
      </c>
    </row>
    <row r="27" spans="1:37" x14ac:dyDescent="0.2">
      <c r="A27" s="57" t="s">
        <v>8</v>
      </c>
      <c r="B27" s="11">
        <f>[23]Outubro!$K$5</f>
        <v>0</v>
      </c>
      <c r="C27" s="11">
        <f>[23]Outubro!$K$6</f>
        <v>14.6</v>
      </c>
      <c r="D27" s="11">
        <f>[23]Outubro!$K$7</f>
        <v>0</v>
      </c>
      <c r="E27" s="11">
        <f>[23]Outubro!$K$8</f>
        <v>0</v>
      </c>
      <c r="F27" s="11">
        <f>[23]Outubro!$K$9</f>
        <v>0.60000000000000009</v>
      </c>
      <c r="G27" s="11">
        <f>[23]Outubro!$K$10</f>
        <v>0.8</v>
      </c>
      <c r="H27" s="11">
        <f>[23]Outubro!$K$11</f>
        <v>0</v>
      </c>
      <c r="I27" s="11">
        <f>[23]Outubro!$K$12</f>
        <v>0</v>
      </c>
      <c r="J27" s="11">
        <f>[23]Outubro!$K$13</f>
        <v>0</v>
      </c>
      <c r="K27" s="11">
        <f>[23]Outubro!$K$14</f>
        <v>0</v>
      </c>
      <c r="L27" s="11">
        <f>[23]Outubro!$K$15</f>
        <v>0</v>
      </c>
      <c r="M27" s="11">
        <f>[23]Outubro!$K$16</f>
        <v>0.8</v>
      </c>
      <c r="N27" s="11">
        <f>[23]Outubro!$K$17</f>
        <v>0</v>
      </c>
      <c r="O27" s="11">
        <f>[23]Outubro!$K$18</f>
        <v>0</v>
      </c>
      <c r="P27" s="11">
        <f>[23]Outubro!$K$19</f>
        <v>0</v>
      </c>
      <c r="Q27" s="11">
        <f>[23]Outubro!$K$20</f>
        <v>0</v>
      </c>
      <c r="R27" s="11">
        <f>[23]Outubro!$K$21</f>
        <v>0</v>
      </c>
      <c r="S27" s="11">
        <f>[23]Outubro!$K$22</f>
        <v>5.2</v>
      </c>
      <c r="T27" s="11">
        <f>[23]Outubro!$K$23</f>
        <v>0</v>
      </c>
      <c r="U27" s="11">
        <f>[23]Outubro!$K$24</f>
        <v>13.6</v>
      </c>
      <c r="V27" s="11">
        <f>[23]Outubro!$K$25</f>
        <v>10.200000000000001</v>
      </c>
      <c r="W27" s="11">
        <f>[23]Outubro!$K$26</f>
        <v>0</v>
      </c>
      <c r="X27" s="11">
        <f>[23]Outubro!$K$27</f>
        <v>0</v>
      </c>
      <c r="Y27" s="11">
        <f>[23]Outubro!$K$28</f>
        <v>0</v>
      </c>
      <c r="Z27" s="11">
        <f>[23]Outubro!$K$29</f>
        <v>0</v>
      </c>
      <c r="AA27" s="11">
        <f>[23]Outubro!$K$30</f>
        <v>0</v>
      </c>
      <c r="AB27" s="11">
        <f>[23]Outubro!$K$31</f>
        <v>0</v>
      </c>
      <c r="AC27" s="11">
        <f>[23]Outubro!$K$32</f>
        <v>0</v>
      </c>
      <c r="AD27" s="11">
        <f>[23]Outubro!$K$33</f>
        <v>0</v>
      </c>
      <c r="AE27" s="11">
        <f>[23]Outubro!$K$34</f>
        <v>0</v>
      </c>
      <c r="AF27" s="11">
        <f>[23]Outubro!$K$35</f>
        <v>21.799999999999997</v>
      </c>
      <c r="AG27" s="14">
        <f t="shared" ref="AG27:AG35" si="7">SUM(B27:AF27)</f>
        <v>67.599999999999994</v>
      </c>
      <c r="AH27" s="15">
        <f t="shared" ref="AH27:AH35" si="8">MAX(B27:AF27)</f>
        <v>21.799999999999997</v>
      </c>
      <c r="AI27" s="66">
        <f t="shared" ref="AI27:AI35" si="9">COUNTIF(B27:AF27,"=0,0")</f>
        <v>23</v>
      </c>
    </row>
    <row r="28" spans="1:37" x14ac:dyDescent="0.2">
      <c r="A28" s="57" t="s">
        <v>9</v>
      </c>
      <c r="B28" s="11">
        <f>[24]Outubro!$K$5</f>
        <v>7.4</v>
      </c>
      <c r="C28" s="11">
        <f>[24]Outubro!$K$6</f>
        <v>1</v>
      </c>
      <c r="D28" s="11">
        <f>[24]Outubro!$K$7</f>
        <v>0</v>
      </c>
      <c r="E28" s="11">
        <f>[24]Outubro!$K$8</f>
        <v>0</v>
      </c>
      <c r="F28" s="11">
        <f>[24]Outubro!$K$9</f>
        <v>0</v>
      </c>
      <c r="G28" s="11">
        <f>[24]Outubro!$K$10</f>
        <v>1</v>
      </c>
      <c r="H28" s="11">
        <f>[24]Outubro!$K$11</f>
        <v>0.4</v>
      </c>
      <c r="I28" s="11">
        <f>[24]Outubro!$K$12</f>
        <v>0</v>
      </c>
      <c r="J28" s="11">
        <f>[24]Outubro!$K$13</f>
        <v>0</v>
      </c>
      <c r="K28" s="11">
        <f>[24]Outubro!$K$14</f>
        <v>0</v>
      </c>
      <c r="L28" s="11">
        <f>[24]Outubro!$K$15</f>
        <v>0</v>
      </c>
      <c r="M28" s="11">
        <f>[24]Outubro!$K$16</f>
        <v>0</v>
      </c>
      <c r="N28" s="11">
        <f>[24]Outubro!$K$17</f>
        <v>0</v>
      </c>
      <c r="O28" s="11">
        <f>[24]Outubro!$K$18</f>
        <v>0</v>
      </c>
      <c r="P28" s="11">
        <f>[24]Outubro!$K$19</f>
        <v>0</v>
      </c>
      <c r="Q28" s="11">
        <f>[24]Outubro!$K$20</f>
        <v>0</v>
      </c>
      <c r="R28" s="11">
        <f>[24]Outubro!$K$21</f>
        <v>1.8</v>
      </c>
      <c r="S28" s="11">
        <f>[24]Outubro!$K$22</f>
        <v>0</v>
      </c>
      <c r="T28" s="11">
        <f>[24]Outubro!$K$23</f>
        <v>0</v>
      </c>
      <c r="U28" s="11">
        <f>[24]Outubro!$K$24</f>
        <v>0.8</v>
      </c>
      <c r="V28" s="11">
        <f>[24]Outubro!$K$25</f>
        <v>35.4</v>
      </c>
      <c r="W28" s="11">
        <f>[24]Outubro!$K$26</f>
        <v>0</v>
      </c>
      <c r="X28" s="11">
        <f>[24]Outubro!$K$27</f>
        <v>0</v>
      </c>
      <c r="Y28" s="11">
        <f>[24]Outubro!$K$28</f>
        <v>0</v>
      </c>
      <c r="Z28" s="11">
        <f>[24]Outubro!$K$29</f>
        <v>0</v>
      </c>
      <c r="AA28" s="11">
        <f>[24]Outubro!$K$30</f>
        <v>0</v>
      </c>
      <c r="AB28" s="11">
        <f>[24]Outubro!$K$31</f>
        <v>0.2</v>
      </c>
      <c r="AC28" s="11">
        <f>[24]Outubro!$K$32</f>
        <v>0</v>
      </c>
      <c r="AD28" s="11">
        <f>[24]Outubro!$K$33</f>
        <v>0</v>
      </c>
      <c r="AE28" s="11">
        <f>[24]Outubro!$K$34</f>
        <v>0</v>
      </c>
      <c r="AF28" s="11">
        <f>[24]Outubro!$K$35</f>
        <v>0</v>
      </c>
      <c r="AG28" s="14">
        <f t="shared" si="7"/>
        <v>48</v>
      </c>
      <c r="AH28" s="15">
        <f t="shared" si="8"/>
        <v>35.4</v>
      </c>
      <c r="AI28" s="66">
        <f t="shared" si="9"/>
        <v>23</v>
      </c>
    </row>
    <row r="29" spans="1:37" x14ac:dyDescent="0.2">
      <c r="A29" s="57" t="s">
        <v>42</v>
      </c>
      <c r="B29" s="11">
        <f>[25]Outubro!$K$5</f>
        <v>0</v>
      </c>
      <c r="C29" s="11">
        <f>[25]Outubro!$K$6</f>
        <v>0</v>
      </c>
      <c r="D29" s="11">
        <f>[25]Outubro!$K$7</f>
        <v>0</v>
      </c>
      <c r="E29" s="11">
        <f>[25]Outubro!$K$8</f>
        <v>0.4</v>
      </c>
      <c r="F29" s="11">
        <f>[25]Outubro!$K$9</f>
        <v>20.2</v>
      </c>
      <c r="G29" s="11">
        <f>[25]Outubro!$K$10</f>
        <v>1.5999999999999999</v>
      </c>
      <c r="H29" s="11">
        <f>[25]Outubro!$K$11</f>
        <v>0</v>
      </c>
      <c r="I29" s="11">
        <f>[25]Outubro!$K$12</f>
        <v>0</v>
      </c>
      <c r="J29" s="11">
        <f>[25]Outubro!$K$13</f>
        <v>0</v>
      </c>
      <c r="K29" s="11">
        <f>[25]Outubro!$K$14</f>
        <v>0</v>
      </c>
      <c r="L29" s="11">
        <f>[25]Outubro!$K$15</f>
        <v>0</v>
      </c>
      <c r="M29" s="11">
        <f>[25]Outubro!$K$16</f>
        <v>0</v>
      </c>
      <c r="N29" s="11">
        <f>[25]Outubro!$K$17</f>
        <v>0</v>
      </c>
      <c r="O29" s="11">
        <f>[25]Outubro!$K$18</f>
        <v>0</v>
      </c>
      <c r="P29" s="11">
        <f>[25]Outubro!$K$19</f>
        <v>1</v>
      </c>
      <c r="Q29" s="11">
        <f>[25]Outubro!$K$20</f>
        <v>0</v>
      </c>
      <c r="R29" s="11">
        <f>[25]Outubro!$K$21</f>
        <v>0</v>
      </c>
      <c r="S29" s="11">
        <f>[25]Outubro!$K$22</f>
        <v>2.8</v>
      </c>
      <c r="T29" s="11">
        <f>[25]Outubro!$K$23</f>
        <v>3.8000000000000003</v>
      </c>
      <c r="U29" s="11">
        <f>[25]Outubro!$K$24</f>
        <v>0.4</v>
      </c>
      <c r="V29" s="11">
        <f>[25]Outubro!$K$25</f>
        <v>44.199999999999996</v>
      </c>
      <c r="W29" s="11">
        <f>[25]Outubro!$K$26</f>
        <v>0.2</v>
      </c>
      <c r="X29" s="11">
        <f>[25]Outubro!$K$27</f>
        <v>0</v>
      </c>
      <c r="Y29" s="11">
        <f>[25]Outubro!$K$28</f>
        <v>0</v>
      </c>
      <c r="Z29" s="11">
        <f>[25]Outubro!$K$29</f>
        <v>0</v>
      </c>
      <c r="AA29" s="11">
        <f>[25]Outubro!$K$30</f>
        <v>0</v>
      </c>
      <c r="AB29" s="11">
        <f>[25]Outubro!$K$31</f>
        <v>0</v>
      </c>
      <c r="AC29" s="11">
        <f>[25]Outubro!$K$32</f>
        <v>0</v>
      </c>
      <c r="AD29" s="11">
        <f>[25]Outubro!$K$33</f>
        <v>0</v>
      </c>
      <c r="AE29" s="11">
        <f>[25]Outubro!$K$34</f>
        <v>0</v>
      </c>
      <c r="AF29" s="11">
        <f>[25]Outubro!$K$35</f>
        <v>0</v>
      </c>
      <c r="AG29" s="14">
        <f t="shared" si="7"/>
        <v>74.599999999999994</v>
      </c>
      <c r="AH29" s="15">
        <f t="shared" si="8"/>
        <v>44.199999999999996</v>
      </c>
      <c r="AI29" s="66">
        <f t="shared" si="9"/>
        <v>22</v>
      </c>
    </row>
    <row r="30" spans="1:37" x14ac:dyDescent="0.2">
      <c r="A30" s="57" t="s">
        <v>10</v>
      </c>
      <c r="B30" s="11">
        <f>[26]Outubro!$K$5</f>
        <v>0</v>
      </c>
      <c r="C30" s="11">
        <f>[26]Outubro!$K$6</f>
        <v>18.399999999999999</v>
      </c>
      <c r="D30" s="11">
        <f>[26]Outubro!$K$7</f>
        <v>9</v>
      </c>
      <c r="E30" s="11">
        <f>[26]Outubro!$K$8</f>
        <v>3.2</v>
      </c>
      <c r="F30" s="11">
        <f>[26]Outubro!$K$9</f>
        <v>0.4</v>
      </c>
      <c r="G30" s="11">
        <f>[26]Outubro!$K$10</f>
        <v>1.2</v>
      </c>
      <c r="H30" s="11">
        <f>[26]Outubro!$K$11</f>
        <v>0.2</v>
      </c>
      <c r="I30" s="11">
        <f>[26]Outubro!$K$12</f>
        <v>0</v>
      </c>
      <c r="J30" s="11">
        <f>[26]Outubro!$K$13</f>
        <v>0</v>
      </c>
      <c r="K30" s="11">
        <f>[26]Outubro!$K$14</f>
        <v>0</v>
      </c>
      <c r="L30" s="11">
        <f>[26]Outubro!$K$15</f>
        <v>0</v>
      </c>
      <c r="M30" s="11">
        <f>[26]Outubro!$K$16</f>
        <v>0</v>
      </c>
      <c r="N30" s="11">
        <f>[26]Outubro!$K$17</f>
        <v>0.8</v>
      </c>
      <c r="O30" s="11">
        <f>[26]Outubro!$K$18</f>
        <v>2.4</v>
      </c>
      <c r="P30" s="11">
        <f>[26]Outubro!$K$19</f>
        <v>0</v>
      </c>
      <c r="Q30" s="11">
        <f>[26]Outubro!$K$20</f>
        <v>0</v>
      </c>
      <c r="R30" s="11">
        <f>[26]Outubro!$K$21</f>
        <v>0</v>
      </c>
      <c r="S30" s="11">
        <f>[26]Outubro!$K$22</f>
        <v>0</v>
      </c>
      <c r="T30" s="11">
        <f>[26]Outubro!$K$23</f>
        <v>0</v>
      </c>
      <c r="U30" s="11">
        <f>[26]Outubro!$K$24</f>
        <v>0</v>
      </c>
      <c r="V30" s="11">
        <f>[26]Outubro!$K$25</f>
        <v>17.600000000000001</v>
      </c>
      <c r="W30" s="11">
        <f>[26]Outubro!$K$26</f>
        <v>0</v>
      </c>
      <c r="X30" s="11">
        <f>[26]Outubro!$K$27</f>
        <v>0</v>
      </c>
      <c r="Y30" s="11">
        <f>[26]Outubro!$K$28</f>
        <v>0</v>
      </c>
      <c r="Z30" s="11">
        <f>[26]Outubro!$K$29</f>
        <v>0</v>
      </c>
      <c r="AA30" s="11">
        <f>[26]Outubro!$K$30</f>
        <v>0</v>
      </c>
      <c r="AB30" s="11">
        <f>[26]Outubro!$K$31</f>
        <v>0</v>
      </c>
      <c r="AC30" s="11">
        <f>[26]Outubro!$K$32</f>
        <v>0</v>
      </c>
      <c r="AD30" s="11">
        <f>[26]Outubro!$K$33</f>
        <v>0</v>
      </c>
      <c r="AE30" s="11">
        <f>[26]Outubro!$K$34</f>
        <v>0</v>
      </c>
      <c r="AF30" s="11">
        <f>[26]Outubro!$K$35</f>
        <v>0</v>
      </c>
      <c r="AG30" s="14">
        <f t="shared" si="7"/>
        <v>53.199999999999996</v>
      </c>
      <c r="AH30" s="15">
        <f t="shared" si="8"/>
        <v>18.399999999999999</v>
      </c>
      <c r="AI30" s="66">
        <f t="shared" si="9"/>
        <v>22</v>
      </c>
    </row>
    <row r="31" spans="1:37" x14ac:dyDescent="0.2">
      <c r="A31" s="57" t="s">
        <v>172</v>
      </c>
      <c r="B31" s="11">
        <f>[27]Outubro!$K$5</f>
        <v>0</v>
      </c>
      <c r="C31" s="11">
        <f>[27]Outubro!$K$6</f>
        <v>0</v>
      </c>
      <c r="D31" s="11">
        <f>[27]Outubro!$K$7</f>
        <v>0</v>
      </c>
      <c r="E31" s="11">
        <f>[27]Outubro!$K$8</f>
        <v>3.8</v>
      </c>
      <c r="F31" s="11">
        <f>[27]Outubro!$K$9</f>
        <v>1.7999999999999998</v>
      </c>
      <c r="G31" s="11">
        <f>[27]Outubro!$K$10</f>
        <v>2</v>
      </c>
      <c r="H31" s="11">
        <f>[27]Outubro!$K$11</f>
        <v>0</v>
      </c>
      <c r="I31" s="11">
        <f>[27]Outubro!$K$12</f>
        <v>0</v>
      </c>
      <c r="J31" s="11">
        <f>[27]Outubro!$K$13</f>
        <v>0</v>
      </c>
      <c r="K31" s="11">
        <f>[27]Outubro!$K$14</f>
        <v>0</v>
      </c>
      <c r="L31" s="11">
        <f>[27]Outubro!$K$15</f>
        <v>0</v>
      </c>
      <c r="M31" s="11">
        <f>[27]Outubro!$K$16</f>
        <v>0</v>
      </c>
      <c r="N31" s="11">
        <f>[27]Outubro!$K$17</f>
        <v>0</v>
      </c>
      <c r="O31" s="11">
        <f>[27]Outubro!$K$18</f>
        <v>6.8000000000000007</v>
      </c>
      <c r="P31" s="11">
        <f>[27]Outubro!$K$19</f>
        <v>0.4</v>
      </c>
      <c r="Q31" s="11">
        <f>[27]Outubro!$K$20</f>
        <v>0</v>
      </c>
      <c r="R31" s="11">
        <f>[27]Outubro!$K$21</f>
        <v>0</v>
      </c>
      <c r="S31" s="11">
        <f>[27]Outubro!$K$22</f>
        <v>0.2</v>
      </c>
      <c r="T31" s="11">
        <f>[27]Outubro!$K$23</f>
        <v>0</v>
      </c>
      <c r="U31" s="11">
        <f>[27]Outubro!$K$24</f>
        <v>0</v>
      </c>
      <c r="V31" s="11">
        <f>[27]Outubro!$K$25</f>
        <v>7.3999999999999995</v>
      </c>
      <c r="W31" s="11">
        <f>[27]Outubro!$K$26</f>
        <v>0</v>
      </c>
      <c r="X31" s="11">
        <f>[27]Outubro!$K$27</f>
        <v>0</v>
      </c>
      <c r="Y31" s="11">
        <f>[27]Outubro!$K$28</f>
        <v>0</v>
      </c>
      <c r="Z31" s="11">
        <f>[27]Outubro!$K$29</f>
        <v>0</v>
      </c>
      <c r="AA31" s="11">
        <f>[27]Outubro!$K$30</f>
        <v>0.4</v>
      </c>
      <c r="AB31" s="11">
        <f>[27]Outubro!$K$31</f>
        <v>0</v>
      </c>
      <c r="AC31" s="11">
        <f>[27]Outubro!$K$32</f>
        <v>0</v>
      </c>
      <c r="AD31" s="11">
        <f>[27]Outubro!$K$33</f>
        <v>0</v>
      </c>
      <c r="AE31" s="11">
        <f>[27]Outubro!$K$34</f>
        <v>0</v>
      </c>
      <c r="AF31" s="11">
        <f>[27]Outubro!$K$35</f>
        <v>0</v>
      </c>
      <c r="AG31" s="14">
        <f t="shared" si="7"/>
        <v>22.799999999999997</v>
      </c>
      <c r="AH31" s="15">
        <f t="shared" si="8"/>
        <v>7.3999999999999995</v>
      </c>
      <c r="AI31" s="66">
        <f t="shared" si="9"/>
        <v>23</v>
      </c>
      <c r="AJ31" s="12" t="s">
        <v>47</v>
      </c>
    </row>
    <row r="32" spans="1:37" x14ac:dyDescent="0.2">
      <c r="A32" s="57" t="s">
        <v>11</v>
      </c>
      <c r="B32" s="11">
        <f>[28]Outubro!$K$5</f>
        <v>0</v>
      </c>
      <c r="C32" s="11">
        <f>[28]Outubro!$K$6</f>
        <v>0</v>
      </c>
      <c r="D32" s="11">
        <f>[28]Outubro!$K$7</f>
        <v>1</v>
      </c>
      <c r="E32" s="11">
        <f>[28]Outubro!$K$8</f>
        <v>2.2000000000000002</v>
      </c>
      <c r="F32" s="11">
        <f>[28]Outubro!$K$9</f>
        <v>46</v>
      </c>
      <c r="G32" s="11">
        <f>[28]Outubro!$K$10</f>
        <v>1.8000000000000003</v>
      </c>
      <c r="H32" s="11">
        <f>[28]Outubro!$K$11</f>
        <v>0.2</v>
      </c>
      <c r="I32" s="11">
        <f>[28]Outubro!$K$12</f>
        <v>0</v>
      </c>
      <c r="J32" s="11">
        <f>[28]Outubro!$K$13</f>
        <v>0</v>
      </c>
      <c r="K32" s="11">
        <f>[28]Outubro!$K$14</f>
        <v>0</v>
      </c>
      <c r="L32" s="11">
        <f>[28]Outubro!$K$15</f>
        <v>0</v>
      </c>
      <c r="M32" s="11">
        <f>[28]Outubro!$K$16</f>
        <v>0</v>
      </c>
      <c r="N32" s="11">
        <f>[28]Outubro!$K$17</f>
        <v>0</v>
      </c>
      <c r="O32" s="11">
        <f>[28]Outubro!$K$18</f>
        <v>0.2</v>
      </c>
      <c r="P32" s="11" t="str">
        <f>[28]Outubro!$K$19</f>
        <v>*</v>
      </c>
      <c r="Q32" s="11" t="str">
        <f>[28]Outubro!$K$20</f>
        <v>*</v>
      </c>
      <c r="R32" s="11" t="str">
        <f>[28]Outubro!$K$21</f>
        <v>*</v>
      </c>
      <c r="S32" s="11">
        <f>[28]Outubro!$K$22</f>
        <v>0</v>
      </c>
      <c r="T32" s="11">
        <f>[28]Outubro!$K$23</f>
        <v>0.2</v>
      </c>
      <c r="U32" s="11">
        <f>[28]Outubro!$K$24</f>
        <v>0</v>
      </c>
      <c r="V32" s="11">
        <f>[28]Outubro!$K$25</f>
        <v>6.4</v>
      </c>
      <c r="W32" s="11">
        <f>[28]Outubro!$K$26</f>
        <v>0</v>
      </c>
      <c r="X32" s="11">
        <f>[28]Outubro!$K$27</f>
        <v>0</v>
      </c>
      <c r="Y32" s="11">
        <f>[28]Outubro!$K$28</f>
        <v>0</v>
      </c>
      <c r="Z32" s="11">
        <f>[28]Outubro!$K$29</f>
        <v>0</v>
      </c>
      <c r="AA32" s="11">
        <f>[28]Outubro!$K$30</f>
        <v>2</v>
      </c>
      <c r="AB32" s="11">
        <f>[28]Outubro!$K$31</f>
        <v>0.2</v>
      </c>
      <c r="AC32" s="11">
        <f>[28]Outubro!$K$32</f>
        <v>0</v>
      </c>
      <c r="AD32" s="11">
        <f>[28]Outubro!$K$33</f>
        <v>0</v>
      </c>
      <c r="AE32" s="11">
        <f>[28]Outubro!$K$34</f>
        <v>0</v>
      </c>
      <c r="AF32" s="11">
        <f>[28]Outubro!$K$35</f>
        <v>0</v>
      </c>
      <c r="AG32" s="14">
        <f t="shared" si="7"/>
        <v>60.20000000000001</v>
      </c>
      <c r="AH32" s="15">
        <f t="shared" si="8"/>
        <v>46</v>
      </c>
      <c r="AI32" s="66">
        <f t="shared" si="9"/>
        <v>18</v>
      </c>
    </row>
    <row r="33" spans="1:37" s="5" customFormat="1" x14ac:dyDescent="0.2">
      <c r="A33" s="57" t="s">
        <v>12</v>
      </c>
      <c r="B33" s="11" t="str">
        <f>[29]Outubro!$K$5</f>
        <v>*</v>
      </c>
      <c r="C33" s="11" t="str">
        <f>[29]Outubro!$K$6</f>
        <v>*</v>
      </c>
      <c r="D33" s="11" t="str">
        <f>[29]Outubro!$K$7</f>
        <v>*</v>
      </c>
      <c r="E33" s="11" t="str">
        <f>[29]Outubro!$K$8</f>
        <v>*</v>
      </c>
      <c r="F33" s="11" t="str">
        <f>[29]Outubro!$K$9</f>
        <v>*</v>
      </c>
      <c r="G33" s="11" t="str">
        <f>[29]Outubro!$K$10</f>
        <v>*</v>
      </c>
      <c r="H33" s="11" t="str">
        <f>[29]Outubro!$K$11</f>
        <v>*</v>
      </c>
      <c r="I33" s="11" t="str">
        <f>[29]Outubro!$K$12</f>
        <v>*</v>
      </c>
      <c r="J33" s="11" t="str">
        <f>[29]Outubro!$K$13</f>
        <v>*</v>
      </c>
      <c r="K33" s="11" t="str">
        <f>[29]Outubro!$K$14</f>
        <v>*</v>
      </c>
      <c r="L33" s="11" t="str">
        <f>[29]Outubro!$K$15</f>
        <v>*</v>
      </c>
      <c r="M33" s="11" t="str">
        <f>[29]Outubro!$K$16</f>
        <v>*</v>
      </c>
      <c r="N33" s="11" t="str">
        <f>[29]Outubro!$K$17</f>
        <v>*</v>
      </c>
      <c r="O33" s="11" t="str">
        <f>[29]Outubro!$K$18</f>
        <v>*</v>
      </c>
      <c r="P33" s="11">
        <f>[29]Outubro!$K$19</f>
        <v>0</v>
      </c>
      <c r="Q33" s="11">
        <f>[29]Outubro!$K$20</f>
        <v>0</v>
      </c>
      <c r="R33" s="11">
        <f>[29]Outubro!$K$21</f>
        <v>0</v>
      </c>
      <c r="S33" s="11">
        <f>[29]Outubro!$K$22</f>
        <v>0</v>
      </c>
      <c r="T33" s="11">
        <f>[29]Outubro!$K$23</f>
        <v>7</v>
      </c>
      <c r="U33" s="11">
        <f>[29]Outubro!$K$24</f>
        <v>0</v>
      </c>
      <c r="V33" s="11">
        <f>[29]Outubro!$K$25</f>
        <v>27.199999999999996</v>
      </c>
      <c r="W33" s="11">
        <f>[29]Outubro!$K$26</f>
        <v>0</v>
      </c>
      <c r="X33" s="11">
        <f>[29]Outubro!$K$27</f>
        <v>0</v>
      </c>
      <c r="Y33" s="11">
        <f>[29]Outubro!$K$28</f>
        <v>0</v>
      </c>
      <c r="Z33" s="11">
        <f>[29]Outubro!$K$29</f>
        <v>0</v>
      </c>
      <c r="AA33" s="11">
        <f>[29]Outubro!$K$30</f>
        <v>0</v>
      </c>
      <c r="AB33" s="11">
        <f>[29]Outubro!$K$31</f>
        <v>0</v>
      </c>
      <c r="AC33" s="11">
        <f>[29]Outubro!$K$32</f>
        <v>0</v>
      </c>
      <c r="AD33" s="11">
        <f>[29]Outubro!$K$33</f>
        <v>0</v>
      </c>
      <c r="AE33" s="11">
        <f>[29]Outubro!$K$34</f>
        <v>0</v>
      </c>
      <c r="AF33" s="11">
        <f>[29]Outubro!$K$35</f>
        <v>21.8</v>
      </c>
      <c r="AG33" s="14">
        <f t="shared" si="7"/>
        <v>56</v>
      </c>
      <c r="AH33" s="15">
        <f t="shared" si="8"/>
        <v>27.199999999999996</v>
      </c>
      <c r="AI33" s="66">
        <f t="shared" si="9"/>
        <v>14</v>
      </c>
    </row>
    <row r="34" spans="1:37" x14ac:dyDescent="0.2">
      <c r="A34" s="57" t="s">
        <v>13</v>
      </c>
      <c r="B34" s="11">
        <f>[30]Outubro!$K$5</f>
        <v>0</v>
      </c>
      <c r="C34" s="11">
        <f>[30]Outubro!$K$6</f>
        <v>0.8</v>
      </c>
      <c r="D34" s="11">
        <f>[30]Outubro!$K$7</f>
        <v>0</v>
      </c>
      <c r="E34" s="11">
        <f>[30]Outubro!$K$8</f>
        <v>0</v>
      </c>
      <c r="F34" s="11">
        <f>[30]Outubro!$K$9</f>
        <v>0</v>
      </c>
      <c r="G34" s="11">
        <f>[30]Outubro!$K$10</f>
        <v>0.4</v>
      </c>
      <c r="H34" s="11">
        <f>[30]Outubro!$K$11</f>
        <v>0</v>
      </c>
      <c r="I34" s="11">
        <f>[30]Outubro!$K$12</f>
        <v>2</v>
      </c>
      <c r="J34" s="11">
        <f>[30]Outubro!$K$13</f>
        <v>0</v>
      </c>
      <c r="K34" s="11">
        <f>[30]Outubro!$K$14</f>
        <v>0</v>
      </c>
      <c r="L34" s="11">
        <f>[30]Outubro!$K$15</f>
        <v>0</v>
      </c>
      <c r="M34" s="11">
        <f>[30]Outubro!$K$16</f>
        <v>10.4</v>
      </c>
      <c r="N34" s="11">
        <f>[30]Outubro!$K$17</f>
        <v>0</v>
      </c>
      <c r="O34" s="11">
        <f>[30]Outubro!$K$18</f>
        <v>0</v>
      </c>
      <c r="P34" s="11">
        <f>[30]Outubro!$K$19</f>
        <v>0.2</v>
      </c>
      <c r="Q34" s="11">
        <f>[30]Outubro!$K$20</f>
        <v>0</v>
      </c>
      <c r="R34" s="11">
        <f>[30]Outubro!$K$21</f>
        <v>0</v>
      </c>
      <c r="S34" s="11">
        <f>[30]Outubro!$K$22</f>
        <v>0.4</v>
      </c>
      <c r="T34" s="11">
        <f>[30]Outubro!$K$23</f>
        <v>0</v>
      </c>
      <c r="U34" s="11">
        <f>[30]Outubro!$K$24</f>
        <v>0</v>
      </c>
      <c r="V34" s="11">
        <f>[30]Outubro!$K$25</f>
        <v>0</v>
      </c>
      <c r="W34" s="11">
        <f>[30]Outubro!$K$26</f>
        <v>0</v>
      </c>
      <c r="X34" s="11">
        <f>[30]Outubro!$K$27</f>
        <v>0</v>
      </c>
      <c r="Y34" s="11">
        <f>[30]Outubro!$K$28</f>
        <v>0</v>
      </c>
      <c r="Z34" s="11">
        <f>[30]Outubro!$K$29</f>
        <v>0</v>
      </c>
      <c r="AA34" s="11">
        <f>[30]Outubro!$K$30</f>
        <v>0</v>
      </c>
      <c r="AB34" s="11">
        <f>[30]Outubro!$K$31</f>
        <v>0</v>
      </c>
      <c r="AC34" s="11">
        <f>[30]Outubro!$K$32</f>
        <v>0</v>
      </c>
      <c r="AD34" s="11">
        <f>[30]Outubro!$K$33</f>
        <v>0</v>
      </c>
      <c r="AE34" s="11">
        <f>[30]Outubro!$K$34</f>
        <v>0</v>
      </c>
      <c r="AF34" s="11">
        <f>[30]Outubro!$K$35</f>
        <v>1.2</v>
      </c>
      <c r="AG34" s="14">
        <f t="shared" si="7"/>
        <v>15.4</v>
      </c>
      <c r="AH34" s="15">
        <f t="shared" si="8"/>
        <v>10.4</v>
      </c>
      <c r="AI34" s="66">
        <f t="shared" si="9"/>
        <v>24</v>
      </c>
    </row>
    <row r="35" spans="1:37" x14ac:dyDescent="0.2">
      <c r="A35" s="57" t="s">
        <v>173</v>
      </c>
      <c r="B35" s="11">
        <f>[31]Outubro!$K$5</f>
        <v>0</v>
      </c>
      <c r="C35" s="11">
        <f>[31]Outubro!$K$6</f>
        <v>0</v>
      </c>
      <c r="D35" s="11">
        <f>[31]Outubro!$K$7</f>
        <v>0</v>
      </c>
      <c r="E35" s="11">
        <f>[31]Outubro!$K$8</f>
        <v>0.2</v>
      </c>
      <c r="F35" s="11">
        <f>[31]Outubro!$K$9</f>
        <v>0</v>
      </c>
      <c r="G35" s="11">
        <f>[31]Outubro!$K$10</f>
        <v>3.6</v>
      </c>
      <c r="H35" s="11">
        <f>[31]Outubro!$K$11</f>
        <v>0</v>
      </c>
      <c r="I35" s="11">
        <f>[31]Outubro!$K$12</f>
        <v>0</v>
      </c>
      <c r="J35" s="11">
        <f>[31]Outubro!$K$13</f>
        <v>0</v>
      </c>
      <c r="K35" s="11">
        <f>[31]Outubro!$K$14</f>
        <v>0</v>
      </c>
      <c r="L35" s="11">
        <f>[31]Outubro!$K$15</f>
        <v>0</v>
      </c>
      <c r="M35" s="11">
        <f>[31]Outubro!$K$16</f>
        <v>0</v>
      </c>
      <c r="N35" s="11">
        <f>[31]Outubro!$K$17</f>
        <v>0</v>
      </c>
      <c r="O35" s="11">
        <f>[31]Outubro!$K$18</f>
        <v>1</v>
      </c>
      <c r="P35" s="11">
        <f>[31]Outubro!$K$19</f>
        <v>0.2</v>
      </c>
      <c r="Q35" s="11">
        <f>[31]Outubro!$K$20</f>
        <v>0</v>
      </c>
      <c r="R35" s="11">
        <f>[31]Outubro!$K$21</f>
        <v>0</v>
      </c>
      <c r="S35" s="11">
        <f>[31]Outubro!$K$22</f>
        <v>0</v>
      </c>
      <c r="T35" s="11">
        <f>[31]Outubro!$K$23</f>
        <v>0</v>
      </c>
      <c r="U35" s="11">
        <f>[31]Outubro!$K$24</f>
        <v>0</v>
      </c>
      <c r="V35" s="11">
        <f>[31]Outubro!$K$25</f>
        <v>6.4</v>
      </c>
      <c r="W35" s="11">
        <f>[31]Outubro!$K$26</f>
        <v>0</v>
      </c>
      <c r="X35" s="11">
        <f>[31]Outubro!$K$27</f>
        <v>0</v>
      </c>
      <c r="Y35" s="11">
        <f>[31]Outubro!$K$28</f>
        <v>0</v>
      </c>
      <c r="Z35" s="11">
        <f>[31]Outubro!$K$29</f>
        <v>0</v>
      </c>
      <c r="AA35" s="11">
        <f>[31]Outubro!$K$30</f>
        <v>0</v>
      </c>
      <c r="AB35" s="11">
        <f>[31]Outubro!$K$31</f>
        <v>0</v>
      </c>
      <c r="AC35" s="11">
        <f>[31]Outubro!$K$32</f>
        <v>0</v>
      </c>
      <c r="AD35" s="11">
        <f>[31]Outubro!$K$33</f>
        <v>0.6</v>
      </c>
      <c r="AE35" s="11">
        <f>[31]Outubro!$K$34</f>
        <v>0</v>
      </c>
      <c r="AF35" s="11">
        <f>[31]Outubro!$K$35</f>
        <v>0</v>
      </c>
      <c r="AG35" s="14">
        <f t="shared" si="7"/>
        <v>12.000000000000002</v>
      </c>
      <c r="AH35" s="15">
        <f t="shared" si="8"/>
        <v>6.4</v>
      </c>
      <c r="AI35" s="66">
        <f t="shared" si="9"/>
        <v>25</v>
      </c>
    </row>
    <row r="36" spans="1:37" x14ac:dyDescent="0.2">
      <c r="A36" s="57" t="s">
        <v>144</v>
      </c>
      <c r="B36" s="11" t="str">
        <f>[32]Outubro!$K$5</f>
        <v>*</v>
      </c>
      <c r="C36" s="11" t="str">
        <f>[32]Outubro!$K$6</f>
        <v>*</v>
      </c>
      <c r="D36" s="11" t="str">
        <f>[32]Outubro!$K$7</f>
        <v>*</v>
      </c>
      <c r="E36" s="11" t="str">
        <f>[32]Outubro!$K$8</f>
        <v>*</v>
      </c>
      <c r="F36" s="11" t="str">
        <f>[32]Outubro!$K$9</f>
        <v>*</v>
      </c>
      <c r="G36" s="11" t="str">
        <f>[32]Outubro!$K$10</f>
        <v>*</v>
      </c>
      <c r="H36" s="11" t="str">
        <f>[32]Outubro!$K$11</f>
        <v>*</v>
      </c>
      <c r="I36" s="11" t="str">
        <f>[32]Outubro!$K$12</f>
        <v>*</v>
      </c>
      <c r="J36" s="11" t="str">
        <f>[32]Outubro!$K$13</f>
        <v>*</v>
      </c>
      <c r="K36" s="11" t="str">
        <f>[32]Outubro!$K$14</f>
        <v>*</v>
      </c>
      <c r="L36" s="11" t="str">
        <f>[32]Outubro!$K$15</f>
        <v>*</v>
      </c>
      <c r="M36" s="11" t="str">
        <f>[32]Outubro!$K$16</f>
        <v>*</v>
      </c>
      <c r="N36" s="11" t="str">
        <f>[32]Outubro!$K$17</f>
        <v>*</v>
      </c>
      <c r="O36" s="11" t="str">
        <f>[32]Outubro!$K$18</f>
        <v>*</v>
      </c>
      <c r="P36" s="11" t="str">
        <f>[32]Outubro!$K$19</f>
        <v>*</v>
      </c>
      <c r="Q36" s="11" t="str">
        <f>[32]Outubro!$K$20</f>
        <v>*</v>
      </c>
      <c r="R36" s="11" t="str">
        <f>[32]Outubro!$K$21</f>
        <v>*</v>
      </c>
      <c r="S36" s="11" t="str">
        <f>[32]Outubro!$K$22</f>
        <v>*</v>
      </c>
      <c r="T36" s="11" t="str">
        <f>[32]Outubro!$K$23</f>
        <v>*</v>
      </c>
      <c r="U36" s="11" t="str">
        <f>[32]Outubro!$K$24</f>
        <v>*</v>
      </c>
      <c r="V36" s="11" t="str">
        <f>[32]Outubro!$K$25</f>
        <v>*</v>
      </c>
      <c r="W36" s="11" t="str">
        <f>[32]Outubro!$K$26</f>
        <v>*</v>
      </c>
      <c r="X36" s="11" t="str">
        <f>[32]Outubro!$K$27</f>
        <v>*</v>
      </c>
      <c r="Y36" s="11" t="str">
        <f>[32]Outubro!$K$28</f>
        <v>*</v>
      </c>
      <c r="Z36" s="11" t="str">
        <f>[32]Outubro!$K$29</f>
        <v>*</v>
      </c>
      <c r="AA36" s="11" t="str">
        <f>[32]Outubro!$K$30</f>
        <v>*</v>
      </c>
      <c r="AB36" s="11" t="str">
        <f>[32]Outubro!$K$31</f>
        <v>*</v>
      </c>
      <c r="AC36" s="11" t="str">
        <f>[32]Outubro!$K$32</f>
        <v>*</v>
      </c>
      <c r="AD36" s="11" t="str">
        <f>[32]Outubro!$K$33</f>
        <v>*</v>
      </c>
      <c r="AE36" s="11" t="str">
        <f>[32]Outubro!$K$34</f>
        <v>*</v>
      </c>
      <c r="AF36" s="11" t="str">
        <f>[32]Outubro!$K$35</f>
        <v>*</v>
      </c>
      <c r="AG36" s="14" t="s">
        <v>226</v>
      </c>
      <c r="AH36" s="15" t="s">
        <v>226</v>
      </c>
      <c r="AI36" s="66" t="s">
        <v>226</v>
      </c>
    </row>
    <row r="37" spans="1:37" x14ac:dyDescent="0.2">
      <c r="A37" s="57" t="s">
        <v>14</v>
      </c>
      <c r="B37" s="11">
        <f>[33]Outubro!$K$5</f>
        <v>0</v>
      </c>
      <c r="C37" s="11">
        <f>[33]Outubro!$K$6</f>
        <v>0</v>
      </c>
      <c r="D37" s="11">
        <f>[33]Outubro!$K$7</f>
        <v>0</v>
      </c>
      <c r="E37" s="11">
        <f>[33]Outubro!$K$8</f>
        <v>0</v>
      </c>
      <c r="F37" s="11">
        <f>[33]Outubro!$K$9</f>
        <v>0</v>
      </c>
      <c r="G37" s="11">
        <f>[33]Outubro!$K$10</f>
        <v>0</v>
      </c>
      <c r="H37" s="11">
        <f>[33]Outubro!$K$11</f>
        <v>0</v>
      </c>
      <c r="I37" s="11">
        <f>[33]Outubro!$K$12</f>
        <v>0.8</v>
      </c>
      <c r="J37" s="11">
        <f>[33]Outubro!$K$13</f>
        <v>1.7999999999999998</v>
      </c>
      <c r="K37" s="11">
        <f>[33]Outubro!$K$14</f>
        <v>0.4</v>
      </c>
      <c r="L37" s="11">
        <f>[33]Outubro!$K$15</f>
        <v>0</v>
      </c>
      <c r="M37" s="11">
        <f>[33]Outubro!$K$16</f>
        <v>0</v>
      </c>
      <c r="N37" s="11">
        <f>[33]Outubro!$K$17</f>
        <v>11.799999999999999</v>
      </c>
      <c r="O37" s="11">
        <f>[33]Outubro!$K$18</f>
        <v>0</v>
      </c>
      <c r="P37" s="11">
        <f>[33]Outubro!$K$19</f>
        <v>0</v>
      </c>
      <c r="Q37" s="11">
        <f>[33]Outubro!$K$20</f>
        <v>0</v>
      </c>
      <c r="R37" s="11">
        <f>[33]Outubro!$K$21</f>
        <v>0</v>
      </c>
      <c r="S37" s="11">
        <f>[33]Outubro!$K$22</f>
        <v>0.2</v>
      </c>
      <c r="T37" s="11">
        <f>[33]Outubro!$K$23</f>
        <v>0.2</v>
      </c>
      <c r="U37" s="11">
        <f>[33]Outubro!$K$24</f>
        <v>0</v>
      </c>
      <c r="V37" s="11">
        <f>[33]Outubro!$K$25</f>
        <v>29</v>
      </c>
      <c r="W37" s="11">
        <f>[33]Outubro!$K$26</f>
        <v>0</v>
      </c>
      <c r="X37" s="11">
        <f>[33]Outubro!$K$27</f>
        <v>0</v>
      </c>
      <c r="Y37" s="11">
        <f>[33]Outubro!$K$28</f>
        <v>0</v>
      </c>
      <c r="Z37" s="11">
        <f>[33]Outubro!$K$29</f>
        <v>0</v>
      </c>
      <c r="AA37" s="11">
        <f>[33]Outubro!$K$30</f>
        <v>0</v>
      </c>
      <c r="AB37" s="11">
        <f>[33]Outubro!$K$31</f>
        <v>0</v>
      </c>
      <c r="AC37" s="11">
        <f>[33]Outubro!$K$32</f>
        <v>4</v>
      </c>
      <c r="AD37" s="11">
        <f>[33]Outubro!$K$33</f>
        <v>0</v>
      </c>
      <c r="AE37" s="11">
        <f>[33]Outubro!$K$34</f>
        <v>0</v>
      </c>
      <c r="AF37" s="11">
        <f>[33]Outubro!$K$35</f>
        <v>0</v>
      </c>
      <c r="AG37" s="14">
        <f>SUM(B37:AF37)</f>
        <v>48.199999999999996</v>
      </c>
      <c r="AH37" s="15">
        <f>MAX(B37:AF37)</f>
        <v>29</v>
      </c>
      <c r="AI37" s="66">
        <f>COUNTIF(B37:AF37,"=0,0")</f>
        <v>23</v>
      </c>
    </row>
    <row r="38" spans="1:37" x14ac:dyDescent="0.2">
      <c r="A38" s="57" t="s">
        <v>174</v>
      </c>
      <c r="B38" s="11">
        <f>[34]Outubro!$K$5</f>
        <v>0.2</v>
      </c>
      <c r="C38" s="11">
        <f>[34]Outubro!$K$6</f>
        <v>0</v>
      </c>
      <c r="D38" s="11">
        <f>[34]Outubro!$K$7</f>
        <v>0</v>
      </c>
      <c r="E38" s="11">
        <f>[34]Outubro!$K$8</f>
        <v>0</v>
      </c>
      <c r="F38" s="11">
        <f>[34]Outubro!$K$9</f>
        <v>0</v>
      </c>
      <c r="G38" s="11">
        <f>[34]Outubro!$K$10</f>
        <v>0.2</v>
      </c>
      <c r="H38" s="11">
        <f>[34]Outubro!$K$11</f>
        <v>0</v>
      </c>
      <c r="I38" s="11">
        <f>[34]Outubro!$K$12</f>
        <v>0</v>
      </c>
      <c r="J38" s="11">
        <f>[34]Outubro!$K$13</f>
        <v>0</v>
      </c>
      <c r="K38" s="11">
        <f>[34]Outubro!$K$14</f>
        <v>0</v>
      </c>
      <c r="L38" s="11">
        <f>[34]Outubro!$K$15</f>
        <v>0</v>
      </c>
      <c r="M38" s="11">
        <f>[34]Outubro!$K$16</f>
        <v>0.4</v>
      </c>
      <c r="N38" s="11">
        <f>[34]Outubro!$K$17</f>
        <v>0</v>
      </c>
      <c r="O38" s="11">
        <f>[34]Outubro!$K$18</f>
        <v>0</v>
      </c>
      <c r="P38" s="11">
        <f>[34]Outubro!$K$19</f>
        <v>0</v>
      </c>
      <c r="Q38" s="11">
        <f>[34]Outubro!$K$20</f>
        <v>0</v>
      </c>
      <c r="R38" s="11">
        <f>[34]Outubro!$K$21</f>
        <v>0</v>
      </c>
      <c r="S38" s="11">
        <f>[34]Outubro!$K$22</f>
        <v>0.4</v>
      </c>
      <c r="T38" s="11">
        <f>[34]Outubro!$K$23</f>
        <v>0</v>
      </c>
      <c r="U38" s="11">
        <f>[34]Outubro!$K$24</f>
        <v>0</v>
      </c>
      <c r="V38" s="11">
        <f>[34]Outubro!$K$25</f>
        <v>5.4</v>
      </c>
      <c r="W38" s="11">
        <f>[34]Outubro!$K$26</f>
        <v>0</v>
      </c>
      <c r="X38" s="11">
        <f>[34]Outubro!$K$27</f>
        <v>0</v>
      </c>
      <c r="Y38" s="11">
        <f>[34]Outubro!$K$28</f>
        <v>0</v>
      </c>
      <c r="Z38" s="11">
        <f>[34]Outubro!$K$29</f>
        <v>0</v>
      </c>
      <c r="AA38" s="11">
        <f>[34]Outubro!$K$30</f>
        <v>0</v>
      </c>
      <c r="AB38" s="11">
        <f>[34]Outubro!$K$31</f>
        <v>0</v>
      </c>
      <c r="AC38" s="11">
        <f>[34]Outubro!$K$32</f>
        <v>0</v>
      </c>
      <c r="AD38" s="11">
        <f>[34]Outubro!$K$33</f>
        <v>0</v>
      </c>
      <c r="AE38" s="11">
        <f>[34]Outubro!$K$34</f>
        <v>0</v>
      </c>
      <c r="AF38" s="11">
        <f>[34]Outubro!$K$35</f>
        <v>0.2</v>
      </c>
      <c r="AG38" s="14">
        <f>SUM(B38:AF38)</f>
        <v>6.8000000000000007</v>
      </c>
      <c r="AH38" s="15">
        <f>MAX(B38:AF38)</f>
        <v>5.4</v>
      </c>
      <c r="AI38" s="66">
        <f>COUNTIF(B38:AF38,"=0,0")</f>
        <v>25</v>
      </c>
    </row>
    <row r="39" spans="1:37" x14ac:dyDescent="0.2">
      <c r="A39" s="57" t="s">
        <v>15</v>
      </c>
      <c r="B39" s="11">
        <f>[35]Outubro!$K$5</f>
        <v>0</v>
      </c>
      <c r="C39" s="11">
        <f>[35]Outubro!$K$6</f>
        <v>0.8</v>
      </c>
      <c r="D39" s="11">
        <f>[35]Outubro!$K$7</f>
        <v>0</v>
      </c>
      <c r="E39" s="11">
        <f>[35]Outubro!$K$8</f>
        <v>5.4</v>
      </c>
      <c r="F39" s="11">
        <f>[35]Outubro!$K$9</f>
        <v>7.8000000000000007</v>
      </c>
      <c r="G39" s="11">
        <f>[35]Outubro!$K$10</f>
        <v>9.9999999999999982</v>
      </c>
      <c r="H39" s="11">
        <f>[35]Outubro!$K$11</f>
        <v>0.8</v>
      </c>
      <c r="I39" s="11">
        <f>[35]Outubro!$K$12</f>
        <v>0</v>
      </c>
      <c r="J39" s="11">
        <f>[35]Outubro!$K$13</f>
        <v>0</v>
      </c>
      <c r="K39" s="11">
        <f>[35]Outubro!$K$14</f>
        <v>0</v>
      </c>
      <c r="L39" s="11">
        <f>[35]Outubro!$K$15</f>
        <v>0</v>
      </c>
      <c r="M39" s="11">
        <f>[35]Outubro!$K$16</f>
        <v>0</v>
      </c>
      <c r="N39" s="11">
        <f>[35]Outubro!$K$17</f>
        <v>0</v>
      </c>
      <c r="O39" s="11">
        <f>[35]Outubro!$K$18</f>
        <v>0.2</v>
      </c>
      <c r="P39" s="11">
        <f>[35]Outubro!$K$19</f>
        <v>0</v>
      </c>
      <c r="Q39" s="11">
        <f>[35]Outubro!$K$20</f>
        <v>0.8</v>
      </c>
      <c r="R39" s="11">
        <f>[35]Outubro!$K$21</f>
        <v>0.4</v>
      </c>
      <c r="S39" s="11">
        <f>[35]Outubro!$K$22</f>
        <v>18.2</v>
      </c>
      <c r="T39" s="11">
        <f>[35]Outubro!$K$23</f>
        <v>0</v>
      </c>
      <c r="U39" s="11">
        <f>[35]Outubro!$K$24</f>
        <v>1</v>
      </c>
      <c r="V39" s="11">
        <f>[35]Outubro!$K$25</f>
        <v>14.399999999999999</v>
      </c>
      <c r="W39" s="11">
        <f>[35]Outubro!$K$26</f>
        <v>0</v>
      </c>
      <c r="X39" s="11">
        <f>[35]Outubro!$K$27</f>
        <v>0</v>
      </c>
      <c r="Y39" s="11">
        <f>[35]Outubro!$K$28</f>
        <v>0</v>
      </c>
      <c r="Z39" s="11">
        <f>[35]Outubro!$K$29</f>
        <v>0</v>
      </c>
      <c r="AA39" s="11">
        <f>[35]Outubro!$K$30</f>
        <v>0</v>
      </c>
      <c r="AB39" s="11">
        <f>[35]Outubro!$K$31</f>
        <v>0</v>
      </c>
      <c r="AC39" s="11">
        <f>[35]Outubro!$K$32</f>
        <v>0</v>
      </c>
      <c r="AD39" s="11">
        <f>[35]Outubro!$K$33</f>
        <v>0</v>
      </c>
      <c r="AE39" s="11">
        <f>[35]Outubro!$K$34</f>
        <v>0</v>
      </c>
      <c r="AF39" s="11">
        <f>[35]Outubro!$K$35</f>
        <v>23.6</v>
      </c>
      <c r="AG39" s="14">
        <f t="shared" ref="AG39:AG49" si="10">SUM(B39:AF39)</f>
        <v>83.4</v>
      </c>
      <c r="AH39" s="15">
        <f t="shared" ref="AH39:AH49" si="11">MAX(B39:AF39)</f>
        <v>23.6</v>
      </c>
      <c r="AI39" s="66">
        <f t="shared" ref="AI39:AI49" si="12">COUNTIF(B39:AF39,"=0,0")</f>
        <v>19</v>
      </c>
      <c r="AJ39" s="12" t="s">
        <v>47</v>
      </c>
    </row>
    <row r="40" spans="1:37" x14ac:dyDescent="0.2">
      <c r="A40" s="57" t="s">
        <v>16</v>
      </c>
      <c r="B40" s="11">
        <f>[36]Outubro!$K$5</f>
        <v>0</v>
      </c>
      <c r="C40" s="11">
        <f>[36]Outubro!$K$6</f>
        <v>0</v>
      </c>
      <c r="D40" s="11">
        <f>[36]Outubro!$K$7</f>
        <v>0</v>
      </c>
      <c r="E40" s="11">
        <f>[36]Outubro!$K$8</f>
        <v>0</v>
      </c>
      <c r="F40" s="11">
        <f>[36]Outubro!$K$9</f>
        <v>0</v>
      </c>
      <c r="G40" s="11">
        <f>[36]Outubro!$K$10</f>
        <v>0</v>
      </c>
      <c r="H40" s="11">
        <f>[36]Outubro!$K$11</f>
        <v>0</v>
      </c>
      <c r="I40" s="11">
        <f>[36]Outubro!$K$12</f>
        <v>0</v>
      </c>
      <c r="J40" s="11">
        <f>[36]Outubro!$K$13</f>
        <v>0</v>
      </c>
      <c r="K40" s="11">
        <f>[36]Outubro!$K$14</f>
        <v>0</v>
      </c>
      <c r="L40" s="11">
        <f>[36]Outubro!$K$15</f>
        <v>0</v>
      </c>
      <c r="M40" s="11">
        <f>[36]Outubro!$K$16</f>
        <v>0</v>
      </c>
      <c r="N40" s="11">
        <f>[36]Outubro!$K$17</f>
        <v>0</v>
      </c>
      <c r="O40" s="11">
        <f>[36]Outubro!$K$18</f>
        <v>0</v>
      </c>
      <c r="P40" s="11">
        <f>[36]Outubro!$K$19</f>
        <v>0</v>
      </c>
      <c r="Q40" s="11">
        <f>[36]Outubro!$K$20</f>
        <v>0</v>
      </c>
      <c r="R40" s="11">
        <f>[36]Outubro!$K$21</f>
        <v>0</v>
      </c>
      <c r="S40" s="11">
        <f>[36]Outubro!$K$22</f>
        <v>0</v>
      </c>
      <c r="T40" s="11">
        <f>[36]Outubro!$K$23</f>
        <v>0</v>
      </c>
      <c r="U40" s="11">
        <f>[36]Outubro!$K$24</f>
        <v>0</v>
      </c>
      <c r="V40" s="11">
        <f>[36]Outubro!$K$25</f>
        <v>0</v>
      </c>
      <c r="W40" s="11">
        <f>[36]Outubro!$K$26</f>
        <v>0</v>
      </c>
      <c r="X40" s="11">
        <f>[36]Outubro!$K$27</f>
        <v>0</v>
      </c>
      <c r="Y40" s="11">
        <f>[36]Outubro!$K$28</f>
        <v>0</v>
      </c>
      <c r="Z40" s="11">
        <f>[36]Outubro!$K$29</f>
        <v>0</v>
      </c>
      <c r="AA40" s="11">
        <f>[36]Outubro!$K$30</f>
        <v>0</v>
      </c>
      <c r="AB40" s="11">
        <f>[36]Outubro!$K$31</f>
        <v>0</v>
      </c>
      <c r="AC40" s="11">
        <f>[36]Outubro!$K$32</f>
        <v>0</v>
      </c>
      <c r="AD40" s="11">
        <f>[36]Outubro!$K$33</f>
        <v>0</v>
      </c>
      <c r="AE40" s="11">
        <f>[36]Outubro!$K$34</f>
        <v>0</v>
      </c>
      <c r="AF40" s="11">
        <f>[36]Outubro!$K$35</f>
        <v>0</v>
      </c>
      <c r="AG40" s="14">
        <f t="shared" si="10"/>
        <v>0</v>
      </c>
      <c r="AH40" s="15">
        <f t="shared" si="11"/>
        <v>0</v>
      </c>
      <c r="AI40" s="66">
        <f t="shared" si="12"/>
        <v>31</v>
      </c>
    </row>
    <row r="41" spans="1:37" x14ac:dyDescent="0.2">
      <c r="A41" s="57" t="s">
        <v>175</v>
      </c>
      <c r="B41" s="11">
        <f>[37]Outubro!$K$5</f>
        <v>0</v>
      </c>
      <c r="C41" s="11">
        <f>[37]Outubro!$K$6</f>
        <v>0</v>
      </c>
      <c r="D41" s="11">
        <f>[37]Outubro!$K$7</f>
        <v>0</v>
      </c>
      <c r="E41" s="11">
        <f>[37]Outubro!$K$8</f>
        <v>0</v>
      </c>
      <c r="F41" s="11">
        <f>[37]Outubro!$K$9</f>
        <v>0.6</v>
      </c>
      <c r="G41" s="11">
        <f>[37]Outubro!$K$10</f>
        <v>3.8000000000000007</v>
      </c>
      <c r="H41" s="11">
        <f>[37]Outubro!$K$11</f>
        <v>0</v>
      </c>
      <c r="I41" s="11">
        <f>[37]Outubro!$K$12</f>
        <v>0</v>
      </c>
      <c r="J41" s="11">
        <f>[37]Outubro!$K$13</f>
        <v>0</v>
      </c>
      <c r="K41" s="11">
        <f>[37]Outubro!$K$14</f>
        <v>0</v>
      </c>
      <c r="L41" s="11">
        <f>[37]Outubro!$K$15</f>
        <v>0.4</v>
      </c>
      <c r="M41" s="11">
        <f>[37]Outubro!$K$16</f>
        <v>0</v>
      </c>
      <c r="N41" s="11">
        <f>[37]Outubro!$K$17</f>
        <v>0</v>
      </c>
      <c r="O41" s="11">
        <f>[37]Outubro!$K$18</f>
        <v>4.4000000000000004</v>
      </c>
      <c r="P41" s="11">
        <f>[37]Outubro!$K$19</f>
        <v>6</v>
      </c>
      <c r="Q41" s="11">
        <f>[37]Outubro!$K$20</f>
        <v>0</v>
      </c>
      <c r="R41" s="11">
        <f>[37]Outubro!$K$21</f>
        <v>35.200000000000003</v>
      </c>
      <c r="S41" s="11">
        <f>[37]Outubro!$K$22</f>
        <v>0</v>
      </c>
      <c r="T41" s="11">
        <f>[37]Outubro!$K$23</f>
        <v>5.6</v>
      </c>
      <c r="U41" s="11">
        <f>[37]Outubro!$K$24</f>
        <v>0.2</v>
      </c>
      <c r="V41" s="11">
        <f>[37]Outubro!$K$25</f>
        <v>0.4</v>
      </c>
      <c r="W41" s="11">
        <f>[37]Outubro!$K$26</f>
        <v>0.2</v>
      </c>
      <c r="X41" s="11">
        <f>[37]Outubro!$K$27</f>
        <v>0</v>
      </c>
      <c r="Y41" s="11">
        <f>[37]Outubro!$K$28</f>
        <v>0</v>
      </c>
      <c r="Z41" s="11">
        <f>[37]Outubro!$K$29</f>
        <v>0</v>
      </c>
      <c r="AA41" s="11">
        <f>[37]Outubro!$K$30</f>
        <v>0</v>
      </c>
      <c r="AB41" s="11">
        <f>[37]Outubro!$K$31</f>
        <v>0.8</v>
      </c>
      <c r="AC41" s="11">
        <f>[37]Outubro!$K$32</f>
        <v>0</v>
      </c>
      <c r="AD41" s="11">
        <f>[37]Outubro!$K$33</f>
        <v>0.2</v>
      </c>
      <c r="AE41" s="11">
        <f>[37]Outubro!$K$34</f>
        <v>0</v>
      </c>
      <c r="AF41" s="11">
        <f>[37]Outubro!$K$35</f>
        <v>0</v>
      </c>
      <c r="AG41" s="14">
        <f t="shared" si="10"/>
        <v>57.800000000000011</v>
      </c>
      <c r="AH41" s="15">
        <f t="shared" si="11"/>
        <v>35.200000000000003</v>
      </c>
      <c r="AI41" s="66">
        <f t="shared" si="12"/>
        <v>19</v>
      </c>
    </row>
    <row r="42" spans="1:37" x14ac:dyDescent="0.2">
      <c r="A42" s="57" t="s">
        <v>17</v>
      </c>
      <c r="B42" s="11">
        <f>[38]Outubro!$K$5</f>
        <v>0</v>
      </c>
      <c r="C42" s="11">
        <f>[38]Outubro!$K$6</f>
        <v>5.6000000000000005</v>
      </c>
      <c r="D42" s="11">
        <f>[38]Outubro!$K$7</f>
        <v>0.2</v>
      </c>
      <c r="E42" s="11">
        <f>[38]Outubro!$K$8</f>
        <v>4.8000000000000007</v>
      </c>
      <c r="F42" s="11">
        <f>[38]Outubro!$K$9</f>
        <v>6.4</v>
      </c>
      <c r="G42" s="11">
        <f>[38]Outubro!$K$10</f>
        <v>1.8</v>
      </c>
      <c r="H42" s="11">
        <f>[38]Outubro!$K$11</f>
        <v>0.4</v>
      </c>
      <c r="I42" s="11">
        <f>[38]Outubro!$K$12</f>
        <v>0</v>
      </c>
      <c r="J42" s="11">
        <f>[38]Outubro!$K$13</f>
        <v>0</v>
      </c>
      <c r="K42" s="11">
        <f>[38]Outubro!$K$14</f>
        <v>0</v>
      </c>
      <c r="L42" s="11">
        <f>[38]Outubro!$K$15</f>
        <v>0.2</v>
      </c>
      <c r="M42" s="11">
        <f>[38]Outubro!$K$16</f>
        <v>0</v>
      </c>
      <c r="N42" s="11">
        <f>[38]Outubro!$K$17</f>
        <v>2.2000000000000002</v>
      </c>
      <c r="O42" s="11">
        <f>[38]Outubro!$K$18</f>
        <v>2.2000000000000002</v>
      </c>
      <c r="P42" s="11">
        <f>[38]Outubro!$K$19</f>
        <v>0</v>
      </c>
      <c r="Q42" s="11">
        <f>[38]Outubro!$K$20</f>
        <v>0</v>
      </c>
      <c r="R42" s="11">
        <f>[38]Outubro!$K$21</f>
        <v>0</v>
      </c>
      <c r="S42" s="11">
        <f>[38]Outubro!$K$22</f>
        <v>0</v>
      </c>
      <c r="T42" s="11">
        <f>[38]Outubro!$K$23</f>
        <v>24.2</v>
      </c>
      <c r="U42" s="11">
        <f>[38]Outubro!$K$24</f>
        <v>12.6</v>
      </c>
      <c r="V42" s="11">
        <f>[38]Outubro!$K$25</f>
        <v>6.4</v>
      </c>
      <c r="W42" s="11">
        <f>[38]Outubro!$K$26</f>
        <v>0</v>
      </c>
      <c r="X42" s="11">
        <f>[38]Outubro!$K$27</f>
        <v>0</v>
      </c>
      <c r="Y42" s="11">
        <f>[38]Outubro!$K$28</f>
        <v>0</v>
      </c>
      <c r="Z42" s="11">
        <f>[38]Outubro!$K$29</f>
        <v>0.2</v>
      </c>
      <c r="AA42" s="11">
        <f>[38]Outubro!$K$30</f>
        <v>0</v>
      </c>
      <c r="AB42" s="11">
        <f>[38]Outubro!$K$31</f>
        <v>0</v>
      </c>
      <c r="AC42" s="11">
        <f>[38]Outubro!$K$32</f>
        <v>0</v>
      </c>
      <c r="AD42" s="11">
        <f>[38]Outubro!$K$33</f>
        <v>0</v>
      </c>
      <c r="AE42" s="11">
        <f>[38]Outubro!$K$34</f>
        <v>0</v>
      </c>
      <c r="AF42" s="11">
        <f>[38]Outubro!$K$35</f>
        <v>0</v>
      </c>
      <c r="AG42" s="14">
        <f t="shared" si="10"/>
        <v>67.2</v>
      </c>
      <c r="AH42" s="15">
        <f t="shared" si="11"/>
        <v>24.2</v>
      </c>
      <c r="AI42" s="66">
        <f t="shared" si="12"/>
        <v>18</v>
      </c>
    </row>
    <row r="43" spans="1:37" x14ac:dyDescent="0.2">
      <c r="A43" s="57" t="s">
        <v>157</v>
      </c>
      <c r="B43" s="11">
        <f>[39]Outubro!$K$5</f>
        <v>0</v>
      </c>
      <c r="C43" s="11">
        <f>[39]Outubro!$K$6</f>
        <v>2.4</v>
      </c>
      <c r="D43" s="11">
        <f>[39]Outubro!$K$7</f>
        <v>0.2</v>
      </c>
      <c r="E43" s="11">
        <f>[39]Outubro!$K$8</f>
        <v>0</v>
      </c>
      <c r="F43" s="11">
        <f>[39]Outubro!$K$9</f>
        <v>0</v>
      </c>
      <c r="G43" s="11">
        <f>[39]Outubro!$K$10</f>
        <v>9.6</v>
      </c>
      <c r="H43" s="11">
        <f>[39]Outubro!$K$11</f>
        <v>0</v>
      </c>
      <c r="I43" s="11">
        <f>[39]Outubro!$K$12</f>
        <v>0</v>
      </c>
      <c r="J43" s="11">
        <f>[39]Outubro!$K$13</f>
        <v>0</v>
      </c>
      <c r="K43" s="11">
        <f>[39]Outubro!$K$14</f>
        <v>0</v>
      </c>
      <c r="L43" s="11">
        <f>[39]Outubro!$K$15</f>
        <v>0</v>
      </c>
      <c r="M43" s="11">
        <f>[39]Outubro!$K$16</f>
        <v>0</v>
      </c>
      <c r="N43" s="11">
        <f>[39]Outubro!$K$17</f>
        <v>3</v>
      </c>
      <c r="O43" s="11">
        <f>[39]Outubro!$K$18</f>
        <v>0</v>
      </c>
      <c r="P43" s="11">
        <f>[39]Outubro!$K$19</f>
        <v>0</v>
      </c>
      <c r="Q43" s="11">
        <f>[39]Outubro!$K$20</f>
        <v>0</v>
      </c>
      <c r="R43" s="11">
        <f>[39]Outubro!$K$21</f>
        <v>0</v>
      </c>
      <c r="S43" s="11">
        <f>[39]Outubro!$K$22</f>
        <v>0</v>
      </c>
      <c r="T43" s="11">
        <f>[39]Outubro!$K$23</f>
        <v>0</v>
      </c>
      <c r="U43" s="11">
        <f>[39]Outubro!$K$24</f>
        <v>0.2</v>
      </c>
      <c r="V43" s="11">
        <f>[39]Outubro!$K$25</f>
        <v>2.6</v>
      </c>
      <c r="W43" s="11">
        <f>[39]Outubro!$K$26</f>
        <v>0.2</v>
      </c>
      <c r="X43" s="11">
        <f>[39]Outubro!$K$27</f>
        <v>0</v>
      </c>
      <c r="Y43" s="11">
        <f>[39]Outubro!$K$28</f>
        <v>0</v>
      </c>
      <c r="Z43" s="11">
        <f>[39]Outubro!$K$29</f>
        <v>0</v>
      </c>
      <c r="AA43" s="11">
        <f>[39]Outubro!$K$30</f>
        <v>0</v>
      </c>
      <c r="AB43" s="11">
        <f>[39]Outubro!$K$31</f>
        <v>15.4</v>
      </c>
      <c r="AC43" s="11">
        <f>[39]Outubro!$K$32</f>
        <v>14.4</v>
      </c>
      <c r="AD43" s="11">
        <f>[39]Outubro!$K$33</f>
        <v>0</v>
      </c>
      <c r="AE43" s="11">
        <f>[39]Outubro!$K$34</f>
        <v>0</v>
      </c>
      <c r="AF43" s="11">
        <f>[39]Outubro!$K$35</f>
        <v>0</v>
      </c>
      <c r="AG43" s="14">
        <f t="shared" si="10"/>
        <v>48</v>
      </c>
      <c r="AH43" s="15">
        <f t="shared" si="11"/>
        <v>15.4</v>
      </c>
      <c r="AI43" s="66">
        <f t="shared" si="12"/>
        <v>22</v>
      </c>
      <c r="AK43" s="12" t="s">
        <v>47</v>
      </c>
    </row>
    <row r="44" spans="1:37" x14ac:dyDescent="0.2">
      <c r="A44" s="57" t="s">
        <v>18</v>
      </c>
      <c r="B44" s="11">
        <f>[40]Outubro!$K$5</f>
        <v>0</v>
      </c>
      <c r="C44" s="11">
        <f>[40]Outubro!$K$6</f>
        <v>0</v>
      </c>
      <c r="D44" s="11">
        <f>[40]Outubro!$K$7</f>
        <v>13.8</v>
      </c>
      <c r="E44" s="11">
        <f>[40]Outubro!$K$8</f>
        <v>2.2000000000000002</v>
      </c>
      <c r="F44" s="11">
        <f>[40]Outubro!$K$9</f>
        <v>0</v>
      </c>
      <c r="G44" s="11">
        <f>[40]Outubro!$K$10</f>
        <v>0</v>
      </c>
      <c r="H44" s="11">
        <f>[40]Outubro!$K$11</f>
        <v>0</v>
      </c>
      <c r="I44" s="11">
        <f>[40]Outubro!$K$12</f>
        <v>0.2</v>
      </c>
      <c r="J44" s="11">
        <f>[40]Outubro!$K$13</f>
        <v>0.2</v>
      </c>
      <c r="K44" s="11">
        <f>[40]Outubro!$K$14</f>
        <v>0</v>
      </c>
      <c r="L44" s="11">
        <f>[40]Outubro!$K$15</f>
        <v>0</v>
      </c>
      <c r="M44" s="11">
        <f>[40]Outubro!$K$16</f>
        <v>4.2</v>
      </c>
      <c r="N44" s="11">
        <f>[40]Outubro!$K$17</f>
        <v>16.599999999999998</v>
      </c>
      <c r="O44" s="11">
        <f>[40]Outubro!$K$18</f>
        <v>0.2</v>
      </c>
      <c r="P44" s="11">
        <f>[40]Outubro!$K$19</f>
        <v>12.2</v>
      </c>
      <c r="Q44" s="11">
        <f>[40]Outubro!$K$20</f>
        <v>0</v>
      </c>
      <c r="R44" s="11">
        <f>[40]Outubro!$K$21</f>
        <v>11.6</v>
      </c>
      <c r="S44" s="11">
        <f>[40]Outubro!$K$22</f>
        <v>1</v>
      </c>
      <c r="T44" s="11">
        <f>[40]Outubro!$K$23</f>
        <v>6.8</v>
      </c>
      <c r="U44" s="11">
        <f>[40]Outubro!$K$24</f>
        <v>0</v>
      </c>
      <c r="V44" s="11">
        <f>[40]Outubro!$K$25</f>
        <v>4.2</v>
      </c>
      <c r="W44" s="11">
        <f>[40]Outubro!$K$26</f>
        <v>0</v>
      </c>
      <c r="X44" s="11">
        <f>[40]Outubro!$K$27</f>
        <v>0</v>
      </c>
      <c r="Y44" s="11">
        <f>[40]Outubro!$K$28</f>
        <v>0</v>
      </c>
      <c r="Z44" s="11">
        <f>[40]Outubro!$K$29</f>
        <v>0</v>
      </c>
      <c r="AA44" s="11">
        <f>[40]Outubro!$K$30</f>
        <v>0</v>
      </c>
      <c r="AB44" s="11">
        <f>[40]Outubro!$K$31</f>
        <v>0</v>
      </c>
      <c r="AC44" s="11">
        <f>[40]Outubro!$K$32</f>
        <v>0</v>
      </c>
      <c r="AD44" s="11">
        <f>[40]Outubro!$K$33</f>
        <v>0</v>
      </c>
      <c r="AE44" s="11">
        <f>[40]Outubro!$K$34</f>
        <v>0</v>
      </c>
      <c r="AF44" s="11">
        <f>[40]Outubro!$K$35</f>
        <v>0</v>
      </c>
      <c r="AG44" s="14">
        <f t="shared" si="10"/>
        <v>73.2</v>
      </c>
      <c r="AH44" s="15">
        <f t="shared" si="11"/>
        <v>16.599999999999998</v>
      </c>
      <c r="AI44" s="66">
        <f t="shared" si="12"/>
        <v>19</v>
      </c>
    </row>
    <row r="45" spans="1:37" x14ac:dyDescent="0.2">
      <c r="A45" s="57" t="s">
        <v>162</v>
      </c>
      <c r="B45" s="11">
        <f>[41]Outubro!$K$5</f>
        <v>0</v>
      </c>
      <c r="C45" s="11">
        <f>[41]Outubro!$K$6</f>
        <v>0</v>
      </c>
      <c r="D45" s="11">
        <f>[41]Outubro!$K$7</f>
        <v>0</v>
      </c>
      <c r="E45" s="11">
        <f>[41]Outubro!$K$8</f>
        <v>0</v>
      </c>
      <c r="F45" s="11">
        <f>[41]Outubro!$K$9</f>
        <v>0</v>
      </c>
      <c r="G45" s="11">
        <f>[41]Outubro!$K$10</f>
        <v>0</v>
      </c>
      <c r="H45" s="11">
        <f>[41]Outubro!$K$11</f>
        <v>0</v>
      </c>
      <c r="I45" s="11">
        <f>[41]Outubro!$K$12</f>
        <v>9.3999999999999986</v>
      </c>
      <c r="J45" s="11">
        <f>[41]Outubro!$K$13</f>
        <v>14.2</v>
      </c>
      <c r="K45" s="11">
        <f>[41]Outubro!$K$14</f>
        <v>0</v>
      </c>
      <c r="L45" s="11">
        <f>[41]Outubro!$K$15</f>
        <v>0</v>
      </c>
      <c r="M45" s="11">
        <f>[41]Outubro!$K$16</f>
        <v>0</v>
      </c>
      <c r="N45" s="11">
        <f>[41]Outubro!$K$17</f>
        <v>0</v>
      </c>
      <c r="O45" s="11">
        <f>[41]Outubro!$K$18</f>
        <v>0</v>
      </c>
      <c r="P45" s="11">
        <f>[41]Outubro!$K$19</f>
        <v>0</v>
      </c>
      <c r="Q45" s="11">
        <f>[41]Outubro!$K$20</f>
        <v>0</v>
      </c>
      <c r="R45" s="11">
        <f>[41]Outubro!$K$21</f>
        <v>0</v>
      </c>
      <c r="S45" s="11">
        <f>[41]Outubro!$K$22</f>
        <v>3.5999999999999996</v>
      </c>
      <c r="T45" s="11">
        <f>[41]Outubro!$K$23</f>
        <v>0.4</v>
      </c>
      <c r="U45" s="11">
        <f>[41]Outubro!$K$24</f>
        <v>2</v>
      </c>
      <c r="V45" s="11">
        <f>[41]Outubro!$K$25</f>
        <v>20.399999999999999</v>
      </c>
      <c r="W45" s="11">
        <f>[41]Outubro!$K$26</f>
        <v>0.2</v>
      </c>
      <c r="X45" s="11">
        <f>[41]Outubro!$K$27</f>
        <v>0</v>
      </c>
      <c r="Y45" s="11">
        <f>[41]Outubro!$K$28</f>
        <v>0</v>
      </c>
      <c r="Z45" s="11">
        <f>[41]Outubro!$K$29</f>
        <v>0</v>
      </c>
      <c r="AA45" s="11">
        <f>[41]Outubro!$K$30</f>
        <v>0</v>
      </c>
      <c r="AB45" s="11">
        <f>[41]Outubro!$K$31</f>
        <v>0</v>
      </c>
      <c r="AC45" s="11">
        <f>[41]Outubro!$K$32</f>
        <v>0</v>
      </c>
      <c r="AD45" s="11">
        <f>[41]Outubro!$K$33</f>
        <v>0.4</v>
      </c>
      <c r="AE45" s="11">
        <f>[41]Outubro!$K$34</f>
        <v>0</v>
      </c>
      <c r="AF45" s="11">
        <f>[41]Outubro!$K$35</f>
        <v>0</v>
      </c>
      <c r="AG45" s="14">
        <f t="shared" si="10"/>
        <v>50.599999999999994</v>
      </c>
      <c r="AH45" s="15">
        <f t="shared" si="11"/>
        <v>20.399999999999999</v>
      </c>
      <c r="AI45" s="66">
        <f t="shared" si="12"/>
        <v>23</v>
      </c>
    </row>
    <row r="46" spans="1:37" x14ac:dyDescent="0.2">
      <c r="A46" s="57" t="s">
        <v>19</v>
      </c>
      <c r="B46" s="11">
        <f>[42]Outubro!$K$5</f>
        <v>0</v>
      </c>
      <c r="C46" s="11">
        <f>[42]Outubro!$K$6</f>
        <v>0</v>
      </c>
      <c r="D46" s="11">
        <f>[42]Outubro!$K$7</f>
        <v>0</v>
      </c>
      <c r="E46" s="11">
        <f>[42]Outubro!$K$8</f>
        <v>0</v>
      </c>
      <c r="F46" s="11">
        <f>[42]Outubro!$K$9</f>
        <v>0</v>
      </c>
      <c r="G46" s="11">
        <f>[42]Outubro!$K$10</f>
        <v>0</v>
      </c>
      <c r="H46" s="11">
        <f>[42]Outubro!$K$11</f>
        <v>0</v>
      </c>
      <c r="I46" s="11">
        <f>[42]Outubro!$K$12</f>
        <v>0</v>
      </c>
      <c r="J46" s="11">
        <f>[42]Outubro!$K$13</f>
        <v>0</v>
      </c>
      <c r="K46" s="11">
        <f>[42]Outubro!$K$14</f>
        <v>0</v>
      </c>
      <c r="L46" s="11">
        <f>[42]Outubro!$K$15</f>
        <v>0</v>
      </c>
      <c r="M46" s="11">
        <f>[42]Outubro!$K$16</f>
        <v>0</v>
      </c>
      <c r="N46" s="11">
        <f>[42]Outubro!$K$17</f>
        <v>0</v>
      </c>
      <c r="O46" s="11">
        <f>[42]Outubro!$K$18</f>
        <v>0</v>
      </c>
      <c r="P46" s="11">
        <f>[42]Outubro!$K$19</f>
        <v>0</v>
      </c>
      <c r="Q46" s="11">
        <f>[42]Outubro!$K$20</f>
        <v>0</v>
      </c>
      <c r="R46" s="11">
        <f>[42]Outubro!$K$21</f>
        <v>0</v>
      </c>
      <c r="S46" s="11">
        <f>[42]Outubro!$K$22</f>
        <v>0</v>
      </c>
      <c r="T46" s="11">
        <f>[42]Outubro!$K$23</f>
        <v>0</v>
      </c>
      <c r="U46" s="11">
        <f>[42]Outubro!$K$24</f>
        <v>0</v>
      </c>
      <c r="V46" s="11">
        <f>[42]Outubro!$K$25</f>
        <v>0</v>
      </c>
      <c r="W46" s="11">
        <f>[42]Outubro!$K$26</f>
        <v>0</v>
      </c>
      <c r="X46" s="11">
        <f>[42]Outubro!$K$27</f>
        <v>0</v>
      </c>
      <c r="Y46" s="11">
        <f>[42]Outubro!$K$28</f>
        <v>0</v>
      </c>
      <c r="Z46" s="11">
        <f>[42]Outubro!$K$29</f>
        <v>0</v>
      </c>
      <c r="AA46" s="11">
        <f>[42]Outubro!$K$30</f>
        <v>0</v>
      </c>
      <c r="AB46" s="11">
        <f>[42]Outubro!$K$31</f>
        <v>0</v>
      </c>
      <c r="AC46" s="11">
        <f>[42]Outubro!$K$32</f>
        <v>0</v>
      </c>
      <c r="AD46" s="11">
        <f>[42]Outubro!$K$33</f>
        <v>0</v>
      </c>
      <c r="AE46" s="11">
        <f>[42]Outubro!$K$34</f>
        <v>0</v>
      </c>
      <c r="AF46" s="11">
        <f>[42]Outubro!$K$35</f>
        <v>0</v>
      </c>
      <c r="AG46" s="14">
        <f t="shared" si="10"/>
        <v>0</v>
      </c>
      <c r="AH46" s="15">
        <f t="shared" si="11"/>
        <v>0</v>
      </c>
      <c r="AI46" s="66">
        <f t="shared" si="12"/>
        <v>31</v>
      </c>
      <c r="AJ46" s="12" t="s">
        <v>47</v>
      </c>
    </row>
    <row r="47" spans="1:37" x14ac:dyDescent="0.2">
      <c r="A47" s="57" t="s">
        <v>31</v>
      </c>
      <c r="B47" s="11">
        <f>[43]Outubro!$K$5</f>
        <v>0</v>
      </c>
      <c r="C47" s="11">
        <f>[43]Outubro!$K$6</f>
        <v>0</v>
      </c>
      <c r="D47" s="11">
        <f>[43]Outubro!$K$7</f>
        <v>0</v>
      </c>
      <c r="E47" s="11">
        <f>[43]Outubro!$K$8</f>
        <v>0</v>
      </c>
      <c r="F47" s="11">
        <f>[43]Outubro!$K$9</f>
        <v>0</v>
      </c>
      <c r="G47" s="11">
        <f>[43]Outubro!$K$10</f>
        <v>0</v>
      </c>
      <c r="H47" s="11">
        <f>[43]Outubro!$K$11</f>
        <v>0</v>
      </c>
      <c r="I47" s="11">
        <f>[43]Outubro!$K$12</f>
        <v>0</v>
      </c>
      <c r="J47" s="11">
        <f>[43]Outubro!$K$13</f>
        <v>0</v>
      </c>
      <c r="K47" s="11">
        <f>[43]Outubro!$K$14</f>
        <v>0</v>
      </c>
      <c r="L47" s="11">
        <f>[43]Outubro!$K$15</f>
        <v>0</v>
      </c>
      <c r="M47" s="11">
        <f>[43]Outubro!$K$16</f>
        <v>0</v>
      </c>
      <c r="N47" s="11">
        <f>[43]Outubro!$K$17</f>
        <v>0</v>
      </c>
      <c r="O47" s="11">
        <f>[43]Outubro!$K$18</f>
        <v>0</v>
      </c>
      <c r="P47" s="11">
        <f>[43]Outubro!$K$19</f>
        <v>0</v>
      </c>
      <c r="Q47" s="11">
        <f>[43]Outubro!$K$20</f>
        <v>0</v>
      </c>
      <c r="R47" s="11">
        <f>[43]Outubro!$K$21</f>
        <v>0</v>
      </c>
      <c r="S47" s="11">
        <f>[43]Outubro!$K$22</f>
        <v>0</v>
      </c>
      <c r="T47" s="11">
        <f>[43]Outubro!$K$23</f>
        <v>0</v>
      </c>
      <c r="U47" s="11">
        <f>[43]Outubro!$K$24</f>
        <v>0</v>
      </c>
      <c r="V47" s="11">
        <f>[43]Outubro!$K$25</f>
        <v>0</v>
      </c>
      <c r="W47" s="11">
        <f>[43]Outubro!$K$26</f>
        <v>0</v>
      </c>
      <c r="X47" s="11">
        <f>[43]Outubro!$K$27</f>
        <v>0</v>
      </c>
      <c r="Y47" s="11">
        <f>[43]Outubro!$K$28</f>
        <v>0</v>
      </c>
      <c r="Z47" s="11">
        <f>[43]Outubro!$K$29</f>
        <v>0</v>
      </c>
      <c r="AA47" s="11">
        <f>[43]Outubro!$K$30</f>
        <v>0</v>
      </c>
      <c r="AB47" s="11">
        <f>[43]Outubro!$K$31</f>
        <v>0</v>
      </c>
      <c r="AC47" s="11">
        <f>[43]Outubro!$K$32</f>
        <v>0</v>
      </c>
      <c r="AD47" s="11">
        <f>[43]Outubro!$K$33</f>
        <v>0</v>
      </c>
      <c r="AE47" s="11">
        <f>[43]Outubro!$K$34</f>
        <v>0</v>
      </c>
      <c r="AF47" s="11">
        <f>[43]Outubro!$K$35</f>
        <v>0</v>
      </c>
      <c r="AG47" s="14">
        <f t="shared" si="10"/>
        <v>0</v>
      </c>
      <c r="AH47" s="15">
        <f t="shared" si="11"/>
        <v>0</v>
      </c>
      <c r="AI47" s="66">
        <f t="shared" si="12"/>
        <v>31</v>
      </c>
    </row>
    <row r="48" spans="1:37" x14ac:dyDescent="0.2">
      <c r="A48" s="57" t="s">
        <v>44</v>
      </c>
      <c r="B48" s="11">
        <f>[44]Outubro!$K$5</f>
        <v>0</v>
      </c>
      <c r="C48" s="11">
        <f>[44]Outubro!$K$6</f>
        <v>0</v>
      </c>
      <c r="D48" s="11">
        <f>[44]Outubro!$K$7</f>
        <v>0</v>
      </c>
      <c r="E48" s="11">
        <f>[44]Outubro!$K$8</f>
        <v>0</v>
      </c>
      <c r="F48" s="11">
        <f>[44]Outubro!$K$9</f>
        <v>0</v>
      </c>
      <c r="G48" s="11">
        <f>[44]Outubro!$K$10</f>
        <v>4</v>
      </c>
      <c r="H48" s="11">
        <f>[44]Outubro!$K$11</f>
        <v>0</v>
      </c>
      <c r="I48" s="11">
        <f>[44]Outubro!$K$12</f>
        <v>0</v>
      </c>
      <c r="J48" s="11">
        <f>[44]Outubro!$K$13</f>
        <v>0</v>
      </c>
      <c r="K48" s="11">
        <f>[44]Outubro!$K$14</f>
        <v>0</v>
      </c>
      <c r="L48" s="11">
        <f>[44]Outubro!$K$15</f>
        <v>0</v>
      </c>
      <c r="M48" s="11">
        <f>[44]Outubro!$K$16</f>
        <v>0</v>
      </c>
      <c r="N48" s="11">
        <f>[44]Outubro!$K$17</f>
        <v>1.4</v>
      </c>
      <c r="O48" s="11">
        <f>[44]Outubro!$K$18</f>
        <v>0.2</v>
      </c>
      <c r="P48" s="11">
        <f>[44]Outubro!$K$19</f>
        <v>0</v>
      </c>
      <c r="Q48" s="11">
        <f>[44]Outubro!$K$20</f>
        <v>0</v>
      </c>
      <c r="R48" s="11">
        <f>[44]Outubro!$K$21</f>
        <v>0</v>
      </c>
      <c r="S48" s="11">
        <f>[44]Outubro!$K$22</f>
        <v>0.4</v>
      </c>
      <c r="T48" s="11">
        <f>[44]Outubro!$K$23</f>
        <v>0</v>
      </c>
      <c r="U48" s="11">
        <f>[44]Outubro!$K$24</f>
        <v>0</v>
      </c>
      <c r="V48" s="11">
        <f>[44]Outubro!$K$25</f>
        <v>14</v>
      </c>
      <c r="W48" s="11">
        <f>[44]Outubro!$K$26</f>
        <v>0.4</v>
      </c>
      <c r="X48" s="11">
        <f>[44]Outubro!$K$27</f>
        <v>0</v>
      </c>
      <c r="Y48" s="11">
        <f>[44]Outubro!$K$28</f>
        <v>0</v>
      </c>
      <c r="Z48" s="11">
        <f>[44]Outubro!$K$29</f>
        <v>11.799999999999999</v>
      </c>
      <c r="AA48" s="11">
        <f>[44]Outubro!$K$30</f>
        <v>11</v>
      </c>
      <c r="AB48" s="11">
        <f>[44]Outubro!$K$31</f>
        <v>0</v>
      </c>
      <c r="AC48" s="11">
        <f>[44]Outubro!$K$32</f>
        <v>0</v>
      </c>
      <c r="AD48" s="11">
        <f>[44]Outubro!$K$33</f>
        <v>0</v>
      </c>
      <c r="AE48" s="11">
        <f>[44]Outubro!$K$34</f>
        <v>0</v>
      </c>
      <c r="AF48" s="11">
        <f>[44]Outubro!$K$35</f>
        <v>2.6</v>
      </c>
      <c r="AG48" s="14">
        <f t="shared" si="10"/>
        <v>45.8</v>
      </c>
      <c r="AH48" s="15">
        <f t="shared" si="11"/>
        <v>14</v>
      </c>
      <c r="AI48" s="66">
        <f t="shared" si="12"/>
        <v>22</v>
      </c>
      <c r="AJ48" s="12" t="s">
        <v>47</v>
      </c>
    </row>
    <row r="49" spans="1:36" x14ac:dyDescent="0.2">
      <c r="A49" s="57" t="s">
        <v>20</v>
      </c>
      <c r="B49" s="11">
        <f>[45]Outubro!$K$5</f>
        <v>0</v>
      </c>
      <c r="C49" s="11">
        <f>[45]Outubro!$K$6</f>
        <v>0</v>
      </c>
      <c r="D49" s="11">
        <f>[45]Outubro!$K$7</f>
        <v>0</v>
      </c>
      <c r="E49" s="11">
        <f>[45]Outubro!$K$8</f>
        <v>0</v>
      </c>
      <c r="F49" s="11">
        <f>[45]Outubro!$K$9</f>
        <v>0</v>
      </c>
      <c r="G49" s="11">
        <f>[45]Outubro!$K$10</f>
        <v>0</v>
      </c>
      <c r="H49" s="11">
        <f>[45]Outubro!$K$11</f>
        <v>0</v>
      </c>
      <c r="I49" s="11">
        <f>[45]Outubro!$K$12</f>
        <v>0.8</v>
      </c>
      <c r="J49" s="11">
        <f>[45]Outubro!$K$13</f>
        <v>1.7999999999999998</v>
      </c>
      <c r="K49" s="11">
        <f>[45]Outubro!$K$14</f>
        <v>0</v>
      </c>
      <c r="L49" s="11">
        <f>[45]Outubro!$K$15</f>
        <v>0</v>
      </c>
      <c r="M49" s="11">
        <f>[45]Outubro!$K$16</f>
        <v>0</v>
      </c>
      <c r="N49" s="11">
        <f>[45]Outubro!$K$17</f>
        <v>0</v>
      </c>
      <c r="O49" s="11">
        <f>[45]Outubro!$K$18</f>
        <v>0.2</v>
      </c>
      <c r="P49" s="11">
        <f>[45]Outubro!$K$19</f>
        <v>0</v>
      </c>
      <c r="Q49" s="11">
        <f>[45]Outubro!$K$20</f>
        <v>0</v>
      </c>
      <c r="R49" s="11">
        <f>[45]Outubro!$K$21</f>
        <v>0</v>
      </c>
      <c r="S49" s="11">
        <f>[45]Outubro!$K$22</f>
        <v>0</v>
      </c>
      <c r="T49" s="11">
        <f>[45]Outubro!$K$23</f>
        <v>0</v>
      </c>
      <c r="U49" s="11">
        <f>[45]Outubro!$K$24</f>
        <v>0</v>
      </c>
      <c r="V49" s="11">
        <f>[45]Outubro!$K$25</f>
        <v>29.4</v>
      </c>
      <c r="W49" s="11">
        <f>[45]Outubro!$K$26</f>
        <v>0.2</v>
      </c>
      <c r="X49" s="11">
        <f>[45]Outubro!$K$27</f>
        <v>0</v>
      </c>
      <c r="Y49" s="11">
        <f>[45]Outubro!$K$28</f>
        <v>0</v>
      </c>
      <c r="Z49" s="11">
        <f>[45]Outubro!$K$29</f>
        <v>0</v>
      </c>
      <c r="AA49" s="11">
        <f>[45]Outubro!$K$30</f>
        <v>0</v>
      </c>
      <c r="AB49" s="11">
        <f>[45]Outubro!$K$31</f>
        <v>0</v>
      </c>
      <c r="AC49" s="11">
        <f>[45]Outubro!$K$32</f>
        <v>17</v>
      </c>
      <c r="AD49" s="11">
        <f>[45]Outubro!$K$33</f>
        <v>2.2000000000000002</v>
      </c>
      <c r="AE49" s="11">
        <f>[45]Outubro!$K$34</f>
        <v>0</v>
      </c>
      <c r="AF49" s="11">
        <f>[45]Outubro!$K$35</f>
        <v>0</v>
      </c>
      <c r="AG49" s="14">
        <f t="shared" si="10"/>
        <v>51.6</v>
      </c>
      <c r="AH49" s="15">
        <f t="shared" si="11"/>
        <v>29.4</v>
      </c>
      <c r="AI49" s="66">
        <f t="shared" si="12"/>
        <v>24</v>
      </c>
    </row>
    <row r="50" spans="1:36" s="5" customFormat="1" ht="17.100000000000001" customHeight="1" x14ac:dyDescent="0.2">
      <c r="A50" s="58" t="s">
        <v>33</v>
      </c>
      <c r="B50" s="13">
        <f t="shared" ref="B50:AH50" si="13">MAX(B5:B49)</f>
        <v>7.4</v>
      </c>
      <c r="C50" s="13">
        <f t="shared" si="13"/>
        <v>18.399999999999999</v>
      </c>
      <c r="D50" s="13">
        <f t="shared" si="13"/>
        <v>13.8</v>
      </c>
      <c r="E50" s="13">
        <f t="shared" si="13"/>
        <v>14.8</v>
      </c>
      <c r="F50" s="13">
        <f t="shared" si="13"/>
        <v>46</v>
      </c>
      <c r="G50" s="13">
        <f t="shared" si="13"/>
        <v>45.8</v>
      </c>
      <c r="H50" s="13">
        <f t="shared" si="13"/>
        <v>4.8000000000000016</v>
      </c>
      <c r="I50" s="13">
        <f t="shared" si="13"/>
        <v>28.599999999999998</v>
      </c>
      <c r="J50" s="13">
        <f t="shared" si="13"/>
        <v>14.2</v>
      </c>
      <c r="K50" s="13">
        <f t="shared" si="13"/>
        <v>0.60000000000000009</v>
      </c>
      <c r="L50" s="13">
        <f t="shared" si="13"/>
        <v>4.2</v>
      </c>
      <c r="M50" s="13">
        <f t="shared" si="13"/>
        <v>10.4</v>
      </c>
      <c r="N50" s="13">
        <f t="shared" si="13"/>
        <v>20.399999999999999</v>
      </c>
      <c r="O50" s="13">
        <f t="shared" si="13"/>
        <v>14.200000000000001</v>
      </c>
      <c r="P50" s="13">
        <f t="shared" si="13"/>
        <v>12.2</v>
      </c>
      <c r="Q50" s="13">
        <f t="shared" si="13"/>
        <v>0.8</v>
      </c>
      <c r="R50" s="13">
        <f t="shared" si="13"/>
        <v>35.200000000000003</v>
      </c>
      <c r="S50" s="13">
        <f t="shared" si="13"/>
        <v>68</v>
      </c>
      <c r="T50" s="13">
        <f t="shared" si="13"/>
        <v>24.2</v>
      </c>
      <c r="U50" s="13">
        <f t="shared" si="13"/>
        <v>33.200000000000003</v>
      </c>
      <c r="V50" s="13">
        <f t="shared" si="13"/>
        <v>50.79999999999999</v>
      </c>
      <c r="W50" s="13">
        <f t="shared" si="13"/>
        <v>9</v>
      </c>
      <c r="X50" s="13">
        <f t="shared" si="13"/>
        <v>0.2</v>
      </c>
      <c r="Y50" s="13">
        <f t="shared" si="13"/>
        <v>0</v>
      </c>
      <c r="Z50" s="13">
        <f t="shared" si="13"/>
        <v>14.2</v>
      </c>
      <c r="AA50" s="13">
        <f t="shared" si="13"/>
        <v>25.6</v>
      </c>
      <c r="AB50" s="13">
        <f t="shared" si="13"/>
        <v>15.4</v>
      </c>
      <c r="AC50" s="13">
        <f t="shared" si="13"/>
        <v>17</v>
      </c>
      <c r="AD50" s="13">
        <f t="shared" si="13"/>
        <v>2.2000000000000002</v>
      </c>
      <c r="AE50" s="13">
        <f t="shared" si="13"/>
        <v>0</v>
      </c>
      <c r="AF50" s="13">
        <f>MAX(AF5:AF49)</f>
        <v>27.799999999999997</v>
      </c>
      <c r="AG50" s="14">
        <f t="shared" si="13"/>
        <v>162.6</v>
      </c>
      <c r="AH50" s="93">
        <f t="shared" si="13"/>
        <v>68</v>
      </c>
      <c r="AI50" s="184"/>
    </row>
    <row r="51" spans="1:36" s="8" customFormat="1" x14ac:dyDescent="0.2">
      <c r="A51" s="67" t="s">
        <v>34</v>
      </c>
      <c r="B51" s="112">
        <f t="shared" ref="B51:AG51" si="14">SUM(B5:B49)</f>
        <v>9.3999999999999986</v>
      </c>
      <c r="C51" s="112">
        <f t="shared" si="14"/>
        <v>82.799999999999983</v>
      </c>
      <c r="D51" s="112">
        <f t="shared" si="14"/>
        <v>26</v>
      </c>
      <c r="E51" s="112">
        <f t="shared" si="14"/>
        <v>64.800000000000011</v>
      </c>
      <c r="F51" s="112">
        <f t="shared" si="14"/>
        <v>125.2</v>
      </c>
      <c r="G51" s="112">
        <f t="shared" si="14"/>
        <v>153.6</v>
      </c>
      <c r="H51" s="112">
        <f t="shared" si="14"/>
        <v>8.6000000000000032</v>
      </c>
      <c r="I51" s="112">
        <f t="shared" si="14"/>
        <v>48.79999999999999</v>
      </c>
      <c r="J51" s="112">
        <f t="shared" si="14"/>
        <v>20.399999999999999</v>
      </c>
      <c r="K51" s="112">
        <f t="shared" si="14"/>
        <v>1</v>
      </c>
      <c r="L51" s="112">
        <f t="shared" si="14"/>
        <v>8</v>
      </c>
      <c r="M51" s="112">
        <f t="shared" si="14"/>
        <v>31.400000000000002</v>
      </c>
      <c r="N51" s="112">
        <f t="shared" si="14"/>
        <v>80.199999999999989</v>
      </c>
      <c r="O51" s="112">
        <f t="shared" si="14"/>
        <v>52.400000000000027</v>
      </c>
      <c r="P51" s="112">
        <f t="shared" si="14"/>
        <v>25</v>
      </c>
      <c r="Q51" s="112">
        <f t="shared" si="14"/>
        <v>1.2000000000000002</v>
      </c>
      <c r="R51" s="112">
        <f t="shared" si="14"/>
        <v>53.6</v>
      </c>
      <c r="S51" s="112">
        <f t="shared" si="14"/>
        <v>128.40000000000003</v>
      </c>
      <c r="T51" s="112">
        <f t="shared" si="14"/>
        <v>69.400000000000006</v>
      </c>
      <c r="U51" s="112">
        <f t="shared" si="14"/>
        <v>116.40000000000002</v>
      </c>
      <c r="V51" s="112">
        <f t="shared" si="14"/>
        <v>479.79999999999984</v>
      </c>
      <c r="W51" s="112">
        <f t="shared" si="14"/>
        <v>12.399999999999995</v>
      </c>
      <c r="X51" s="112">
        <f t="shared" si="14"/>
        <v>0.60000000000000009</v>
      </c>
      <c r="Y51" s="112">
        <f t="shared" si="14"/>
        <v>0</v>
      </c>
      <c r="Z51" s="112">
        <f t="shared" si="14"/>
        <v>34.6</v>
      </c>
      <c r="AA51" s="112">
        <f t="shared" si="14"/>
        <v>47.6</v>
      </c>
      <c r="AB51" s="112">
        <f t="shared" si="14"/>
        <v>25.599999999999998</v>
      </c>
      <c r="AC51" s="112">
        <f t="shared" si="14"/>
        <v>58</v>
      </c>
      <c r="AD51" s="112">
        <f t="shared" si="14"/>
        <v>5.4</v>
      </c>
      <c r="AE51" s="112">
        <f t="shared" si="14"/>
        <v>0</v>
      </c>
      <c r="AF51" s="112">
        <f>SUM(AF5:AF49)</f>
        <v>124.4</v>
      </c>
      <c r="AG51" s="139">
        <f t="shared" si="14"/>
        <v>1894.9999999999998</v>
      </c>
      <c r="AH51" s="105"/>
      <c r="AI51" s="185"/>
    </row>
    <row r="52" spans="1:36" x14ac:dyDescent="0.2">
      <c r="A52" s="46"/>
      <c r="B52" s="47"/>
      <c r="C52" s="47"/>
      <c r="D52" s="47" t="s">
        <v>101</v>
      </c>
      <c r="E52" s="47"/>
      <c r="F52" s="47"/>
      <c r="G52" s="47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54"/>
      <c r="AE52" s="60" t="s">
        <v>47</v>
      </c>
      <c r="AF52" s="60"/>
      <c r="AG52" s="51"/>
      <c r="AH52" s="55"/>
      <c r="AI52" s="53"/>
    </row>
    <row r="53" spans="1:36" x14ac:dyDescent="0.2">
      <c r="A53" s="46"/>
      <c r="B53" s="48" t="s">
        <v>102</v>
      </c>
      <c r="C53" s="48"/>
      <c r="D53" s="48"/>
      <c r="E53" s="48"/>
      <c r="F53" s="48"/>
      <c r="G53" s="48"/>
      <c r="H53" s="48"/>
      <c r="I53" s="48"/>
      <c r="J53" s="83"/>
      <c r="K53" s="83"/>
      <c r="L53" s="83"/>
      <c r="M53" s="83" t="s">
        <v>45</v>
      </c>
      <c r="N53" s="83"/>
      <c r="O53" s="83"/>
      <c r="P53" s="83"/>
      <c r="Q53" s="83"/>
      <c r="R53" s="83"/>
      <c r="S53" s="83"/>
      <c r="T53" s="150" t="s">
        <v>97</v>
      </c>
      <c r="U53" s="150"/>
      <c r="V53" s="150"/>
      <c r="W53" s="150"/>
      <c r="X53" s="150"/>
      <c r="Y53" s="83"/>
      <c r="Z53" s="83"/>
      <c r="AA53" s="83"/>
      <c r="AB53" s="83"/>
      <c r="AC53" s="83"/>
      <c r="AD53" s="83"/>
      <c r="AE53" s="83"/>
      <c r="AF53" s="115"/>
      <c r="AG53" s="51"/>
      <c r="AH53" s="83"/>
      <c r="AI53" s="53"/>
    </row>
    <row r="54" spans="1:36" x14ac:dyDescent="0.2">
      <c r="A54" s="49"/>
      <c r="B54" s="83"/>
      <c r="C54" s="83"/>
      <c r="D54" s="83"/>
      <c r="E54" s="83"/>
      <c r="F54" s="83"/>
      <c r="G54" s="83"/>
      <c r="H54" s="83"/>
      <c r="I54" s="83"/>
      <c r="J54" s="84"/>
      <c r="K54" s="84"/>
      <c r="L54" s="84"/>
      <c r="M54" s="84" t="s">
        <v>46</v>
      </c>
      <c r="N54" s="84"/>
      <c r="O54" s="84"/>
      <c r="P54" s="84"/>
      <c r="Q54" s="83"/>
      <c r="R54" s="83"/>
      <c r="S54" s="83"/>
      <c r="T54" s="151" t="s">
        <v>98</v>
      </c>
      <c r="U54" s="151"/>
      <c r="V54" s="151"/>
      <c r="W54" s="151"/>
      <c r="X54" s="151"/>
      <c r="Y54" s="83"/>
      <c r="Z54" s="83"/>
      <c r="AA54" s="83"/>
      <c r="AB54" s="83"/>
      <c r="AC54" s="83"/>
      <c r="AD54" s="54"/>
      <c r="AE54" s="54"/>
      <c r="AF54" s="54"/>
      <c r="AG54" s="51"/>
      <c r="AH54" s="83"/>
      <c r="AI54" s="50"/>
    </row>
    <row r="55" spans="1:36" x14ac:dyDescent="0.2">
      <c r="A55" s="46"/>
      <c r="B55" s="47"/>
      <c r="C55" s="47"/>
      <c r="D55" s="47"/>
      <c r="E55" s="47"/>
      <c r="F55" s="47"/>
      <c r="G55" s="47"/>
      <c r="H55" s="47"/>
      <c r="I55" s="47"/>
      <c r="J55" s="47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54"/>
      <c r="AE55" s="54"/>
      <c r="AF55" s="54"/>
      <c r="AG55" s="51"/>
      <c r="AH55" s="84"/>
      <c r="AI55" s="50"/>
    </row>
    <row r="56" spans="1:36" x14ac:dyDescent="0.2">
      <c r="A56" s="49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54"/>
      <c r="AF56" s="54"/>
      <c r="AG56" s="51"/>
      <c r="AH56" s="55"/>
      <c r="AI56" s="64"/>
    </row>
    <row r="57" spans="1:36" x14ac:dyDescent="0.2">
      <c r="A57" s="49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55"/>
      <c r="AF57" s="55"/>
      <c r="AG57" s="51"/>
      <c r="AH57" s="55"/>
      <c r="AI57" s="64"/>
    </row>
    <row r="58" spans="1:36" ht="13.5" thickBot="1" x14ac:dyDescent="0.25">
      <c r="A58" s="61"/>
      <c r="B58" s="62"/>
      <c r="C58" s="62"/>
      <c r="D58" s="62"/>
      <c r="E58" s="62"/>
      <c r="F58" s="62"/>
      <c r="G58" s="62" t="s">
        <v>47</v>
      </c>
      <c r="H58" s="62"/>
      <c r="I58" s="62"/>
      <c r="J58" s="62"/>
      <c r="K58" s="62"/>
      <c r="L58" s="62" t="s">
        <v>47</v>
      </c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3"/>
      <c r="AH58" s="65"/>
      <c r="AI58" s="56" t="s">
        <v>47</v>
      </c>
    </row>
    <row r="61" spans="1:36" x14ac:dyDescent="0.2">
      <c r="G61" s="2" t="s">
        <v>47</v>
      </c>
    </row>
    <row r="62" spans="1:36" x14ac:dyDescent="0.2">
      <c r="Q62" s="2" t="s">
        <v>47</v>
      </c>
      <c r="T62" s="2" t="s">
        <v>47</v>
      </c>
      <c r="V62" s="2" t="s">
        <v>47</v>
      </c>
      <c r="X62" s="2" t="s">
        <v>47</v>
      </c>
      <c r="Z62" s="2" t="s">
        <v>47</v>
      </c>
      <c r="AJ62" t="s">
        <v>47</v>
      </c>
    </row>
    <row r="63" spans="1:36" x14ac:dyDescent="0.2">
      <c r="J63" s="2" t="s">
        <v>47</v>
      </c>
      <c r="M63" s="2" t="s">
        <v>47</v>
      </c>
      <c r="P63" s="2" t="s">
        <v>47</v>
      </c>
      <c r="Q63" s="2" t="s">
        <v>47</v>
      </c>
      <c r="R63" s="2" t="s">
        <v>47</v>
      </c>
      <c r="S63" s="2" t="s">
        <v>47</v>
      </c>
      <c r="T63" s="2" t="s">
        <v>47</v>
      </c>
      <c r="W63" s="2" t="s">
        <v>47</v>
      </c>
      <c r="X63" s="2" t="s">
        <v>47</v>
      </c>
      <c r="Z63" s="2" t="s">
        <v>47</v>
      </c>
      <c r="AB63" s="2" t="s">
        <v>47</v>
      </c>
    </row>
    <row r="64" spans="1:36" x14ac:dyDescent="0.2">
      <c r="Q64" s="2" t="s">
        <v>47</v>
      </c>
      <c r="S64" s="2" t="s">
        <v>47</v>
      </c>
      <c r="V64" s="2" t="s">
        <v>47</v>
      </c>
      <c r="W64" s="2" t="s">
        <v>47</v>
      </c>
      <c r="AB64" s="2" t="s">
        <v>47</v>
      </c>
      <c r="AC64" s="2" t="s">
        <v>47</v>
      </c>
      <c r="AG64" s="7" t="s">
        <v>47</v>
      </c>
      <c r="AH64" s="1" t="s">
        <v>47</v>
      </c>
    </row>
    <row r="65" spans="8:40" x14ac:dyDescent="0.2">
      <c r="J65" s="2" t="s">
        <v>47</v>
      </c>
      <c r="O65" s="2" t="s">
        <v>229</v>
      </c>
      <c r="P65" s="2" t="s">
        <v>47</v>
      </c>
      <c r="S65" s="2" t="s">
        <v>47</v>
      </c>
      <c r="T65" s="2" t="s">
        <v>47</v>
      </c>
      <c r="U65" s="2" t="s">
        <v>47</v>
      </c>
      <c r="V65" s="2" t="s">
        <v>47</v>
      </c>
      <c r="Z65" s="2" t="s">
        <v>47</v>
      </c>
      <c r="AI65" s="10" t="s">
        <v>47</v>
      </c>
    </row>
    <row r="66" spans="8:40" x14ac:dyDescent="0.2">
      <c r="K66" s="2" t="s">
        <v>47</v>
      </c>
      <c r="L66" s="2" t="s">
        <v>47</v>
      </c>
      <c r="M66" s="2" t="s">
        <v>47</v>
      </c>
      <c r="P66" s="2" t="s">
        <v>47</v>
      </c>
      <c r="Q66" s="2" t="s">
        <v>47</v>
      </c>
      <c r="S66" s="2" t="s">
        <v>47</v>
      </c>
      <c r="W66" s="2" t="s">
        <v>47</v>
      </c>
      <c r="Z66" s="2" t="s">
        <v>47</v>
      </c>
      <c r="AB66" s="2" t="s">
        <v>47</v>
      </c>
    </row>
    <row r="67" spans="8:40" x14ac:dyDescent="0.2">
      <c r="H67" s="2" t="s">
        <v>47</v>
      </c>
      <c r="S67" s="2" t="s">
        <v>47</v>
      </c>
      <c r="W67" s="2" t="s">
        <v>47</v>
      </c>
    </row>
    <row r="68" spans="8:40" x14ac:dyDescent="0.2">
      <c r="Q68" s="2" t="s">
        <v>47</v>
      </c>
      <c r="R68" s="2" t="s">
        <v>47</v>
      </c>
      <c r="AE68" s="2" t="s">
        <v>47</v>
      </c>
    </row>
    <row r="69" spans="8:40" x14ac:dyDescent="0.2">
      <c r="S69" s="2" t="s">
        <v>47</v>
      </c>
      <c r="X69" s="2" t="s">
        <v>47</v>
      </c>
      <c r="AC69" s="2" t="s">
        <v>47</v>
      </c>
      <c r="AI69" s="10" t="s">
        <v>47</v>
      </c>
      <c r="AJ69" s="12" t="s">
        <v>47</v>
      </c>
    </row>
    <row r="70" spans="8:40" x14ac:dyDescent="0.2">
      <c r="Y70" s="2" t="s">
        <v>47</v>
      </c>
      <c r="AN70" t="s">
        <v>47</v>
      </c>
    </row>
    <row r="71" spans="8:40" x14ac:dyDescent="0.2">
      <c r="AL71" t="s">
        <v>47</v>
      </c>
    </row>
    <row r="73" spans="8:40" x14ac:dyDescent="0.2">
      <c r="AK73" s="12" t="s">
        <v>47</v>
      </c>
    </row>
    <row r="74" spans="8:40" x14ac:dyDescent="0.2">
      <c r="S74" s="2" t="s">
        <v>47</v>
      </c>
    </row>
    <row r="76" spans="8:40" x14ac:dyDescent="0.2">
      <c r="AJ76" s="12" t="s">
        <v>47</v>
      </c>
    </row>
    <row r="86" spans="40:40" x14ac:dyDescent="0.2">
      <c r="AN86" s="12" t="s">
        <v>47</v>
      </c>
    </row>
  </sheetData>
  <sortState ref="A5:AI49">
    <sortCondition ref="A5:A49"/>
  </sortState>
  <mergeCells count="37"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  <mergeCell ref="AI50:AI51"/>
    <mergeCell ref="S3:S4"/>
    <mergeCell ref="T53:X53"/>
    <mergeCell ref="R3:R4"/>
    <mergeCell ref="T54:X54"/>
    <mergeCell ref="V3:V4"/>
    <mergeCell ref="A2:A4"/>
    <mergeCell ref="B3:B4"/>
    <mergeCell ref="C3:C4"/>
    <mergeCell ref="D3:D4"/>
    <mergeCell ref="B2:AH2"/>
    <mergeCell ref="W3:W4"/>
    <mergeCell ref="E3:E4"/>
    <mergeCell ref="F3:F4"/>
    <mergeCell ref="G3:G4"/>
    <mergeCell ref="J3:J4"/>
    <mergeCell ref="M3:M4"/>
    <mergeCell ref="N3:N4"/>
    <mergeCell ref="AA3:AA4"/>
    <mergeCell ref="AE3:AE4"/>
    <mergeCell ref="AF3:AF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6 AG12 AG37 AG41:AG44 AG45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3" customWidth="1"/>
    <col min="3" max="3" width="9.5703125" style="44" customWidth="1"/>
    <col min="4" max="4" width="18.140625" style="43" customWidth="1"/>
    <col min="5" max="5" width="14" style="43" customWidth="1"/>
    <col min="6" max="6" width="10.140625" style="43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8" customFormat="1" ht="42.75" customHeight="1" x14ac:dyDescent="0.2">
      <c r="A1" s="16" t="s">
        <v>221</v>
      </c>
      <c r="B1" s="16" t="s">
        <v>48</v>
      </c>
      <c r="C1" s="16" t="s">
        <v>49</v>
      </c>
      <c r="D1" s="16" t="s">
        <v>50</v>
      </c>
      <c r="E1" s="16" t="s">
        <v>51</v>
      </c>
      <c r="F1" s="16" t="s">
        <v>52</v>
      </c>
      <c r="G1" s="16" t="s">
        <v>53</v>
      </c>
      <c r="H1" s="16" t="s">
        <v>103</v>
      </c>
      <c r="I1" s="16" t="s">
        <v>54</v>
      </c>
      <c r="J1" s="17"/>
      <c r="K1" s="17"/>
      <c r="L1" s="17"/>
      <c r="M1" s="17"/>
    </row>
    <row r="2" spans="1:13" s="23" customFormat="1" x14ac:dyDescent="0.2">
      <c r="A2" s="19" t="s">
        <v>176</v>
      </c>
      <c r="B2" s="19" t="s">
        <v>55</v>
      </c>
      <c r="C2" s="20" t="s">
        <v>56</v>
      </c>
      <c r="D2" s="20">
        <v>-20.444199999999999</v>
      </c>
      <c r="E2" s="20">
        <v>-52.875599999999999</v>
      </c>
      <c r="F2" s="20">
        <v>388</v>
      </c>
      <c r="G2" s="21">
        <v>40405</v>
      </c>
      <c r="H2" s="22">
        <v>1</v>
      </c>
      <c r="I2" s="20" t="s">
        <v>57</v>
      </c>
      <c r="J2" s="17"/>
      <c r="K2" s="17"/>
      <c r="L2" s="17"/>
      <c r="M2" s="17"/>
    </row>
    <row r="3" spans="1:13" ht="12.75" customHeight="1" x14ac:dyDescent="0.2">
      <c r="A3" s="19" t="s">
        <v>177</v>
      </c>
      <c r="B3" s="19" t="s">
        <v>55</v>
      </c>
      <c r="C3" s="20" t="s">
        <v>58</v>
      </c>
      <c r="D3" s="22">
        <v>-23.002500000000001</v>
      </c>
      <c r="E3" s="22">
        <v>-55.3294</v>
      </c>
      <c r="F3" s="22">
        <v>431</v>
      </c>
      <c r="G3" s="24">
        <v>39611</v>
      </c>
      <c r="H3" s="22">
        <v>1</v>
      </c>
      <c r="I3" s="20" t="s">
        <v>59</v>
      </c>
      <c r="J3" s="25"/>
      <c r="K3" s="25"/>
      <c r="L3" s="25"/>
      <c r="M3" s="25"/>
    </row>
    <row r="4" spans="1:13" x14ac:dyDescent="0.2">
      <c r="A4" s="19" t="s">
        <v>178</v>
      </c>
      <c r="B4" s="19" t="s">
        <v>55</v>
      </c>
      <c r="C4" s="20" t="s">
        <v>60</v>
      </c>
      <c r="D4" s="26">
        <v>-20.4756</v>
      </c>
      <c r="E4" s="26">
        <v>-55.783900000000003</v>
      </c>
      <c r="F4" s="26">
        <v>155</v>
      </c>
      <c r="G4" s="24">
        <v>39022</v>
      </c>
      <c r="H4" s="22">
        <v>1</v>
      </c>
      <c r="I4" s="20" t="s">
        <v>61</v>
      </c>
      <c r="J4" s="25"/>
      <c r="K4" s="25"/>
      <c r="L4" s="25"/>
      <c r="M4" s="25"/>
    </row>
    <row r="5" spans="1:13" ht="14.25" customHeight="1" x14ac:dyDescent="0.2">
      <c r="A5" s="19" t="s">
        <v>179</v>
      </c>
      <c r="B5" s="19" t="s">
        <v>105</v>
      </c>
      <c r="C5" s="20" t="s">
        <v>106</v>
      </c>
      <c r="D5" s="70">
        <v>-11148083</v>
      </c>
      <c r="E5" s="71">
        <v>-53763736</v>
      </c>
      <c r="F5" s="26">
        <v>347</v>
      </c>
      <c r="G5" s="24">
        <v>43199</v>
      </c>
      <c r="H5" s="22">
        <v>1</v>
      </c>
      <c r="I5" s="20" t="s">
        <v>107</v>
      </c>
      <c r="J5" s="25"/>
      <c r="K5" s="25"/>
      <c r="L5" s="25"/>
      <c r="M5" s="25"/>
    </row>
    <row r="6" spans="1:13" ht="14.25" customHeight="1" x14ac:dyDescent="0.2">
      <c r="A6" s="19" t="s">
        <v>180</v>
      </c>
      <c r="B6" s="19" t="s">
        <v>105</v>
      </c>
      <c r="C6" s="20" t="s">
        <v>108</v>
      </c>
      <c r="D6" s="71">
        <v>-22955028</v>
      </c>
      <c r="E6" s="71">
        <v>-55626001</v>
      </c>
      <c r="F6" s="26">
        <v>605</v>
      </c>
      <c r="G6" s="24">
        <v>43203</v>
      </c>
      <c r="H6" s="22">
        <v>1</v>
      </c>
      <c r="I6" s="20" t="s">
        <v>109</v>
      </c>
      <c r="J6" s="25"/>
      <c r="K6" s="25"/>
      <c r="L6" s="25"/>
      <c r="M6" s="25"/>
    </row>
    <row r="7" spans="1:13" s="28" customFormat="1" x14ac:dyDescent="0.2">
      <c r="A7" s="19" t="s">
        <v>181</v>
      </c>
      <c r="B7" s="19" t="s">
        <v>55</v>
      </c>
      <c r="C7" s="20" t="s">
        <v>62</v>
      </c>
      <c r="D7" s="26">
        <v>-22.1008</v>
      </c>
      <c r="E7" s="26">
        <v>-56.54</v>
      </c>
      <c r="F7" s="26">
        <v>208</v>
      </c>
      <c r="G7" s="24">
        <v>40764</v>
      </c>
      <c r="H7" s="22">
        <v>1</v>
      </c>
      <c r="I7" s="27" t="s">
        <v>63</v>
      </c>
      <c r="J7" s="25"/>
      <c r="K7" s="25"/>
      <c r="L7" s="25"/>
      <c r="M7" s="25"/>
    </row>
    <row r="8" spans="1:13" s="28" customFormat="1" x14ac:dyDescent="0.2">
      <c r="A8" s="19" t="s">
        <v>182</v>
      </c>
      <c r="B8" s="19" t="s">
        <v>55</v>
      </c>
      <c r="C8" s="20" t="s">
        <v>65</v>
      </c>
      <c r="D8" s="26">
        <v>-21.7514</v>
      </c>
      <c r="E8" s="26">
        <v>-52.470599999999997</v>
      </c>
      <c r="F8" s="26">
        <v>387</v>
      </c>
      <c r="G8" s="24">
        <v>41354</v>
      </c>
      <c r="H8" s="22">
        <v>1</v>
      </c>
      <c r="I8" s="27" t="s">
        <v>110</v>
      </c>
      <c r="J8" s="25"/>
      <c r="K8" s="25"/>
      <c r="L8" s="25"/>
      <c r="M8" s="25"/>
    </row>
    <row r="9" spans="1:13" s="28" customFormat="1" x14ac:dyDescent="0.2">
      <c r="A9" s="19" t="s">
        <v>183</v>
      </c>
      <c r="B9" s="19" t="s">
        <v>105</v>
      </c>
      <c r="C9" s="20" t="s">
        <v>112</v>
      </c>
      <c r="D9" s="71">
        <v>-19945539</v>
      </c>
      <c r="E9" s="71">
        <v>-54368533</v>
      </c>
      <c r="F9" s="26">
        <v>624</v>
      </c>
      <c r="G9" s="24">
        <v>43129</v>
      </c>
      <c r="H9" s="22">
        <v>1</v>
      </c>
      <c r="I9" s="27" t="s">
        <v>113</v>
      </c>
      <c r="J9" s="25"/>
      <c r="K9" s="25"/>
      <c r="L9" s="25"/>
      <c r="M9" s="25"/>
    </row>
    <row r="10" spans="1:13" s="28" customFormat="1" x14ac:dyDescent="0.2">
      <c r="A10" s="19" t="s">
        <v>184</v>
      </c>
      <c r="B10" s="19" t="s">
        <v>105</v>
      </c>
      <c r="C10" s="20" t="s">
        <v>115</v>
      </c>
      <c r="D10" s="71">
        <v>-21246756</v>
      </c>
      <c r="E10" s="71">
        <v>-564560442</v>
      </c>
      <c r="F10" s="26">
        <v>329</v>
      </c>
      <c r="G10" s="24" t="s">
        <v>116</v>
      </c>
      <c r="H10" s="22">
        <v>1</v>
      </c>
      <c r="I10" s="27" t="s">
        <v>117</v>
      </c>
      <c r="J10" s="25"/>
      <c r="K10" s="25"/>
      <c r="L10" s="25"/>
      <c r="M10" s="25"/>
    </row>
    <row r="11" spans="1:13" s="28" customFormat="1" x14ac:dyDescent="0.2">
      <c r="A11" s="19" t="s">
        <v>185</v>
      </c>
      <c r="B11" s="19" t="s">
        <v>105</v>
      </c>
      <c r="C11" s="20" t="s">
        <v>119</v>
      </c>
      <c r="D11" s="71">
        <v>-21298278</v>
      </c>
      <c r="E11" s="71">
        <v>-52068917</v>
      </c>
      <c r="F11" s="26">
        <v>345</v>
      </c>
      <c r="G11" s="24">
        <v>43196</v>
      </c>
      <c r="H11" s="22">
        <v>1</v>
      </c>
      <c r="I11" s="27" t="s">
        <v>120</v>
      </c>
      <c r="J11" s="25"/>
      <c r="K11" s="25"/>
      <c r="L11" s="25"/>
      <c r="M11" s="25"/>
    </row>
    <row r="12" spans="1:13" s="28" customFormat="1" x14ac:dyDescent="0.2">
      <c r="A12" s="19" t="s">
        <v>186</v>
      </c>
      <c r="B12" s="19" t="s">
        <v>105</v>
      </c>
      <c r="C12" s="20" t="s">
        <v>122</v>
      </c>
      <c r="D12" s="71">
        <v>-22657056</v>
      </c>
      <c r="E12" s="71">
        <v>-54819306</v>
      </c>
      <c r="F12" s="26">
        <v>456</v>
      </c>
      <c r="G12" s="24">
        <v>43165</v>
      </c>
      <c r="H12" s="22">
        <v>1</v>
      </c>
      <c r="I12" s="27" t="s">
        <v>123</v>
      </c>
      <c r="J12" s="25"/>
      <c r="K12" s="25"/>
      <c r="L12" s="25"/>
      <c r="M12" s="25"/>
    </row>
    <row r="13" spans="1:13" s="80" customFormat="1" ht="15" x14ac:dyDescent="0.25">
      <c r="A13" s="72" t="s">
        <v>187</v>
      </c>
      <c r="B13" s="72" t="s">
        <v>105</v>
      </c>
      <c r="C13" s="73" t="s">
        <v>124</v>
      </c>
      <c r="D13" s="74">
        <v>-19587528</v>
      </c>
      <c r="E13" s="74">
        <v>-54030083</v>
      </c>
      <c r="F13" s="75">
        <v>540</v>
      </c>
      <c r="G13" s="76">
        <v>43206</v>
      </c>
      <c r="H13" s="77">
        <v>1</v>
      </c>
      <c r="I13" s="78" t="s">
        <v>125</v>
      </c>
      <c r="J13" s="79"/>
      <c r="K13" s="79"/>
      <c r="L13" s="79"/>
      <c r="M13" s="79"/>
    </row>
    <row r="14" spans="1:13" x14ac:dyDescent="0.2">
      <c r="A14" s="19" t="s">
        <v>188</v>
      </c>
      <c r="B14" s="19" t="s">
        <v>55</v>
      </c>
      <c r="C14" s="20" t="s">
        <v>126</v>
      </c>
      <c r="D14" s="26">
        <v>-20.45</v>
      </c>
      <c r="E14" s="26">
        <v>-54.616599999999998</v>
      </c>
      <c r="F14" s="26">
        <v>530</v>
      </c>
      <c r="G14" s="24">
        <v>37145</v>
      </c>
      <c r="H14" s="22">
        <v>1</v>
      </c>
      <c r="I14" s="20" t="s">
        <v>66</v>
      </c>
      <c r="J14" s="25"/>
      <c r="K14" s="25"/>
      <c r="L14" s="25"/>
      <c r="M14" s="25"/>
    </row>
    <row r="15" spans="1:13" x14ac:dyDescent="0.2">
      <c r="A15" s="19" t="s">
        <v>189</v>
      </c>
      <c r="B15" s="19" t="s">
        <v>55</v>
      </c>
      <c r="C15" s="20" t="s">
        <v>127</v>
      </c>
      <c r="D15" s="22">
        <v>-19.122499999999999</v>
      </c>
      <c r="E15" s="22">
        <v>-51.720799999999997</v>
      </c>
      <c r="F15" s="26">
        <v>516</v>
      </c>
      <c r="G15" s="24">
        <v>39515</v>
      </c>
      <c r="H15" s="22">
        <v>1</v>
      </c>
      <c r="I15" s="20" t="s">
        <v>67</v>
      </c>
      <c r="J15" s="25"/>
      <c r="K15" s="25"/>
      <c r="L15" s="25" t="s">
        <v>47</v>
      </c>
      <c r="M15" s="25"/>
    </row>
    <row r="16" spans="1:13" x14ac:dyDescent="0.2">
      <c r="A16" s="19" t="s">
        <v>190</v>
      </c>
      <c r="B16" s="19" t="s">
        <v>55</v>
      </c>
      <c r="C16" s="20" t="s">
        <v>128</v>
      </c>
      <c r="D16" s="26">
        <v>-18.802199999999999</v>
      </c>
      <c r="E16" s="26">
        <v>-52.602800000000002</v>
      </c>
      <c r="F16" s="26">
        <v>818</v>
      </c>
      <c r="G16" s="24">
        <v>39070</v>
      </c>
      <c r="H16" s="22">
        <v>1</v>
      </c>
      <c r="I16" s="20" t="s">
        <v>99</v>
      </c>
      <c r="J16" s="25"/>
      <c r="K16" s="25"/>
      <c r="L16" s="25"/>
      <c r="M16" s="25"/>
    </row>
    <row r="17" spans="1:13" ht="13.5" customHeight="1" x14ac:dyDescent="0.2">
      <c r="A17" s="19" t="s">
        <v>191</v>
      </c>
      <c r="B17" s="19" t="s">
        <v>55</v>
      </c>
      <c r="C17" s="20" t="s">
        <v>129</v>
      </c>
      <c r="D17" s="26">
        <v>-18.996700000000001</v>
      </c>
      <c r="E17" s="26">
        <v>-57.637500000000003</v>
      </c>
      <c r="F17" s="26">
        <v>126</v>
      </c>
      <c r="G17" s="24">
        <v>39017</v>
      </c>
      <c r="H17" s="22">
        <v>1</v>
      </c>
      <c r="I17" s="20" t="s">
        <v>68</v>
      </c>
      <c r="J17" s="25"/>
      <c r="K17" s="25"/>
      <c r="L17" s="25"/>
      <c r="M17" s="25"/>
    </row>
    <row r="18" spans="1:13" ht="13.5" customHeight="1" x14ac:dyDescent="0.2">
      <c r="A18" s="19" t="s">
        <v>192</v>
      </c>
      <c r="B18" s="19" t="s">
        <v>55</v>
      </c>
      <c r="C18" s="20" t="s">
        <v>130</v>
      </c>
      <c r="D18" s="26">
        <v>-18.4922</v>
      </c>
      <c r="E18" s="26">
        <v>-53.167200000000001</v>
      </c>
      <c r="F18" s="26">
        <v>730</v>
      </c>
      <c r="G18" s="24">
        <v>41247</v>
      </c>
      <c r="H18" s="22">
        <v>1</v>
      </c>
      <c r="I18" s="27" t="s">
        <v>69</v>
      </c>
      <c r="J18" s="25"/>
      <c r="K18" s="25"/>
      <c r="L18" s="25" t="s">
        <v>47</v>
      </c>
      <c r="M18" s="25"/>
    </row>
    <row r="19" spans="1:13" x14ac:dyDescent="0.2">
      <c r="A19" s="19" t="s">
        <v>193</v>
      </c>
      <c r="B19" s="19" t="s">
        <v>55</v>
      </c>
      <c r="C19" s="20" t="s">
        <v>131</v>
      </c>
      <c r="D19" s="26">
        <v>-18.304400000000001</v>
      </c>
      <c r="E19" s="26">
        <v>-54.440899999999999</v>
      </c>
      <c r="F19" s="26">
        <v>252</v>
      </c>
      <c r="G19" s="24">
        <v>39028</v>
      </c>
      <c r="H19" s="22">
        <v>1</v>
      </c>
      <c r="I19" s="20" t="s">
        <v>70</v>
      </c>
      <c r="J19" s="25"/>
      <c r="K19" s="25"/>
      <c r="L19" s="25" t="s">
        <v>47</v>
      </c>
      <c r="M19" s="25"/>
    </row>
    <row r="20" spans="1:13" x14ac:dyDescent="0.2">
      <c r="A20" s="19" t="s">
        <v>194</v>
      </c>
      <c r="B20" s="19" t="s">
        <v>55</v>
      </c>
      <c r="C20" s="20" t="s">
        <v>132</v>
      </c>
      <c r="D20" s="26">
        <v>-22.193899999999999</v>
      </c>
      <c r="E20" s="29">
        <v>-54.9114</v>
      </c>
      <c r="F20" s="26">
        <v>469</v>
      </c>
      <c r="G20" s="24">
        <v>39011</v>
      </c>
      <c r="H20" s="22">
        <v>1</v>
      </c>
      <c r="I20" s="20" t="s">
        <v>71</v>
      </c>
      <c r="J20" s="25"/>
      <c r="K20" s="25"/>
      <c r="L20" s="25"/>
      <c r="M20" s="25"/>
    </row>
    <row r="21" spans="1:13" x14ac:dyDescent="0.2">
      <c r="A21" s="19" t="s">
        <v>195</v>
      </c>
      <c r="B21" s="19" t="s">
        <v>105</v>
      </c>
      <c r="C21" s="20" t="s">
        <v>133</v>
      </c>
      <c r="D21" s="71">
        <v>-22308694</v>
      </c>
      <c r="E21" s="81">
        <v>-54325833</v>
      </c>
      <c r="F21" s="26">
        <v>340</v>
      </c>
      <c r="G21" s="24">
        <v>43159</v>
      </c>
      <c r="H21" s="22">
        <v>1</v>
      </c>
      <c r="I21" s="20" t="s">
        <v>134</v>
      </c>
      <c r="J21" s="25"/>
      <c r="K21" s="25"/>
      <c r="L21" s="25"/>
      <c r="M21" s="25" t="s">
        <v>47</v>
      </c>
    </row>
    <row r="22" spans="1:13" ht="25.5" x14ac:dyDescent="0.2">
      <c r="A22" s="19" t="s">
        <v>196</v>
      </c>
      <c r="B22" s="19" t="s">
        <v>105</v>
      </c>
      <c r="C22" s="20" t="s">
        <v>135</v>
      </c>
      <c r="D22" s="71">
        <v>-23644881</v>
      </c>
      <c r="E22" s="81">
        <v>-54570289</v>
      </c>
      <c r="F22" s="26">
        <v>319</v>
      </c>
      <c r="G22" s="24">
        <v>43204</v>
      </c>
      <c r="H22" s="22">
        <v>1</v>
      </c>
      <c r="I22" s="20" t="s">
        <v>136</v>
      </c>
      <c r="J22" s="25"/>
      <c r="K22" s="25"/>
      <c r="L22" s="25"/>
      <c r="M22" s="25"/>
    </row>
    <row r="23" spans="1:13" x14ac:dyDescent="0.2">
      <c r="A23" s="19" t="s">
        <v>197</v>
      </c>
      <c r="B23" s="19" t="s">
        <v>105</v>
      </c>
      <c r="C23" s="20" t="s">
        <v>137</v>
      </c>
      <c r="D23" s="71">
        <v>-22092833</v>
      </c>
      <c r="E23" s="81">
        <v>-54798833</v>
      </c>
      <c r="F23" s="26">
        <v>360</v>
      </c>
      <c r="G23" s="24">
        <v>43157</v>
      </c>
      <c r="H23" s="22">
        <v>1</v>
      </c>
      <c r="I23" s="20" t="s">
        <v>138</v>
      </c>
      <c r="J23" s="25"/>
      <c r="K23" s="25"/>
      <c r="L23" s="25"/>
      <c r="M23" s="25"/>
    </row>
    <row r="24" spans="1:13" x14ac:dyDescent="0.2">
      <c r="A24" s="19" t="s">
        <v>198</v>
      </c>
      <c r="B24" s="19" t="s">
        <v>55</v>
      </c>
      <c r="C24" s="20" t="s">
        <v>72</v>
      </c>
      <c r="D24" s="22">
        <v>-23.449400000000001</v>
      </c>
      <c r="E24" s="22">
        <v>-54.181699999999999</v>
      </c>
      <c r="F24" s="22">
        <v>336</v>
      </c>
      <c r="G24" s="24">
        <v>39598</v>
      </c>
      <c r="H24" s="22">
        <v>1</v>
      </c>
      <c r="I24" s="20" t="s">
        <v>73</v>
      </c>
      <c r="J24" s="25"/>
      <c r="K24" s="25"/>
      <c r="L24" s="25" t="s">
        <v>47</v>
      </c>
      <c r="M24" s="25" t="s">
        <v>47</v>
      </c>
    </row>
    <row r="25" spans="1:13" x14ac:dyDescent="0.2">
      <c r="A25" s="19" t="s">
        <v>199</v>
      </c>
      <c r="B25" s="19" t="s">
        <v>55</v>
      </c>
      <c r="C25" s="20" t="s">
        <v>74</v>
      </c>
      <c r="D25" s="26">
        <v>-22.3</v>
      </c>
      <c r="E25" s="26">
        <v>-53.816600000000001</v>
      </c>
      <c r="F25" s="26">
        <v>373.29</v>
      </c>
      <c r="G25" s="24">
        <v>37662</v>
      </c>
      <c r="H25" s="22">
        <v>1</v>
      </c>
      <c r="I25" s="20" t="s">
        <v>75</v>
      </c>
      <c r="J25" s="25"/>
      <c r="K25" s="25"/>
      <c r="L25" s="25" t="s">
        <v>47</v>
      </c>
      <c r="M25" s="25"/>
    </row>
    <row r="26" spans="1:13" s="28" customFormat="1" x14ac:dyDescent="0.2">
      <c r="A26" s="19" t="s">
        <v>200</v>
      </c>
      <c r="B26" s="19" t="s">
        <v>55</v>
      </c>
      <c r="C26" s="20" t="s">
        <v>76</v>
      </c>
      <c r="D26" s="26">
        <v>-21.478200000000001</v>
      </c>
      <c r="E26" s="26">
        <v>-56.136899999999997</v>
      </c>
      <c r="F26" s="26">
        <v>249</v>
      </c>
      <c r="G26" s="24">
        <v>40759</v>
      </c>
      <c r="H26" s="22">
        <v>1</v>
      </c>
      <c r="I26" s="27" t="s">
        <v>77</v>
      </c>
      <c r="J26" s="25"/>
      <c r="K26" s="25"/>
      <c r="L26" s="25"/>
      <c r="M26" s="25"/>
    </row>
    <row r="27" spans="1:13" x14ac:dyDescent="0.2">
      <c r="A27" s="19" t="s">
        <v>201</v>
      </c>
      <c r="B27" s="19" t="s">
        <v>55</v>
      </c>
      <c r="C27" s="20" t="s">
        <v>78</v>
      </c>
      <c r="D27" s="22">
        <v>-22.857199999999999</v>
      </c>
      <c r="E27" s="22">
        <v>-54.605600000000003</v>
      </c>
      <c r="F27" s="22">
        <v>379</v>
      </c>
      <c r="G27" s="24">
        <v>39617</v>
      </c>
      <c r="H27" s="22">
        <v>1</v>
      </c>
      <c r="I27" s="20" t="s">
        <v>79</v>
      </c>
      <c r="J27" s="25"/>
      <c r="K27" s="25"/>
      <c r="L27" s="25"/>
      <c r="M27" s="25"/>
    </row>
    <row r="28" spans="1:13" x14ac:dyDescent="0.2">
      <c r="A28" s="19" t="s">
        <v>202</v>
      </c>
      <c r="B28" s="19" t="s">
        <v>105</v>
      </c>
      <c r="C28" s="20" t="s">
        <v>139</v>
      </c>
      <c r="D28" s="71">
        <v>-22575389</v>
      </c>
      <c r="E28" s="71">
        <v>-55160833</v>
      </c>
      <c r="F28" s="22">
        <v>499</v>
      </c>
      <c r="G28" s="24">
        <v>43166</v>
      </c>
      <c r="H28" s="22">
        <v>1</v>
      </c>
      <c r="I28" s="20" t="s">
        <v>140</v>
      </c>
      <c r="J28" s="25"/>
      <c r="K28" s="25"/>
      <c r="L28" s="25"/>
      <c r="M28" s="25"/>
    </row>
    <row r="29" spans="1:13" ht="12.75" customHeight="1" x14ac:dyDescent="0.2">
      <c r="A29" s="19" t="s">
        <v>203</v>
      </c>
      <c r="B29" s="19" t="s">
        <v>55</v>
      </c>
      <c r="C29" s="20" t="s">
        <v>141</v>
      </c>
      <c r="D29" s="26">
        <v>-21.609200000000001</v>
      </c>
      <c r="E29" s="26">
        <v>-55.177799999999998</v>
      </c>
      <c r="F29" s="26">
        <v>401</v>
      </c>
      <c r="G29" s="24">
        <v>39065</v>
      </c>
      <c r="H29" s="22">
        <v>1</v>
      </c>
      <c r="I29" s="20" t="s">
        <v>80</v>
      </c>
      <c r="J29" s="25"/>
      <c r="K29" s="25"/>
      <c r="L29" s="25"/>
      <c r="M29" s="25"/>
    </row>
    <row r="30" spans="1:13" ht="12.75" customHeight="1" x14ac:dyDescent="0.2">
      <c r="A30" s="19" t="s">
        <v>204</v>
      </c>
      <c r="B30" s="19" t="s">
        <v>105</v>
      </c>
      <c r="C30" s="20" t="s">
        <v>142</v>
      </c>
      <c r="D30" s="71">
        <v>-21450972</v>
      </c>
      <c r="E30" s="71">
        <v>-54341972</v>
      </c>
      <c r="F30" s="26">
        <v>500</v>
      </c>
      <c r="G30" s="24">
        <v>43153</v>
      </c>
      <c r="H30" s="22">
        <v>1</v>
      </c>
      <c r="I30" s="20" t="s">
        <v>143</v>
      </c>
      <c r="J30" s="25"/>
      <c r="K30" s="25"/>
      <c r="L30" s="25"/>
      <c r="M30" s="25"/>
    </row>
    <row r="31" spans="1:13" ht="12.75" customHeight="1" x14ac:dyDescent="0.2">
      <c r="A31" s="19" t="s">
        <v>205</v>
      </c>
      <c r="B31" s="19" t="s">
        <v>105</v>
      </c>
      <c r="C31" s="20" t="s">
        <v>145</v>
      </c>
      <c r="D31" s="71">
        <v>-22078528</v>
      </c>
      <c r="E31" s="71">
        <v>-53465889</v>
      </c>
      <c r="F31" s="26">
        <v>372</v>
      </c>
      <c r="G31" s="24">
        <v>43199</v>
      </c>
      <c r="H31" s="22">
        <v>1</v>
      </c>
      <c r="I31" s="20" t="s">
        <v>146</v>
      </c>
      <c r="J31" s="25"/>
      <c r="K31" s="25"/>
      <c r="L31" s="25"/>
      <c r="M31" s="25"/>
    </row>
    <row r="32" spans="1:13" s="28" customFormat="1" x14ac:dyDescent="0.2">
      <c r="A32" s="19" t="s">
        <v>206</v>
      </c>
      <c r="B32" s="19" t="s">
        <v>55</v>
      </c>
      <c r="C32" s="20" t="s">
        <v>147</v>
      </c>
      <c r="D32" s="26">
        <v>-20.395600000000002</v>
      </c>
      <c r="E32" s="26">
        <v>-56.431699999999999</v>
      </c>
      <c r="F32" s="26">
        <v>140</v>
      </c>
      <c r="G32" s="24">
        <v>39023</v>
      </c>
      <c r="H32" s="22">
        <v>1</v>
      </c>
      <c r="I32" s="20" t="s">
        <v>81</v>
      </c>
      <c r="J32" s="25"/>
      <c r="K32" s="25"/>
      <c r="L32" s="25"/>
      <c r="M32" s="25" t="s">
        <v>47</v>
      </c>
    </row>
    <row r="33" spans="1:13" x14ac:dyDescent="0.2">
      <c r="A33" s="19" t="s">
        <v>207</v>
      </c>
      <c r="B33" s="19" t="s">
        <v>55</v>
      </c>
      <c r="C33" s="20" t="s">
        <v>148</v>
      </c>
      <c r="D33" s="26">
        <v>-18.988900000000001</v>
      </c>
      <c r="E33" s="26">
        <v>-56.623100000000001</v>
      </c>
      <c r="F33" s="26">
        <v>104</v>
      </c>
      <c r="G33" s="24">
        <v>38932</v>
      </c>
      <c r="H33" s="22">
        <v>1</v>
      </c>
      <c r="I33" s="20" t="s">
        <v>82</v>
      </c>
      <c r="J33" s="25"/>
      <c r="K33" s="25"/>
      <c r="L33" s="25"/>
      <c r="M33" s="25"/>
    </row>
    <row r="34" spans="1:13" s="28" customFormat="1" x14ac:dyDescent="0.2">
      <c r="A34" s="19" t="s">
        <v>208</v>
      </c>
      <c r="B34" s="19" t="s">
        <v>55</v>
      </c>
      <c r="C34" s="20" t="s">
        <v>149</v>
      </c>
      <c r="D34" s="26">
        <v>-19.414300000000001</v>
      </c>
      <c r="E34" s="26">
        <v>-51.1053</v>
      </c>
      <c r="F34" s="26">
        <v>424</v>
      </c>
      <c r="G34" s="24" t="s">
        <v>83</v>
      </c>
      <c r="H34" s="22">
        <v>1</v>
      </c>
      <c r="I34" s="20" t="s">
        <v>84</v>
      </c>
      <c r="J34" s="25"/>
      <c r="K34" s="25"/>
      <c r="L34" s="25"/>
      <c r="M34" s="25"/>
    </row>
    <row r="35" spans="1:13" s="28" customFormat="1" x14ac:dyDescent="0.2">
      <c r="A35" s="19" t="s">
        <v>209</v>
      </c>
      <c r="B35" s="19" t="s">
        <v>105</v>
      </c>
      <c r="C35" s="20" t="s">
        <v>150</v>
      </c>
      <c r="D35" s="71">
        <v>-18072711</v>
      </c>
      <c r="E35" s="71">
        <v>-54548811</v>
      </c>
      <c r="F35" s="26">
        <v>251</v>
      </c>
      <c r="G35" s="24">
        <v>43133</v>
      </c>
      <c r="H35" s="22">
        <v>1</v>
      </c>
      <c r="I35" s="20" t="s">
        <v>151</v>
      </c>
      <c r="J35" s="25"/>
      <c r="K35" s="25"/>
      <c r="L35" s="25"/>
      <c r="M35" s="25" t="s">
        <v>47</v>
      </c>
    </row>
    <row r="36" spans="1:13" x14ac:dyDescent="0.2">
      <c r="A36" s="19" t="s">
        <v>210</v>
      </c>
      <c r="B36" s="19" t="s">
        <v>55</v>
      </c>
      <c r="C36" s="20" t="s">
        <v>152</v>
      </c>
      <c r="D36" s="26">
        <v>-22.533300000000001</v>
      </c>
      <c r="E36" s="26">
        <v>-55.533299999999997</v>
      </c>
      <c r="F36" s="26">
        <v>650</v>
      </c>
      <c r="G36" s="24">
        <v>37140</v>
      </c>
      <c r="H36" s="22">
        <v>1</v>
      </c>
      <c r="I36" s="20" t="s">
        <v>85</v>
      </c>
      <c r="J36" s="25"/>
      <c r="K36" s="25"/>
      <c r="L36" s="25"/>
      <c r="M36" s="25"/>
    </row>
    <row r="37" spans="1:13" x14ac:dyDescent="0.2">
      <c r="A37" s="19" t="s">
        <v>211</v>
      </c>
      <c r="B37" s="19" t="s">
        <v>55</v>
      </c>
      <c r="C37" s="20" t="s">
        <v>153</v>
      </c>
      <c r="D37" s="26">
        <v>-21.7058</v>
      </c>
      <c r="E37" s="26">
        <v>-57.5533</v>
      </c>
      <c r="F37" s="26">
        <v>85</v>
      </c>
      <c r="G37" s="24">
        <v>39014</v>
      </c>
      <c r="H37" s="22">
        <v>1</v>
      </c>
      <c r="I37" s="20" t="s">
        <v>86</v>
      </c>
      <c r="J37" s="25"/>
      <c r="K37" s="25"/>
      <c r="L37" s="25"/>
      <c r="M37" s="25"/>
    </row>
    <row r="38" spans="1:13" s="28" customFormat="1" x14ac:dyDescent="0.2">
      <c r="A38" s="19" t="s">
        <v>212</v>
      </c>
      <c r="B38" s="19" t="s">
        <v>55</v>
      </c>
      <c r="C38" s="20" t="s">
        <v>154</v>
      </c>
      <c r="D38" s="26">
        <v>-19.420100000000001</v>
      </c>
      <c r="E38" s="26">
        <v>-54.553100000000001</v>
      </c>
      <c r="F38" s="26">
        <v>647</v>
      </c>
      <c r="G38" s="24">
        <v>39067</v>
      </c>
      <c r="H38" s="22">
        <v>1</v>
      </c>
      <c r="I38" s="20" t="s">
        <v>100</v>
      </c>
      <c r="J38" s="25"/>
      <c r="K38" s="25"/>
      <c r="L38" s="25"/>
      <c r="M38" s="25"/>
    </row>
    <row r="39" spans="1:13" s="28" customFormat="1" x14ac:dyDescent="0.2">
      <c r="A39" s="19" t="s">
        <v>213</v>
      </c>
      <c r="B39" s="19" t="s">
        <v>105</v>
      </c>
      <c r="C39" s="20" t="s">
        <v>155</v>
      </c>
      <c r="D39" s="71">
        <v>-20466094</v>
      </c>
      <c r="E39" s="71">
        <v>-53763028</v>
      </c>
      <c r="F39" s="26">
        <v>442</v>
      </c>
      <c r="G39" s="24">
        <v>43118</v>
      </c>
      <c r="H39" s="22">
        <v>1</v>
      </c>
      <c r="I39" s="20"/>
      <c r="J39" s="25"/>
      <c r="K39" s="25"/>
      <c r="L39" s="25"/>
      <c r="M39" s="25"/>
    </row>
    <row r="40" spans="1:13" x14ac:dyDescent="0.2">
      <c r="A40" s="19" t="s">
        <v>214</v>
      </c>
      <c r="B40" s="19" t="s">
        <v>55</v>
      </c>
      <c r="C40" s="20" t="s">
        <v>156</v>
      </c>
      <c r="D40" s="22">
        <v>-21.774999999999999</v>
      </c>
      <c r="E40" s="22">
        <v>-54.528100000000002</v>
      </c>
      <c r="F40" s="22">
        <v>329</v>
      </c>
      <c r="G40" s="24">
        <v>39625</v>
      </c>
      <c r="H40" s="22">
        <v>1</v>
      </c>
      <c r="I40" s="20" t="s">
        <v>87</v>
      </c>
      <c r="J40" s="25"/>
      <c r="K40" s="25"/>
      <c r="L40" s="25"/>
      <c r="M40" s="25" t="s">
        <v>47</v>
      </c>
    </row>
    <row r="41" spans="1:13" s="33" customFormat="1" ht="15" customHeight="1" x14ac:dyDescent="0.2">
      <c r="A41" s="30" t="s">
        <v>215</v>
      </c>
      <c r="B41" s="30" t="s">
        <v>105</v>
      </c>
      <c r="C41" s="20" t="s">
        <v>158</v>
      </c>
      <c r="D41" s="82">
        <v>-21305889</v>
      </c>
      <c r="E41" s="82">
        <v>-52820375</v>
      </c>
      <c r="F41" s="31">
        <v>383</v>
      </c>
      <c r="G41" s="21">
        <v>43209</v>
      </c>
      <c r="H41" s="20">
        <v>1</v>
      </c>
      <c r="I41" s="30" t="s">
        <v>159</v>
      </c>
      <c r="J41" s="32"/>
      <c r="K41" s="32"/>
      <c r="L41" s="32"/>
      <c r="M41" s="32"/>
    </row>
    <row r="42" spans="1:13" s="33" customFormat="1" ht="15" customHeight="1" x14ac:dyDescent="0.2">
      <c r="A42" s="30" t="s">
        <v>216</v>
      </c>
      <c r="B42" s="30" t="s">
        <v>55</v>
      </c>
      <c r="C42" s="20" t="s">
        <v>160</v>
      </c>
      <c r="D42" s="82">
        <v>-20981633</v>
      </c>
      <c r="E42" s="31">
        <v>-54.971899999999998</v>
      </c>
      <c r="F42" s="31">
        <v>464</v>
      </c>
      <c r="G42" s="21" t="s">
        <v>88</v>
      </c>
      <c r="H42" s="20">
        <v>1</v>
      </c>
      <c r="I42" s="30" t="s">
        <v>89</v>
      </c>
      <c r="J42" s="32"/>
      <c r="K42" s="32"/>
      <c r="L42" s="32"/>
      <c r="M42" s="32"/>
    </row>
    <row r="43" spans="1:13" s="28" customFormat="1" x14ac:dyDescent="0.2">
      <c r="A43" s="19" t="s">
        <v>217</v>
      </c>
      <c r="B43" s="19" t="s">
        <v>55</v>
      </c>
      <c r="C43" s="20" t="s">
        <v>161</v>
      </c>
      <c r="D43" s="22">
        <v>-23.966899999999999</v>
      </c>
      <c r="E43" s="22">
        <v>-55.0242</v>
      </c>
      <c r="F43" s="22">
        <v>402</v>
      </c>
      <c r="G43" s="24">
        <v>39605</v>
      </c>
      <c r="H43" s="22">
        <v>1</v>
      </c>
      <c r="I43" s="20" t="s">
        <v>90</v>
      </c>
      <c r="J43" s="25"/>
      <c r="K43" s="25"/>
      <c r="L43" s="25"/>
      <c r="M43" s="25"/>
    </row>
    <row r="44" spans="1:13" s="28" customFormat="1" x14ac:dyDescent="0.2">
      <c r="A44" s="19" t="s">
        <v>218</v>
      </c>
      <c r="B44" s="19" t="s">
        <v>105</v>
      </c>
      <c r="C44" s="20" t="s">
        <v>163</v>
      </c>
      <c r="D44" s="71">
        <v>-20351444</v>
      </c>
      <c r="E44" s="71">
        <v>-51430222</v>
      </c>
      <c r="F44" s="22">
        <v>374</v>
      </c>
      <c r="G44" s="24">
        <v>43196</v>
      </c>
      <c r="H44" s="22">
        <v>1</v>
      </c>
      <c r="I44" s="20" t="s">
        <v>164</v>
      </c>
      <c r="J44" s="25"/>
      <c r="K44" s="25"/>
      <c r="L44" s="25"/>
      <c r="M44" s="25"/>
    </row>
    <row r="45" spans="1:13" s="35" customFormat="1" x14ac:dyDescent="0.2">
      <c r="A45" s="30" t="s">
        <v>219</v>
      </c>
      <c r="B45" s="30" t="s">
        <v>55</v>
      </c>
      <c r="C45" s="20" t="s">
        <v>165</v>
      </c>
      <c r="D45" s="20">
        <v>-17.634699999999999</v>
      </c>
      <c r="E45" s="20">
        <v>-54.760100000000001</v>
      </c>
      <c r="F45" s="20">
        <v>486</v>
      </c>
      <c r="G45" s="21" t="s">
        <v>91</v>
      </c>
      <c r="H45" s="20">
        <v>1</v>
      </c>
      <c r="I45" s="22" t="s">
        <v>92</v>
      </c>
      <c r="J45" s="34"/>
      <c r="K45" s="34"/>
      <c r="L45" s="34"/>
      <c r="M45" s="34"/>
    </row>
    <row r="46" spans="1:13" x14ac:dyDescent="0.2">
      <c r="A46" s="19" t="s">
        <v>220</v>
      </c>
      <c r="B46" s="19" t="s">
        <v>55</v>
      </c>
      <c r="C46" s="20" t="s">
        <v>166</v>
      </c>
      <c r="D46" s="22">
        <v>-20.783300000000001</v>
      </c>
      <c r="E46" s="22">
        <v>-51.7</v>
      </c>
      <c r="F46" s="22">
        <v>313</v>
      </c>
      <c r="G46" s="24">
        <v>37137</v>
      </c>
      <c r="H46" s="22">
        <v>1</v>
      </c>
      <c r="I46" s="20" t="s">
        <v>93</v>
      </c>
      <c r="J46" s="25"/>
      <c r="K46" s="25"/>
      <c r="L46" s="25"/>
      <c r="M46" s="25"/>
    </row>
    <row r="47" spans="1:13" ht="18" customHeight="1" x14ac:dyDescent="0.2">
      <c r="A47" s="36"/>
      <c r="B47" s="37"/>
      <c r="C47" s="38"/>
      <c r="D47" s="38"/>
      <c r="E47" s="38"/>
      <c r="F47" s="38"/>
      <c r="G47" s="16" t="s">
        <v>94</v>
      </c>
      <c r="H47" s="20">
        <f>SUM(H2:H46)</f>
        <v>45</v>
      </c>
      <c r="I47" s="36"/>
      <c r="J47" s="25"/>
      <c r="K47" s="25"/>
      <c r="L47" s="25"/>
      <c r="M47" s="25"/>
    </row>
    <row r="48" spans="1:13" x14ac:dyDescent="0.2">
      <c r="A48" s="25" t="s">
        <v>95</v>
      </c>
      <c r="B48" s="39"/>
      <c r="C48" s="39"/>
      <c r="D48" s="39"/>
      <c r="E48" s="39"/>
      <c r="F48" s="39"/>
      <c r="G48" s="25"/>
      <c r="H48" s="40"/>
      <c r="I48" s="25"/>
      <c r="J48" s="25"/>
      <c r="K48" s="25"/>
      <c r="L48" s="25"/>
      <c r="M48" s="25"/>
    </row>
    <row r="49" spans="1:13" x14ac:dyDescent="0.2">
      <c r="A49" s="41" t="s">
        <v>96</v>
      </c>
      <c r="B49" s="42"/>
      <c r="C49" s="42"/>
      <c r="D49" s="42"/>
      <c r="E49" s="42"/>
      <c r="F49" s="42"/>
      <c r="G49" s="25"/>
      <c r="H49" s="25"/>
      <c r="I49" s="25"/>
      <c r="J49" s="25"/>
      <c r="K49" s="25"/>
      <c r="L49" s="25"/>
      <c r="M49" s="25"/>
    </row>
    <row r="50" spans="1:13" x14ac:dyDescent="0.2">
      <c r="A50" s="25"/>
      <c r="B50" s="42"/>
      <c r="C50" s="42"/>
      <c r="D50" s="42"/>
      <c r="E50" s="42"/>
      <c r="F50" s="42"/>
      <c r="G50" s="25"/>
      <c r="H50" s="25"/>
      <c r="I50" s="25"/>
      <c r="J50" s="25"/>
      <c r="K50" s="25"/>
      <c r="L50" s="25"/>
      <c r="M50" s="25"/>
    </row>
    <row r="51" spans="1:13" x14ac:dyDescent="0.2">
      <c r="A51" s="25"/>
      <c r="B51" s="42"/>
      <c r="C51" s="42"/>
      <c r="D51" s="42"/>
      <c r="E51" s="42"/>
      <c r="F51" s="42"/>
      <c r="G51" s="25"/>
      <c r="H51" s="25"/>
      <c r="I51" s="25"/>
      <c r="J51" s="25"/>
      <c r="K51" s="25"/>
      <c r="L51" s="25"/>
      <c r="M51" s="25"/>
    </row>
    <row r="52" spans="1:13" x14ac:dyDescent="0.2">
      <c r="A52" s="25"/>
      <c r="B52" s="42"/>
      <c r="C52" s="42"/>
      <c r="D52" s="42"/>
      <c r="E52" s="42"/>
      <c r="F52" s="42"/>
      <c r="G52" s="25"/>
      <c r="H52" s="25"/>
      <c r="I52" s="25"/>
      <c r="J52" s="25"/>
      <c r="K52" s="25"/>
      <c r="L52" s="25"/>
      <c r="M52" s="25"/>
    </row>
    <row r="53" spans="1:13" x14ac:dyDescent="0.2">
      <c r="A53" s="25"/>
      <c r="B53" s="42"/>
      <c r="C53" s="42"/>
      <c r="D53" s="42"/>
      <c r="E53" s="42"/>
      <c r="F53" s="42"/>
      <c r="G53" s="25"/>
      <c r="H53" s="25"/>
      <c r="I53" s="25"/>
      <c r="J53" s="25"/>
      <c r="K53" s="25"/>
      <c r="L53" s="25"/>
      <c r="M53" s="25"/>
    </row>
    <row r="54" spans="1:13" x14ac:dyDescent="0.2">
      <c r="A54" s="25"/>
      <c r="B54" s="42"/>
      <c r="C54" s="42"/>
      <c r="D54" s="42"/>
      <c r="E54" s="42"/>
      <c r="F54" s="42"/>
      <c r="G54" s="25"/>
      <c r="H54" s="25"/>
      <c r="I54" s="25"/>
      <c r="J54" s="25"/>
      <c r="K54" s="25"/>
      <c r="L54" s="25"/>
      <c r="M54" s="25"/>
    </row>
    <row r="55" spans="1:13" x14ac:dyDescent="0.2">
      <c r="A55" s="25"/>
      <c r="B55" s="42"/>
      <c r="C55" s="42"/>
      <c r="D55" s="42"/>
      <c r="E55" s="42"/>
      <c r="F55" s="42"/>
      <c r="G55" s="25"/>
      <c r="H55" s="25"/>
      <c r="I55" s="25"/>
      <c r="J55" s="25"/>
      <c r="K55" s="25"/>
      <c r="L55" s="25"/>
      <c r="M55" s="25"/>
    </row>
    <row r="56" spans="1:13" x14ac:dyDescent="0.2">
      <c r="A56" s="25"/>
      <c r="B56" s="42"/>
      <c r="C56" s="42"/>
      <c r="D56" s="42"/>
      <c r="E56" s="42"/>
      <c r="F56" s="42"/>
      <c r="G56" s="25"/>
      <c r="H56" s="25"/>
      <c r="I56" s="25"/>
      <c r="J56" s="25"/>
      <c r="K56" s="25"/>
      <c r="L56" s="25"/>
      <c r="M56" s="25"/>
    </row>
    <row r="57" spans="1:13" x14ac:dyDescent="0.2">
      <c r="A57" s="25"/>
      <c r="B57" s="42"/>
      <c r="C57" s="42"/>
      <c r="D57" s="42"/>
      <c r="E57" s="42"/>
      <c r="F57" s="42"/>
      <c r="G57" s="25"/>
      <c r="H57" s="25"/>
      <c r="I57" s="25"/>
      <c r="J57" s="25"/>
      <c r="K57" s="25"/>
      <c r="L57" s="25"/>
      <c r="M57" s="25"/>
    </row>
    <row r="58" spans="1:13" x14ac:dyDescent="0.2">
      <c r="A58" s="25"/>
      <c r="B58" s="42"/>
      <c r="C58" s="42"/>
      <c r="D58" s="42"/>
      <c r="E58" s="42"/>
      <c r="F58" s="42"/>
      <c r="G58" s="25"/>
      <c r="H58" s="25"/>
      <c r="I58" s="25"/>
      <c r="J58" s="25"/>
      <c r="K58" s="25"/>
      <c r="L58" s="25"/>
      <c r="M58" s="25"/>
    </row>
    <row r="59" spans="1:13" x14ac:dyDescent="0.2">
      <c r="A59" s="25"/>
      <c r="B59" s="42"/>
      <c r="C59" s="42"/>
      <c r="D59" s="42"/>
      <c r="E59" s="42"/>
      <c r="F59" s="42" t="s">
        <v>47</v>
      </c>
      <c r="G59" s="25"/>
      <c r="H59" s="25"/>
      <c r="I59" s="25"/>
      <c r="J59" s="25"/>
      <c r="K59" s="25"/>
      <c r="L59" s="25"/>
      <c r="M59" s="25"/>
    </row>
    <row r="60" spans="1:13" x14ac:dyDescent="0.2">
      <c r="A60" s="25"/>
      <c r="B60" s="42"/>
      <c r="C60" s="42"/>
      <c r="D60" s="42"/>
      <c r="E60" s="42"/>
      <c r="F60" s="42"/>
      <c r="G60" s="25"/>
      <c r="H60" s="25"/>
      <c r="I60" s="25"/>
      <c r="J60" s="25"/>
      <c r="K60" s="25"/>
      <c r="L60" s="25"/>
      <c r="M60" s="25"/>
    </row>
    <row r="61" spans="1:13" x14ac:dyDescent="0.2">
      <c r="A61" s="25"/>
      <c r="B61" s="42"/>
      <c r="C61" s="42"/>
      <c r="D61" s="42"/>
      <c r="E61" s="42"/>
      <c r="F61" s="42"/>
      <c r="G61" s="25"/>
      <c r="H61" s="25"/>
      <c r="I61" s="25"/>
      <c r="J61" s="25"/>
      <c r="K61" s="25"/>
      <c r="L61" s="25"/>
      <c r="M61" s="25"/>
    </row>
    <row r="62" spans="1:13" x14ac:dyDescent="0.2">
      <c r="A62" s="25"/>
      <c r="B62" s="42"/>
      <c r="C62" s="42"/>
      <c r="D62" s="42"/>
      <c r="E62" s="42"/>
      <c r="F62" s="42"/>
      <c r="G62" s="25"/>
      <c r="H62" s="25"/>
      <c r="I62" s="25"/>
      <c r="J62" s="25"/>
      <c r="K62" s="25"/>
      <c r="L62" s="25"/>
      <c r="M62" s="25"/>
    </row>
    <row r="63" spans="1:13" x14ac:dyDescent="0.2">
      <c r="A63" s="25"/>
      <c r="B63" s="42"/>
      <c r="C63" s="42"/>
      <c r="D63" s="42"/>
      <c r="E63" s="42"/>
      <c r="F63" s="42"/>
      <c r="G63" s="25"/>
      <c r="H63" s="25"/>
      <c r="I63" s="25"/>
      <c r="J63" s="25"/>
      <c r="K63" s="25"/>
      <c r="L63" s="25"/>
      <c r="M63" s="25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7"/>
  <sheetViews>
    <sheetView zoomScale="90" zoomScaleNormal="90" workbookViewId="0">
      <selection activeCell="AL70" sqref="AL70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1" width="5" style="2" customWidth="1"/>
    <col min="32" max="32" width="5.7109375" style="2" customWidth="1"/>
    <col min="33" max="33" width="7.42578125" style="7" customWidth="1"/>
    <col min="34" max="34" width="7.28515625" style="9" bestFit="1" customWidth="1"/>
  </cols>
  <sheetData>
    <row r="1" spans="1:36" ht="20.100000000000001" customHeight="1" x14ac:dyDescent="0.2">
      <c r="A1" s="156" t="s">
        <v>23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8"/>
    </row>
    <row r="2" spans="1:36" ht="20.100000000000001" customHeight="1" x14ac:dyDescent="0.2">
      <c r="A2" s="159" t="s">
        <v>21</v>
      </c>
      <c r="B2" s="140" t="s">
        <v>231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2"/>
    </row>
    <row r="3" spans="1:36" s="4" customFormat="1" ht="20.100000000000001" customHeight="1" x14ac:dyDescent="0.2">
      <c r="A3" s="160"/>
      <c r="B3" s="154">
        <v>1</v>
      </c>
      <c r="C3" s="154">
        <f>SUM(B3+1)</f>
        <v>2</v>
      </c>
      <c r="D3" s="154">
        <f t="shared" ref="D3:AD3" si="0">SUM(C3+1)</f>
        <v>3</v>
      </c>
      <c r="E3" s="154">
        <f t="shared" si="0"/>
        <v>4</v>
      </c>
      <c r="F3" s="154">
        <f t="shared" si="0"/>
        <v>5</v>
      </c>
      <c r="G3" s="154">
        <f t="shared" si="0"/>
        <v>6</v>
      </c>
      <c r="H3" s="154">
        <f t="shared" si="0"/>
        <v>7</v>
      </c>
      <c r="I3" s="154">
        <f t="shared" si="0"/>
        <v>8</v>
      </c>
      <c r="J3" s="154">
        <f t="shared" si="0"/>
        <v>9</v>
      </c>
      <c r="K3" s="154">
        <f t="shared" si="0"/>
        <v>10</v>
      </c>
      <c r="L3" s="154">
        <f t="shared" si="0"/>
        <v>11</v>
      </c>
      <c r="M3" s="154">
        <f t="shared" si="0"/>
        <v>12</v>
      </c>
      <c r="N3" s="154">
        <f t="shared" si="0"/>
        <v>13</v>
      </c>
      <c r="O3" s="154">
        <f t="shared" si="0"/>
        <v>14</v>
      </c>
      <c r="P3" s="154">
        <f t="shared" si="0"/>
        <v>15</v>
      </c>
      <c r="Q3" s="154">
        <f t="shared" si="0"/>
        <v>16</v>
      </c>
      <c r="R3" s="154">
        <f t="shared" si="0"/>
        <v>17</v>
      </c>
      <c r="S3" s="154">
        <f t="shared" si="0"/>
        <v>18</v>
      </c>
      <c r="T3" s="154">
        <f t="shared" si="0"/>
        <v>19</v>
      </c>
      <c r="U3" s="154">
        <f t="shared" si="0"/>
        <v>20</v>
      </c>
      <c r="V3" s="154">
        <f t="shared" si="0"/>
        <v>21</v>
      </c>
      <c r="W3" s="154">
        <f t="shared" si="0"/>
        <v>22</v>
      </c>
      <c r="X3" s="154">
        <f t="shared" si="0"/>
        <v>23</v>
      </c>
      <c r="Y3" s="154">
        <f t="shared" si="0"/>
        <v>24</v>
      </c>
      <c r="Z3" s="154">
        <f t="shared" si="0"/>
        <v>25</v>
      </c>
      <c r="AA3" s="154">
        <f t="shared" si="0"/>
        <v>26</v>
      </c>
      <c r="AB3" s="154">
        <f t="shared" si="0"/>
        <v>27</v>
      </c>
      <c r="AC3" s="154">
        <f t="shared" si="0"/>
        <v>28</v>
      </c>
      <c r="AD3" s="154">
        <f t="shared" si="0"/>
        <v>29</v>
      </c>
      <c r="AE3" s="152">
        <v>30</v>
      </c>
      <c r="AF3" s="154">
        <v>31</v>
      </c>
      <c r="AG3" s="110" t="s">
        <v>37</v>
      </c>
      <c r="AH3" s="59" t="s">
        <v>36</v>
      </c>
    </row>
    <row r="4" spans="1:36" s="5" customFormat="1" ht="20.100000000000001" customHeight="1" x14ac:dyDescent="0.2">
      <c r="A4" s="161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3"/>
      <c r="AF4" s="155"/>
      <c r="AG4" s="110" t="s">
        <v>35</v>
      </c>
      <c r="AH4" s="59" t="s">
        <v>35</v>
      </c>
    </row>
    <row r="5" spans="1:36" s="5" customFormat="1" x14ac:dyDescent="0.2">
      <c r="A5" s="57" t="s">
        <v>40</v>
      </c>
      <c r="B5" s="127">
        <f>[1]Outubro!$C$5</f>
        <v>39.799999999999997</v>
      </c>
      <c r="C5" s="127">
        <f>[1]Outubro!$C$6</f>
        <v>38.6</v>
      </c>
      <c r="D5" s="127">
        <f>[1]Outubro!$C$7</f>
        <v>36.299999999999997</v>
      </c>
      <c r="E5" s="127">
        <f>[1]Outubro!$C$8</f>
        <v>39.299999999999997</v>
      </c>
      <c r="F5" s="127">
        <f>[1]Outubro!$C$9</f>
        <v>40.1</v>
      </c>
      <c r="G5" s="127">
        <f>[1]Outubro!$C$10</f>
        <v>27.2</v>
      </c>
      <c r="H5" s="127">
        <f>[1]Outubro!$C$11</f>
        <v>30.6</v>
      </c>
      <c r="I5" s="127">
        <f>[1]Outubro!$C$12</f>
        <v>29.1</v>
      </c>
      <c r="J5" s="127">
        <f>[1]Outubro!$C$13</f>
        <v>34.5</v>
      </c>
      <c r="K5" s="127">
        <f>[1]Outubro!$C$14</f>
        <v>35.700000000000003</v>
      </c>
      <c r="L5" s="127">
        <f>[1]Outubro!$C$15</f>
        <v>38.200000000000003</v>
      </c>
      <c r="M5" s="127">
        <f>[1]Outubro!$C$16</f>
        <v>38.9</v>
      </c>
      <c r="N5" s="127">
        <f>[1]Outubro!$C$17</f>
        <v>33.700000000000003</v>
      </c>
      <c r="O5" s="127">
        <f>[1]Outubro!$C$18</f>
        <v>35.799999999999997</v>
      </c>
      <c r="P5" s="127">
        <f>[1]Outubro!$C$19</f>
        <v>37.799999999999997</v>
      </c>
      <c r="Q5" s="127">
        <f>[1]Outubro!$C$20</f>
        <v>38.5</v>
      </c>
      <c r="R5" s="127">
        <f>[1]Outubro!$C$21</f>
        <v>40.4</v>
      </c>
      <c r="S5" s="127">
        <f>[1]Outubro!$C$22</f>
        <v>36.700000000000003</v>
      </c>
      <c r="T5" s="127">
        <f>[1]Outubro!$C$23</f>
        <v>37.200000000000003</v>
      </c>
      <c r="U5" s="127">
        <f>[1]Outubro!$C$24</f>
        <v>37.4</v>
      </c>
      <c r="V5" s="127">
        <f>[1]Outubro!$C$25</f>
        <v>32.1</v>
      </c>
      <c r="W5" s="127">
        <f>[1]Outubro!$C$26</f>
        <v>26.2</v>
      </c>
      <c r="X5" s="127">
        <f>[1]Outubro!$C$27</f>
        <v>33.799999999999997</v>
      </c>
      <c r="Y5" s="127">
        <f>[1]Outubro!$C$28</f>
        <v>36.700000000000003</v>
      </c>
      <c r="Z5" s="127">
        <f>[1]Outubro!$C$29</f>
        <v>38.700000000000003</v>
      </c>
      <c r="AA5" s="127">
        <f>[1]Outubro!$C$30</f>
        <v>40.1</v>
      </c>
      <c r="AB5" s="127">
        <f>[1]Outubro!$C$31</f>
        <v>39.5</v>
      </c>
      <c r="AC5" s="127">
        <f>[1]Outubro!$C$32</f>
        <v>35.6</v>
      </c>
      <c r="AD5" s="127">
        <f>[1]Outubro!$C$33</f>
        <v>37.299999999999997</v>
      </c>
      <c r="AE5" s="127">
        <f>[1]Outubro!$C$34</f>
        <v>39.299999999999997</v>
      </c>
      <c r="AF5" s="127">
        <f>[1]Outubro!$C$35</f>
        <v>40.200000000000003</v>
      </c>
      <c r="AG5" s="131">
        <f>MAX(B5:AF5)</f>
        <v>40.4</v>
      </c>
      <c r="AH5" s="93">
        <f>AVERAGE(B5:AF5)</f>
        <v>36.300000000000004</v>
      </c>
    </row>
    <row r="6" spans="1:36" x14ac:dyDescent="0.2">
      <c r="A6" s="57" t="s">
        <v>0</v>
      </c>
      <c r="B6" s="11">
        <f>[2]Outubro!$C$5</f>
        <v>38.700000000000003</v>
      </c>
      <c r="C6" s="11">
        <f>[2]Outubro!$C$6</f>
        <v>37.4</v>
      </c>
      <c r="D6" s="11">
        <f>[2]Outubro!$C$7</f>
        <v>33.700000000000003</v>
      </c>
      <c r="E6" s="11">
        <f>[2]Outubro!$C$8</f>
        <v>37.200000000000003</v>
      </c>
      <c r="F6" s="11">
        <f>[2]Outubro!$C$9</f>
        <v>25.9</v>
      </c>
      <c r="G6" s="11">
        <f>[2]Outubro!$C$10</f>
        <v>21.8</v>
      </c>
      <c r="H6" s="11">
        <f>[2]Outubro!$C$11</f>
        <v>28.8</v>
      </c>
      <c r="I6" s="11">
        <f>[2]Outubro!$C$12</f>
        <v>30.3</v>
      </c>
      <c r="J6" s="11">
        <f>[2]Outubro!$C$13</f>
        <v>34.299999999999997</v>
      </c>
      <c r="K6" s="11">
        <f>[2]Outubro!$C$14</f>
        <v>35.6</v>
      </c>
      <c r="L6" s="11">
        <f>[2]Outubro!$C$15</f>
        <v>38.4</v>
      </c>
      <c r="M6" s="11">
        <f>[2]Outubro!$C$16</f>
        <v>38.4</v>
      </c>
      <c r="N6" s="11">
        <f>[2]Outubro!$C$17</f>
        <v>38.700000000000003</v>
      </c>
      <c r="O6" s="11">
        <f>[2]Outubro!$C$18</f>
        <v>31.9</v>
      </c>
      <c r="P6" s="11">
        <f>[2]Outubro!$C$19</f>
        <v>25</v>
      </c>
      <c r="Q6" s="11">
        <f>[2]Outubro!$C$20</f>
        <v>33.200000000000003</v>
      </c>
      <c r="R6" s="11">
        <f>[2]Outubro!$C$21</f>
        <v>36</v>
      </c>
      <c r="S6" s="11">
        <f>[2]Outubro!$C$22</f>
        <v>38</v>
      </c>
      <c r="T6" s="11">
        <f>[2]Outubro!$C$23</f>
        <v>31</v>
      </c>
      <c r="U6" s="11">
        <f>[2]Outubro!$C$24</f>
        <v>33.700000000000003</v>
      </c>
      <c r="V6" s="11">
        <f>[2]Outubro!$C$25</f>
        <v>23.5</v>
      </c>
      <c r="W6" s="11">
        <f>[2]Outubro!$C$26</f>
        <v>27.9</v>
      </c>
      <c r="X6" s="11">
        <f>[2]Outubro!$C$27</f>
        <v>33.700000000000003</v>
      </c>
      <c r="Y6" s="11">
        <f>[2]Outubro!$C$28</f>
        <v>36.700000000000003</v>
      </c>
      <c r="Z6" s="11">
        <f>[2]Outubro!$C$29</f>
        <v>37.200000000000003</v>
      </c>
      <c r="AA6" s="11">
        <f>[2]Outubro!$C$30</f>
        <v>38.700000000000003</v>
      </c>
      <c r="AB6" s="11">
        <f>[2]Outubro!$C$31</f>
        <v>38.4</v>
      </c>
      <c r="AC6" s="11">
        <f>[2]Outubro!$C$32</f>
        <v>40.1</v>
      </c>
      <c r="AD6" s="11">
        <f>[2]Outubro!$C$33</f>
        <v>38.799999999999997</v>
      </c>
      <c r="AE6" s="11">
        <f>[2]Outubro!$C$34</f>
        <v>41.1</v>
      </c>
      <c r="AF6" s="11">
        <f>[2]Outubro!$C$35</f>
        <v>38.5</v>
      </c>
      <c r="AG6" s="131">
        <f>MAX(B6:AF6)</f>
        <v>41.1</v>
      </c>
      <c r="AH6" s="93">
        <f>AVERAGE(B6:AF6)</f>
        <v>34.277419354838713</v>
      </c>
    </row>
    <row r="7" spans="1:36" x14ac:dyDescent="0.2">
      <c r="A7" s="57" t="s">
        <v>104</v>
      </c>
      <c r="B7" s="11">
        <f>[3]Outubro!$C$5</f>
        <v>38.6</v>
      </c>
      <c r="C7" s="11">
        <f>[3]Outubro!$C$6</f>
        <v>36.9</v>
      </c>
      <c r="D7" s="11">
        <f>[3]Outubro!$C$7</f>
        <v>35.799999999999997</v>
      </c>
      <c r="E7" s="11">
        <f>[3]Outubro!$C$8</f>
        <v>36.799999999999997</v>
      </c>
      <c r="F7" s="11">
        <f>[3]Outubro!$C$9</f>
        <v>34.799999999999997</v>
      </c>
      <c r="G7" s="11">
        <f>[3]Outubro!$C$10</f>
        <v>23.5</v>
      </c>
      <c r="H7" s="11">
        <f>[3]Outubro!$C$11</f>
        <v>26.4</v>
      </c>
      <c r="I7" s="11">
        <f>[3]Outubro!$C$12</f>
        <v>28.8</v>
      </c>
      <c r="J7" s="11">
        <f>[3]Outubro!$C$13</f>
        <v>34.1</v>
      </c>
      <c r="K7" s="11">
        <f>[3]Outubro!$C$14</f>
        <v>35.4</v>
      </c>
      <c r="L7" s="11">
        <f>[3]Outubro!$C$15</f>
        <v>37.799999999999997</v>
      </c>
      <c r="M7" s="11">
        <f>[3]Outubro!$C$16</f>
        <v>39.1</v>
      </c>
      <c r="N7" s="11">
        <f>[3]Outubro!$C$17</f>
        <v>39.4</v>
      </c>
      <c r="O7" s="11">
        <f>[3]Outubro!$C$18</f>
        <v>36.4</v>
      </c>
      <c r="P7" s="11">
        <f>[3]Outubro!$C$19</f>
        <v>34</v>
      </c>
      <c r="Q7" s="11">
        <f>[3]Outubro!$C$20</f>
        <v>35.6</v>
      </c>
      <c r="R7" s="11">
        <f>[3]Outubro!$C$21</f>
        <v>38.200000000000003</v>
      </c>
      <c r="S7" s="11">
        <f>[3]Outubro!$C$22</f>
        <v>38.9</v>
      </c>
      <c r="T7" s="11">
        <f>[3]Outubro!$C$23</f>
        <v>34.9</v>
      </c>
      <c r="U7" s="11">
        <f>[3]Outubro!$C$24</f>
        <v>36.6</v>
      </c>
      <c r="V7" s="11">
        <f>[3]Outubro!$C$25</f>
        <v>25.7</v>
      </c>
      <c r="W7" s="11">
        <f>[3]Outubro!$C$26</f>
        <v>27.5</v>
      </c>
      <c r="X7" s="11">
        <f>[3]Outubro!$C$27</f>
        <v>32.200000000000003</v>
      </c>
      <c r="Y7" s="11">
        <f>[3]Outubro!$C$28</f>
        <v>35</v>
      </c>
      <c r="Z7" s="11">
        <f>[3]Outubro!$C$29</f>
        <v>37.799999999999997</v>
      </c>
      <c r="AA7" s="11">
        <f>[3]Outubro!$C$30</f>
        <v>38.6</v>
      </c>
      <c r="AB7" s="11">
        <f>[3]Outubro!$C$31</f>
        <v>38.1</v>
      </c>
      <c r="AC7" s="11">
        <f>[3]Outubro!$C$32</f>
        <v>37.1</v>
      </c>
      <c r="AD7" s="11">
        <f>[3]Outubro!$C$33</f>
        <v>37.700000000000003</v>
      </c>
      <c r="AE7" s="11">
        <f>[3]Outubro!$C$34</f>
        <v>39.700000000000003</v>
      </c>
      <c r="AF7" s="11">
        <f>[3]Outubro!$C$35</f>
        <v>40.799999999999997</v>
      </c>
      <c r="AG7" s="131">
        <f>MAX(B7:AF7)</f>
        <v>40.799999999999997</v>
      </c>
      <c r="AH7" s="93">
        <f>AVERAGE(B7:AF7)</f>
        <v>35.232258064516131</v>
      </c>
    </row>
    <row r="8" spans="1:36" x14ac:dyDescent="0.2">
      <c r="A8" s="57" t="s">
        <v>1</v>
      </c>
      <c r="B8" s="11">
        <f>[4]Outubro!$C$5</f>
        <v>30.9</v>
      </c>
      <c r="C8" s="11" t="str">
        <f>[4]Outubro!$C$6</f>
        <v>*</v>
      </c>
      <c r="D8" s="11" t="str">
        <f>[4]Outubro!$C$7</f>
        <v>*</v>
      </c>
      <c r="E8" s="11" t="str">
        <f>[4]Outubro!$C$8</f>
        <v>*</v>
      </c>
      <c r="F8" s="11" t="str">
        <f>[4]Outubro!$C$9</f>
        <v>*</v>
      </c>
      <c r="G8" s="11" t="str">
        <f>[4]Outubro!$C$10</f>
        <v>*</v>
      </c>
      <c r="H8" s="11">
        <f>[4]Outubro!$C$11</f>
        <v>30.3</v>
      </c>
      <c r="I8" s="11">
        <f>[4]Outubro!$C$12</f>
        <v>30.8</v>
      </c>
      <c r="J8" s="11">
        <f>[4]Outubro!$C$13</f>
        <v>36.299999999999997</v>
      </c>
      <c r="K8" s="11">
        <f>[4]Outubro!$C$14</f>
        <v>37.4</v>
      </c>
      <c r="L8" s="11">
        <f>[4]Outubro!$C$15</f>
        <v>36.700000000000003</v>
      </c>
      <c r="M8" s="11">
        <f>[4]Outubro!$C$16</f>
        <v>37.4</v>
      </c>
      <c r="N8" s="11">
        <f>[4]Outubro!$C$17</f>
        <v>38.6</v>
      </c>
      <c r="O8" s="11" t="str">
        <f>[4]Outubro!$C$18</f>
        <v>*</v>
      </c>
      <c r="P8" s="11" t="str">
        <f>[4]Outubro!$C$19</f>
        <v>*</v>
      </c>
      <c r="Q8" s="11" t="str">
        <f>[4]Outubro!$C$20</f>
        <v>*</v>
      </c>
      <c r="R8" s="11" t="str">
        <f>[4]Outubro!$C$21</f>
        <v>*</v>
      </c>
      <c r="S8" s="11" t="str">
        <f>[4]Outubro!$C$22</f>
        <v>*</v>
      </c>
      <c r="T8" s="11" t="str">
        <f>[4]Outubro!$C$23</f>
        <v>*</v>
      </c>
      <c r="U8" s="11">
        <f>[4]Outubro!$C$24</f>
        <v>37.9</v>
      </c>
      <c r="V8" s="11">
        <f>[4]Outubro!$C$25</f>
        <v>31</v>
      </c>
      <c r="W8" s="11">
        <f>[4]Outubro!$C$26</f>
        <v>29.6</v>
      </c>
      <c r="X8" s="11">
        <f>[4]Outubro!$C$27</f>
        <v>34.299999999999997</v>
      </c>
      <c r="Y8" s="11">
        <f>[4]Outubro!$C$28</f>
        <v>37.799999999999997</v>
      </c>
      <c r="Z8" s="11">
        <f>[4]Outubro!$C$29</f>
        <v>39.5</v>
      </c>
      <c r="AA8" s="11">
        <f>[4]Outubro!$C$30</f>
        <v>31.1</v>
      </c>
      <c r="AB8" s="11" t="str">
        <f>[4]Outubro!$C$31</f>
        <v>*</v>
      </c>
      <c r="AC8" s="11" t="str">
        <f>[4]Outubro!$C$32</f>
        <v>*</v>
      </c>
      <c r="AD8" s="11" t="str">
        <f>[4]Outubro!$C$33</f>
        <v>*</v>
      </c>
      <c r="AE8" s="11" t="str">
        <f>[4]Outubro!$C$34</f>
        <v>*</v>
      </c>
      <c r="AF8" s="11" t="str">
        <f>[4]Outubro!$C$35</f>
        <v>*</v>
      </c>
      <c r="AG8" s="131">
        <f>MAX(B8:AF8)</f>
        <v>39.5</v>
      </c>
      <c r="AH8" s="93">
        <f>AVERAGE(B8:AF8)</f>
        <v>34.64</v>
      </c>
    </row>
    <row r="9" spans="1:36" x14ac:dyDescent="0.2">
      <c r="A9" s="57" t="s">
        <v>167</v>
      </c>
      <c r="B9" s="11">
        <f>[5]Outubro!$C$5</f>
        <v>37</v>
      </c>
      <c r="C9" s="11">
        <f>[5]Outubro!$C$6</f>
        <v>33.5</v>
      </c>
      <c r="D9" s="11">
        <f>[5]Outubro!$C$7</f>
        <v>32.5</v>
      </c>
      <c r="E9" s="11">
        <f>[5]Outubro!$C$8</f>
        <v>33.6</v>
      </c>
      <c r="F9" s="11">
        <f>[5]Outubro!$C$9</f>
        <v>23.2</v>
      </c>
      <c r="G9" s="11">
        <f>[5]Outubro!$C$10</f>
        <v>20</v>
      </c>
      <c r="H9" s="11">
        <f>[5]Outubro!$C$11</f>
        <v>25.6</v>
      </c>
      <c r="I9" s="11">
        <f>[5]Outubro!$C$12</f>
        <v>29.6</v>
      </c>
      <c r="J9" s="11">
        <f>[5]Outubro!$C$13</f>
        <v>33</v>
      </c>
      <c r="K9" s="11">
        <f>[5]Outubro!$C$14</f>
        <v>34.799999999999997</v>
      </c>
      <c r="L9" s="11">
        <f>[5]Outubro!$C$15</f>
        <v>36.299999999999997</v>
      </c>
      <c r="M9" s="11">
        <f>[5]Outubro!$C$16</f>
        <v>36.200000000000003</v>
      </c>
      <c r="N9" s="11">
        <f>[5]Outubro!$C$17</f>
        <v>36.5</v>
      </c>
      <c r="O9" s="11">
        <f>[5]Outubro!$C$18</f>
        <v>31.5</v>
      </c>
      <c r="P9" s="11">
        <f>[5]Outubro!$C$19</f>
        <v>23.3</v>
      </c>
      <c r="Q9" s="11">
        <f>[5]Outubro!$C$20</f>
        <v>30.5</v>
      </c>
      <c r="R9" s="11">
        <f>[5]Outubro!$C$21</f>
        <v>33.200000000000003</v>
      </c>
      <c r="S9" s="11">
        <f>[5]Outubro!$C$22</f>
        <v>34.200000000000003</v>
      </c>
      <c r="T9" s="11">
        <f>[5]Outubro!$C$23</f>
        <v>27.6</v>
      </c>
      <c r="U9" s="11">
        <f>[5]Outubro!$C$24</f>
        <v>32.9</v>
      </c>
      <c r="V9" s="11">
        <f>[5]Outubro!$C$25</f>
        <v>20.8</v>
      </c>
      <c r="W9" s="11">
        <f>[5]Outubro!$C$26</f>
        <v>25.8</v>
      </c>
      <c r="X9" s="11">
        <f>[5]Outubro!$C$27</f>
        <v>29.8</v>
      </c>
      <c r="Y9" s="11">
        <f>[5]Outubro!$C$28</f>
        <v>33.5</v>
      </c>
      <c r="Z9" s="11">
        <f>[5]Outubro!$C$29</f>
        <v>34.299999999999997</v>
      </c>
      <c r="AA9" s="11">
        <f>[5]Outubro!$C$30</f>
        <v>36.299999999999997</v>
      </c>
      <c r="AB9" s="11">
        <f>[5]Outubro!$C$31</f>
        <v>35.200000000000003</v>
      </c>
      <c r="AC9" s="11">
        <f>[5]Outubro!$C$32</f>
        <v>36.1</v>
      </c>
      <c r="AD9" s="11">
        <f>[5]Outubro!$C$33</f>
        <v>36.799999999999997</v>
      </c>
      <c r="AE9" s="11">
        <f>[5]Outubro!$C$34</f>
        <v>37.299999999999997</v>
      </c>
      <c r="AF9" s="11">
        <f>[5]Outubro!$C$35</f>
        <v>36.5</v>
      </c>
      <c r="AG9" s="131">
        <f>MAX(B9:AF9)</f>
        <v>37.299999999999997</v>
      </c>
      <c r="AH9" s="93">
        <f>AVERAGE(B9:AF9)</f>
        <v>31.851612903225803</v>
      </c>
    </row>
    <row r="10" spans="1:36" x14ac:dyDescent="0.2">
      <c r="A10" s="57" t="s">
        <v>111</v>
      </c>
      <c r="B10" s="11" t="str">
        <f>[6]Outubro!$C$5</f>
        <v>*</v>
      </c>
      <c r="C10" s="11" t="str">
        <f>[6]Outubro!$C$6</f>
        <v>*</v>
      </c>
      <c r="D10" s="11" t="str">
        <f>[6]Outubro!$C$7</f>
        <v>*</v>
      </c>
      <c r="E10" s="11" t="str">
        <f>[6]Outubro!$C$8</f>
        <v>*</v>
      </c>
      <c r="F10" s="11" t="str">
        <f>[6]Outubro!$C$9</f>
        <v>*</v>
      </c>
      <c r="G10" s="11" t="str">
        <f>[6]Outubro!$C$10</f>
        <v>*</v>
      </c>
      <c r="H10" s="11" t="str">
        <f>[6]Outubro!$C$11</f>
        <v>*</v>
      </c>
      <c r="I10" s="11" t="str">
        <f>[6]Outubro!$C$12</f>
        <v>*</v>
      </c>
      <c r="J10" s="11" t="str">
        <f>[6]Outubro!$C$13</f>
        <v>*</v>
      </c>
      <c r="K10" s="11" t="str">
        <f>[6]Outubro!$C$14</f>
        <v>*</v>
      </c>
      <c r="L10" s="11" t="str">
        <f>[6]Outubro!$C$15</f>
        <v>*</v>
      </c>
      <c r="M10" s="11" t="str">
        <f>[6]Outubro!$C$16</f>
        <v>*</v>
      </c>
      <c r="N10" s="11" t="str">
        <f>[6]Outubro!$C$17</f>
        <v>*</v>
      </c>
      <c r="O10" s="11" t="str">
        <f>[6]Outubro!$C$18</f>
        <v>*</v>
      </c>
      <c r="P10" s="11" t="str">
        <f>[6]Outubro!$C$19</f>
        <v>*</v>
      </c>
      <c r="Q10" s="11" t="str">
        <f>[6]Outubro!$C$20</f>
        <v>*</v>
      </c>
      <c r="R10" s="11" t="str">
        <f>[6]Outubro!$C$21</f>
        <v>*</v>
      </c>
      <c r="S10" s="11" t="str">
        <f>[6]Outubro!$C$22</f>
        <v>*</v>
      </c>
      <c r="T10" s="11" t="str">
        <f>[6]Outubro!$C$23</f>
        <v>*</v>
      </c>
      <c r="U10" s="11" t="str">
        <f>[6]Outubro!$C$24</f>
        <v>*</v>
      </c>
      <c r="V10" s="11" t="str">
        <f>[6]Outubro!$C$25</f>
        <v>*</v>
      </c>
      <c r="W10" s="11" t="str">
        <f>[6]Outubro!$C$26</f>
        <v>*</v>
      </c>
      <c r="X10" s="11" t="str">
        <f>[6]Outubro!$C$27</f>
        <v>*</v>
      </c>
      <c r="Y10" s="11" t="str">
        <f>[6]Outubro!$C$28</f>
        <v>*</v>
      </c>
      <c r="Z10" s="11" t="str">
        <f>[6]Outubro!$C$29</f>
        <v>*</v>
      </c>
      <c r="AA10" s="11" t="str">
        <f>[6]Outubro!$C$30</f>
        <v>*</v>
      </c>
      <c r="AB10" s="11" t="str">
        <f>[6]Outubro!$C$31</f>
        <v>*</v>
      </c>
      <c r="AC10" s="11" t="str">
        <f>[6]Outubro!$C$32</f>
        <v>*</v>
      </c>
      <c r="AD10" s="11" t="str">
        <f>[6]Outubro!$C$33</f>
        <v>*</v>
      </c>
      <c r="AE10" s="11" t="str">
        <f>[6]Outubro!$C$34</f>
        <v>*</v>
      </c>
      <c r="AF10" s="11" t="str">
        <f>[6]Outubro!$C$35</f>
        <v>*</v>
      </c>
      <c r="AG10" s="131" t="s">
        <v>226</v>
      </c>
      <c r="AH10" s="93" t="s">
        <v>226</v>
      </c>
    </row>
    <row r="11" spans="1:36" x14ac:dyDescent="0.2">
      <c r="A11" s="57" t="s">
        <v>64</v>
      </c>
      <c r="B11" s="11">
        <f>[7]Outubro!$C$5</f>
        <v>36.9</v>
      </c>
      <c r="C11" s="11">
        <f>[7]Outubro!$C$6</f>
        <v>37.799999999999997</v>
      </c>
      <c r="D11" s="11">
        <f>[7]Outubro!$C$7</f>
        <v>35.799999999999997</v>
      </c>
      <c r="E11" s="11">
        <f>[7]Outubro!$C$8</f>
        <v>34.200000000000003</v>
      </c>
      <c r="F11" s="11">
        <f>[7]Outubro!$C$9</f>
        <v>38.200000000000003</v>
      </c>
      <c r="G11" s="11">
        <f>[7]Outubro!$C$10</f>
        <v>25.9</v>
      </c>
      <c r="H11" s="11">
        <f>[7]Outubro!$C$11</f>
        <v>28.3</v>
      </c>
      <c r="I11" s="11">
        <f>[7]Outubro!$C$12</f>
        <v>29.5</v>
      </c>
      <c r="J11" s="11">
        <f>[7]Outubro!$C$13</f>
        <v>32.299999999999997</v>
      </c>
      <c r="K11" s="11">
        <f>[7]Outubro!$C$14</f>
        <v>34.6</v>
      </c>
      <c r="L11" s="11">
        <f>[7]Outubro!$C$15</f>
        <v>36.4</v>
      </c>
      <c r="M11" s="11">
        <f>[7]Outubro!$C$16</f>
        <v>37.9</v>
      </c>
      <c r="N11" s="11">
        <f>[7]Outubro!$C$17</f>
        <v>38.5</v>
      </c>
      <c r="O11" s="11">
        <f>[7]Outubro!$C$18</f>
        <v>32.6</v>
      </c>
      <c r="P11" s="11">
        <f>[7]Outubro!$C$19</f>
        <v>33.9</v>
      </c>
      <c r="Q11" s="11">
        <f>[7]Outubro!$C$20</f>
        <v>34.1</v>
      </c>
      <c r="R11" s="11">
        <f>[7]Outubro!$C$21</f>
        <v>37.200000000000003</v>
      </c>
      <c r="S11" s="11">
        <f>[7]Outubro!$C$22</f>
        <v>36.200000000000003</v>
      </c>
      <c r="T11" s="11">
        <f>[7]Outubro!$C$23</f>
        <v>34.700000000000003</v>
      </c>
      <c r="U11" s="11">
        <f>[7]Outubro!$C$24</f>
        <v>33.1</v>
      </c>
      <c r="V11" s="11">
        <f>[7]Outubro!$C$25</f>
        <v>28.9</v>
      </c>
      <c r="W11" s="11">
        <f>[7]Outubro!$C$26</f>
        <v>27.4</v>
      </c>
      <c r="X11" s="11">
        <f>[7]Outubro!$C$27</f>
        <v>31.6</v>
      </c>
      <c r="Y11" s="11">
        <f>[7]Outubro!$C$28</f>
        <v>33.9</v>
      </c>
      <c r="Z11" s="11">
        <f>[7]Outubro!$C$29</f>
        <v>36.700000000000003</v>
      </c>
      <c r="AA11" s="11">
        <f>[7]Outubro!$C$30</f>
        <v>36.5</v>
      </c>
      <c r="AB11" s="11">
        <f>[7]Outubro!$C$31</f>
        <v>37.700000000000003</v>
      </c>
      <c r="AC11" s="11">
        <f>[7]Outubro!$C$32</f>
        <v>35</v>
      </c>
      <c r="AD11" s="11">
        <f>[7]Outubro!$C$33</f>
        <v>35</v>
      </c>
      <c r="AE11" s="11">
        <f>[7]Outubro!$C$34</f>
        <v>37.200000000000003</v>
      </c>
      <c r="AF11" s="11">
        <f>[7]Outubro!$C$35</f>
        <v>36</v>
      </c>
      <c r="AG11" s="131">
        <f>MAX(B11:AF11)</f>
        <v>38.5</v>
      </c>
      <c r="AH11" s="93">
        <f>AVERAGE(B11:AF11)</f>
        <v>34.322580645161295</v>
      </c>
    </row>
    <row r="12" spans="1:36" x14ac:dyDescent="0.2">
      <c r="A12" s="57" t="s">
        <v>41</v>
      </c>
      <c r="B12" s="11">
        <f>[8]Outubro!$C$5</f>
        <v>38.700000000000003</v>
      </c>
      <c r="C12" s="11">
        <f>[8]Outubro!$C$6</f>
        <v>34.1</v>
      </c>
      <c r="D12" s="11">
        <f>[8]Outubro!$C$7</f>
        <v>30.4</v>
      </c>
      <c r="E12" s="11">
        <f>[8]Outubro!$C$8</f>
        <v>36.9</v>
      </c>
      <c r="F12" s="11">
        <f>[8]Outubro!$C$9</f>
        <v>25.1</v>
      </c>
      <c r="G12" s="11">
        <f>[8]Outubro!$C$10</f>
        <v>21.9</v>
      </c>
      <c r="H12" s="11">
        <f>[8]Outubro!$C$11</f>
        <v>27.8</v>
      </c>
      <c r="I12" s="11">
        <f>[8]Outubro!$C$12</f>
        <v>30.8</v>
      </c>
      <c r="J12" s="11">
        <f>[8]Outubro!$C$13</f>
        <v>35.1</v>
      </c>
      <c r="K12" s="11">
        <f>[8]Outubro!$C$14</f>
        <v>36.799999999999997</v>
      </c>
      <c r="L12" s="11">
        <f>[8]Outubro!$C$15</f>
        <v>38.299999999999997</v>
      </c>
      <c r="M12" s="11">
        <f>[8]Outubro!$C$16</f>
        <v>38.200000000000003</v>
      </c>
      <c r="N12" s="11">
        <f>[8]Outubro!$C$17</f>
        <v>38</v>
      </c>
      <c r="O12" s="11">
        <f>[8]Outubro!$C$18</f>
        <v>32.799999999999997</v>
      </c>
      <c r="P12" s="11">
        <f>[8]Outubro!$C$19</f>
        <v>25.1</v>
      </c>
      <c r="Q12" s="11">
        <f>[8]Outubro!$C$20</f>
        <v>29</v>
      </c>
      <c r="R12" s="11">
        <f>[8]Outubro!$C$21</f>
        <v>37</v>
      </c>
      <c r="S12" s="11">
        <f>[8]Outubro!$C$22</f>
        <v>36.9</v>
      </c>
      <c r="T12" s="11">
        <f>[8]Outubro!$C$23</f>
        <v>26</v>
      </c>
      <c r="U12" s="11">
        <f>[8]Outubro!$C$24</f>
        <v>34.200000000000003</v>
      </c>
      <c r="V12" s="11">
        <f>[8]Outubro!$C$25</f>
        <v>27.5</v>
      </c>
      <c r="W12" s="11">
        <f>[8]Outubro!$C$26</f>
        <v>27.4</v>
      </c>
      <c r="X12" s="11">
        <f>[8]Outubro!$C$27</f>
        <v>32.700000000000003</v>
      </c>
      <c r="Y12" s="11">
        <f>[8]Outubro!$C$28</f>
        <v>35.700000000000003</v>
      </c>
      <c r="Z12" s="11">
        <f>[8]Outubro!$C$29</f>
        <v>37</v>
      </c>
      <c r="AA12" s="11">
        <f>[8]Outubro!$C$30</f>
        <v>37.5</v>
      </c>
      <c r="AB12" s="11">
        <f>[8]Outubro!$C$31</f>
        <v>37.6</v>
      </c>
      <c r="AC12" s="11">
        <f>[8]Outubro!$C$32</f>
        <v>38.700000000000003</v>
      </c>
      <c r="AD12" s="11">
        <f>[8]Outubro!$C$33</f>
        <v>38.299999999999997</v>
      </c>
      <c r="AE12" s="11">
        <f>[8]Outubro!$C$34</f>
        <v>39.299999999999997</v>
      </c>
      <c r="AF12" s="11">
        <f>[8]Outubro!$C$35</f>
        <v>38.5</v>
      </c>
      <c r="AG12" s="131">
        <f>MAX(B12:AF12)</f>
        <v>39.299999999999997</v>
      </c>
      <c r="AH12" s="93">
        <f>AVERAGE(B12:AF12)</f>
        <v>33.654838709677428</v>
      </c>
    </row>
    <row r="13" spans="1:36" x14ac:dyDescent="0.2">
      <c r="A13" s="57" t="s">
        <v>114</v>
      </c>
      <c r="B13" s="11" t="str">
        <f>[9]Outubro!$C$5</f>
        <v>*</v>
      </c>
      <c r="C13" s="11" t="str">
        <f>[9]Outubro!$C$6</f>
        <v>*</v>
      </c>
      <c r="D13" s="11" t="str">
        <f>[9]Outubro!$C$7</f>
        <v>*</v>
      </c>
      <c r="E13" s="11" t="str">
        <f>[9]Outubro!$C$8</f>
        <v>*</v>
      </c>
      <c r="F13" s="11" t="str">
        <f>[9]Outubro!$C$9</f>
        <v>*</v>
      </c>
      <c r="G13" s="11" t="str">
        <f>[9]Outubro!$C$10</f>
        <v>*</v>
      </c>
      <c r="H13" s="11" t="str">
        <f>[9]Outubro!$C$11</f>
        <v>*</v>
      </c>
      <c r="I13" s="11" t="str">
        <f>[9]Outubro!$C$12</f>
        <v>*</v>
      </c>
      <c r="J13" s="11" t="str">
        <f>[9]Outubro!$C$13</f>
        <v>*</v>
      </c>
      <c r="K13" s="11" t="str">
        <f>[9]Outubro!$C$14</f>
        <v>*</v>
      </c>
      <c r="L13" s="11" t="str">
        <f>[9]Outubro!$C$15</f>
        <v>*</v>
      </c>
      <c r="M13" s="11" t="str">
        <f>[9]Outubro!$C$16</f>
        <v>*</v>
      </c>
      <c r="N13" s="11" t="str">
        <f>[9]Outubro!$C$17</f>
        <v>*</v>
      </c>
      <c r="O13" s="11" t="str">
        <f>[9]Outubro!$C$18</f>
        <v>*</v>
      </c>
      <c r="P13" s="11" t="str">
        <f>[9]Outubro!$C$19</f>
        <v>*</v>
      </c>
      <c r="Q13" s="11" t="str">
        <f>[9]Outubro!$C$20</f>
        <v>*</v>
      </c>
      <c r="R13" s="11" t="str">
        <f>[9]Outubro!$C$21</f>
        <v>*</v>
      </c>
      <c r="S13" s="11" t="str">
        <f>[9]Outubro!$C$22</f>
        <v>*</v>
      </c>
      <c r="T13" s="11" t="str">
        <f>[9]Outubro!$C$23</f>
        <v>*</v>
      </c>
      <c r="U13" s="11" t="str">
        <f>[9]Outubro!$C$24</f>
        <v>*</v>
      </c>
      <c r="V13" s="11" t="str">
        <f>[9]Outubro!$C$25</f>
        <v>*</v>
      </c>
      <c r="W13" s="11" t="str">
        <f>[9]Outubro!$C$26</f>
        <v>*</v>
      </c>
      <c r="X13" s="11" t="str">
        <f>[9]Outubro!$C$27</f>
        <v>*</v>
      </c>
      <c r="Y13" s="11" t="str">
        <f>[9]Outubro!$C$28</f>
        <v>*</v>
      </c>
      <c r="Z13" s="11" t="str">
        <f>[9]Outubro!$C$29</f>
        <v>*</v>
      </c>
      <c r="AA13" s="11" t="str">
        <f>[9]Outubro!$C$30</f>
        <v>*</v>
      </c>
      <c r="AB13" s="11" t="str">
        <f>[9]Outubro!$C$31</f>
        <v>*</v>
      </c>
      <c r="AC13" s="11" t="str">
        <f>[9]Outubro!$C$32</f>
        <v>*</v>
      </c>
      <c r="AD13" s="11" t="str">
        <f>[9]Outubro!$C$33</f>
        <v>*</v>
      </c>
      <c r="AE13" s="11" t="str">
        <f>[9]Outubro!$C$34</f>
        <v>*</v>
      </c>
      <c r="AF13" s="11" t="str">
        <f>[9]Outubro!$C$35</f>
        <v>*</v>
      </c>
      <c r="AG13" s="131" t="s">
        <v>226</v>
      </c>
      <c r="AH13" s="93" t="s">
        <v>226</v>
      </c>
    </row>
    <row r="14" spans="1:36" x14ac:dyDescent="0.2">
      <c r="A14" s="57" t="s">
        <v>118</v>
      </c>
      <c r="B14" s="11" t="str">
        <f>[10]Outubro!$C$5</f>
        <v>*</v>
      </c>
      <c r="C14" s="11" t="str">
        <f>[10]Outubro!$C$6</f>
        <v>*</v>
      </c>
      <c r="D14" s="11" t="str">
        <f>[10]Outubro!$C$7</f>
        <v>*</v>
      </c>
      <c r="E14" s="11" t="str">
        <f>[10]Outubro!$C$8</f>
        <v>*</v>
      </c>
      <c r="F14" s="11" t="str">
        <f>[10]Outubro!$C$9</f>
        <v>*</v>
      </c>
      <c r="G14" s="11" t="str">
        <f>[10]Outubro!$C$10</f>
        <v>*</v>
      </c>
      <c r="H14" s="11" t="str">
        <f>[10]Outubro!$C$11</f>
        <v>*</v>
      </c>
      <c r="I14" s="11" t="str">
        <f>[10]Outubro!$C$12</f>
        <v>*</v>
      </c>
      <c r="J14" s="11" t="str">
        <f>[10]Outubro!$C$13</f>
        <v>*</v>
      </c>
      <c r="K14" s="11" t="str">
        <f>[10]Outubro!$C$14</f>
        <v>*</v>
      </c>
      <c r="L14" s="11" t="str">
        <f>[10]Outubro!$C$15</f>
        <v>*</v>
      </c>
      <c r="M14" s="11" t="str">
        <f>[10]Outubro!$C$16</f>
        <v>*</v>
      </c>
      <c r="N14" s="11" t="str">
        <f>[10]Outubro!$C$17</f>
        <v>*</v>
      </c>
      <c r="O14" s="11" t="str">
        <f>[10]Outubro!$C$18</f>
        <v>*</v>
      </c>
      <c r="P14" s="11" t="str">
        <f>[10]Outubro!$C$19</f>
        <v>*</v>
      </c>
      <c r="Q14" s="11" t="str">
        <f>[10]Outubro!$C$20</f>
        <v>*</v>
      </c>
      <c r="R14" s="11" t="str">
        <f>[10]Outubro!$C$21</f>
        <v>*</v>
      </c>
      <c r="S14" s="11" t="str">
        <f>[10]Outubro!$C$22</f>
        <v>*</v>
      </c>
      <c r="T14" s="11" t="str">
        <f>[10]Outubro!$C$23</f>
        <v>*</v>
      </c>
      <c r="U14" s="11" t="str">
        <f>[10]Outubro!$C$24</f>
        <v>*</v>
      </c>
      <c r="V14" s="11" t="str">
        <f>[10]Outubro!$C$25</f>
        <v>*</v>
      </c>
      <c r="W14" s="11" t="str">
        <f>[10]Outubro!$C$26</f>
        <v>*</v>
      </c>
      <c r="X14" s="11" t="str">
        <f>[10]Outubro!$C$27</f>
        <v>*</v>
      </c>
      <c r="Y14" s="11" t="str">
        <f>[10]Outubro!$C$28</f>
        <v>*</v>
      </c>
      <c r="Z14" s="11" t="str">
        <f>[10]Outubro!$C$29</f>
        <v>*</v>
      </c>
      <c r="AA14" s="11" t="str">
        <f>[10]Outubro!$C$30</f>
        <v>*</v>
      </c>
      <c r="AB14" s="11" t="str">
        <f>[10]Outubro!$C$31</f>
        <v>*</v>
      </c>
      <c r="AC14" s="11" t="str">
        <f>[10]Outubro!$C$32</f>
        <v>*</v>
      </c>
      <c r="AD14" s="11" t="str">
        <f>[10]Outubro!$C$33</f>
        <v>*</v>
      </c>
      <c r="AE14" s="11" t="str">
        <f>[10]Outubro!$C$34</f>
        <v>*</v>
      </c>
      <c r="AF14" s="11" t="str">
        <f>[10]Outubro!$C$35</f>
        <v>*</v>
      </c>
      <c r="AG14" s="131" t="s">
        <v>226</v>
      </c>
      <c r="AH14" s="93" t="s">
        <v>226</v>
      </c>
    </row>
    <row r="15" spans="1:36" x14ac:dyDescent="0.2">
      <c r="A15" s="57" t="s">
        <v>121</v>
      </c>
      <c r="B15" s="11">
        <f>[11]Outubro!$C$5</f>
        <v>38.299999999999997</v>
      </c>
      <c r="C15" s="11">
        <f>[11]Outubro!$C$6</f>
        <v>36.799999999999997</v>
      </c>
      <c r="D15" s="11">
        <f>[11]Outubro!$C$7</f>
        <v>35.299999999999997</v>
      </c>
      <c r="E15" s="11">
        <f>[11]Outubro!$C$8</f>
        <v>36.299999999999997</v>
      </c>
      <c r="F15" s="11">
        <f>[11]Outubro!$C$9</f>
        <v>26.5</v>
      </c>
      <c r="G15" s="11">
        <f>[11]Outubro!$C$10</f>
        <v>20</v>
      </c>
      <c r="H15" s="11">
        <f>[11]Outubro!$C$11</f>
        <v>27.1</v>
      </c>
      <c r="I15" s="11">
        <f>[11]Outubro!$C$12</f>
        <v>30.6</v>
      </c>
      <c r="J15" s="11">
        <f>[11]Outubro!$C$13</f>
        <v>34</v>
      </c>
      <c r="K15" s="11">
        <f>[11]Outubro!$C$14</f>
        <v>35.799999999999997</v>
      </c>
      <c r="L15" s="11">
        <f>[11]Outubro!$C$15</f>
        <v>37.9</v>
      </c>
      <c r="M15" s="11">
        <f>[11]Outubro!$C$16</f>
        <v>38.1</v>
      </c>
      <c r="N15" s="11">
        <f>[11]Outubro!$C$17</f>
        <v>38.299999999999997</v>
      </c>
      <c r="O15" s="11">
        <f>[11]Outubro!$C$18</f>
        <v>32.299999999999997</v>
      </c>
      <c r="P15" s="11">
        <f>[11]Outubro!$C$19</f>
        <v>29.1</v>
      </c>
      <c r="Q15" s="11">
        <f>[11]Outubro!$C$20</f>
        <v>34.4</v>
      </c>
      <c r="R15" s="11">
        <f>[11]Outubro!$C$21</f>
        <v>33.799999999999997</v>
      </c>
      <c r="S15" s="11">
        <f>[11]Outubro!$C$22</f>
        <v>37</v>
      </c>
      <c r="T15" s="11">
        <f>[11]Outubro!$C$23</f>
        <v>33.4</v>
      </c>
      <c r="U15" s="11">
        <f>[11]Outubro!$C$24</f>
        <v>35.200000000000003</v>
      </c>
      <c r="V15" s="11">
        <f>[11]Outubro!$C$25</f>
        <v>24.6</v>
      </c>
      <c r="W15" s="11">
        <f>[11]Outubro!$C$26</f>
        <v>27.2</v>
      </c>
      <c r="X15" s="11">
        <f>[11]Outubro!$C$27</f>
        <v>33</v>
      </c>
      <c r="Y15" s="11">
        <f>[11]Outubro!$C$28</f>
        <v>35.799999999999997</v>
      </c>
      <c r="Z15" s="11">
        <f>[11]Outubro!$C$29</f>
        <v>37.299999999999997</v>
      </c>
      <c r="AA15" s="11">
        <f>[11]Outubro!$C$30</f>
        <v>37.799999999999997</v>
      </c>
      <c r="AB15" s="11">
        <f>[11]Outubro!$C$31</f>
        <v>37.200000000000003</v>
      </c>
      <c r="AC15" s="11">
        <f>[11]Outubro!$C$32</f>
        <v>36</v>
      </c>
      <c r="AD15" s="11">
        <f>[11]Outubro!$C$33</f>
        <v>38.1</v>
      </c>
      <c r="AE15" s="11">
        <f>[11]Outubro!$C$34</f>
        <v>39.4</v>
      </c>
      <c r="AF15" s="11">
        <f>[11]Outubro!$C$35</f>
        <v>38.799999999999997</v>
      </c>
      <c r="AG15" s="131">
        <f>MAX(B15:AF15)</f>
        <v>39.4</v>
      </c>
      <c r="AH15" s="93">
        <f>AVERAGE(B15:AF15)</f>
        <v>34.045161290322582</v>
      </c>
    </row>
    <row r="16" spans="1:36" x14ac:dyDescent="0.2">
      <c r="A16" s="57" t="s">
        <v>168</v>
      </c>
      <c r="B16" s="11" t="str">
        <f>[12]Outubro!$C$5</f>
        <v>*</v>
      </c>
      <c r="C16" s="11" t="str">
        <f>[12]Outubro!$C$6</f>
        <v>*</v>
      </c>
      <c r="D16" s="11" t="str">
        <f>[12]Outubro!$C$7</f>
        <v>*</v>
      </c>
      <c r="E16" s="11" t="str">
        <f>[12]Outubro!$C$8</f>
        <v>*</v>
      </c>
      <c r="F16" s="11" t="str">
        <f>[12]Outubro!$C$9</f>
        <v>*</v>
      </c>
      <c r="G16" s="11" t="str">
        <f>[12]Outubro!$C$10</f>
        <v>*</v>
      </c>
      <c r="H16" s="11" t="str">
        <f>[12]Outubro!$C$11</f>
        <v>*</v>
      </c>
      <c r="I16" s="11" t="str">
        <f>[12]Outubro!$C$12</f>
        <v>*</v>
      </c>
      <c r="J16" s="11" t="str">
        <f>[12]Outubro!$C$13</f>
        <v>*</v>
      </c>
      <c r="K16" s="11" t="str">
        <f>[12]Outubro!$C$14</f>
        <v>*</v>
      </c>
      <c r="L16" s="11" t="str">
        <f>[12]Outubro!$C$15</f>
        <v>*</v>
      </c>
      <c r="M16" s="11" t="str">
        <f>[12]Outubro!$C$16</f>
        <v>*</v>
      </c>
      <c r="N16" s="11" t="str">
        <f>[12]Outubro!$C$17</f>
        <v>*</v>
      </c>
      <c r="O16" s="11" t="str">
        <f>[12]Outubro!$C$18</f>
        <v>*</v>
      </c>
      <c r="P16" s="11" t="str">
        <f>[12]Outubro!$C$19</f>
        <v>*</v>
      </c>
      <c r="Q16" s="11" t="str">
        <f>[12]Outubro!$C$20</f>
        <v>*</v>
      </c>
      <c r="R16" s="11" t="str">
        <f>[12]Outubro!$C$21</f>
        <v>*</v>
      </c>
      <c r="S16" s="11" t="str">
        <f>[12]Outubro!$C$22</f>
        <v>*</v>
      </c>
      <c r="T16" s="11" t="str">
        <f>[12]Outubro!$C$23</f>
        <v>*</v>
      </c>
      <c r="U16" s="11" t="str">
        <f>[12]Outubro!$C$24</f>
        <v>*</v>
      </c>
      <c r="V16" s="11" t="str">
        <f>[12]Outubro!$C$25</f>
        <v>*</v>
      </c>
      <c r="W16" s="11" t="str">
        <f>[12]Outubro!$C$26</f>
        <v>*</v>
      </c>
      <c r="X16" s="11" t="str">
        <f>[12]Outubro!$C$27</f>
        <v>*</v>
      </c>
      <c r="Y16" s="11" t="str">
        <f>[12]Outubro!$C$28</f>
        <v>*</v>
      </c>
      <c r="Z16" s="11" t="str">
        <f>[12]Outubro!$C$29</f>
        <v>*</v>
      </c>
      <c r="AA16" s="11" t="str">
        <f>[12]Outubro!$C$30</f>
        <v>*</v>
      </c>
      <c r="AB16" s="11" t="str">
        <f>[12]Outubro!$C$31</f>
        <v>*</v>
      </c>
      <c r="AC16" s="11" t="str">
        <f>[12]Outubro!$C$32</f>
        <v>*</v>
      </c>
      <c r="AD16" s="11" t="str">
        <f>[12]Outubro!$C$33</f>
        <v>*</v>
      </c>
      <c r="AE16" s="11" t="str">
        <f>[12]Outubro!$C$34</f>
        <v>*</v>
      </c>
      <c r="AF16" s="11" t="str">
        <f>[12]Outubro!$C$35</f>
        <v>*</v>
      </c>
      <c r="AG16" s="131" t="s">
        <v>226</v>
      </c>
      <c r="AH16" s="93" t="s">
        <v>226</v>
      </c>
      <c r="AJ16" s="12" t="s">
        <v>47</v>
      </c>
    </row>
    <row r="17" spans="1:39" x14ac:dyDescent="0.2">
      <c r="A17" s="57" t="s">
        <v>2</v>
      </c>
      <c r="B17" s="11">
        <f>[13]Outubro!$C$5</f>
        <v>36.5</v>
      </c>
      <c r="C17" s="11">
        <f>[13]Outubro!$C$6</f>
        <v>34.299999999999997</v>
      </c>
      <c r="D17" s="11">
        <f>[13]Outubro!$C$7</f>
        <v>36.5</v>
      </c>
      <c r="E17" s="11">
        <f>[13]Outubro!$C$8</f>
        <v>36.700000000000003</v>
      </c>
      <c r="F17" s="11">
        <f>[13]Outubro!$C$9</f>
        <v>31.5</v>
      </c>
      <c r="G17" s="11">
        <f>[13]Outubro!$C$10</f>
        <v>22.3</v>
      </c>
      <c r="H17" s="11">
        <f>[13]Outubro!$C$11</f>
        <v>26.2</v>
      </c>
      <c r="I17" s="11">
        <f>[13]Outubro!$C$12</f>
        <v>28.4</v>
      </c>
      <c r="J17" s="11">
        <f>[13]Outubro!$C$13</f>
        <v>33.5</v>
      </c>
      <c r="K17" s="11">
        <f>[13]Outubro!$C$14</f>
        <v>35.299999999999997</v>
      </c>
      <c r="L17" s="11">
        <f>[13]Outubro!$C$15</f>
        <v>35.9</v>
      </c>
      <c r="M17" s="11">
        <f>[13]Outubro!$C$16</f>
        <v>36.6</v>
      </c>
      <c r="N17" s="11">
        <f>[13]Outubro!$C$17</f>
        <v>37.200000000000003</v>
      </c>
      <c r="O17" s="11">
        <f>[13]Outubro!$C$18</f>
        <v>35.1</v>
      </c>
      <c r="P17" s="11">
        <f>[13]Outubro!$C$19</f>
        <v>34.9</v>
      </c>
      <c r="Q17" s="11">
        <f>[13]Outubro!$C$20</f>
        <v>34.700000000000003</v>
      </c>
      <c r="R17" s="11">
        <f>[13]Outubro!$C$21</f>
        <v>33.200000000000003</v>
      </c>
      <c r="S17" s="11">
        <f>[13]Outubro!$C$22</f>
        <v>31.3</v>
      </c>
      <c r="T17" s="11">
        <f>[13]Outubro!$C$23</f>
        <v>34.1</v>
      </c>
      <c r="U17" s="11">
        <f>[13]Outubro!$C$24</f>
        <v>34.700000000000003</v>
      </c>
      <c r="V17" s="11">
        <f>[13]Outubro!$C$25</f>
        <v>29.4</v>
      </c>
      <c r="W17" s="11">
        <f>[13]Outubro!$C$26</f>
        <v>27.7</v>
      </c>
      <c r="X17" s="11">
        <f>[13]Outubro!$C$27</f>
        <v>33.200000000000003</v>
      </c>
      <c r="Y17" s="11">
        <f>[13]Outubro!$C$28</f>
        <v>36.200000000000003</v>
      </c>
      <c r="Z17" s="11">
        <f>[13]Outubro!$C$29</f>
        <v>38.1</v>
      </c>
      <c r="AA17" s="11">
        <f>[13]Outubro!$C$30</f>
        <v>36.9</v>
      </c>
      <c r="AB17" s="11">
        <f>[13]Outubro!$C$31</f>
        <v>36.1</v>
      </c>
      <c r="AC17" s="11">
        <f>[13]Outubro!$C$32</f>
        <v>36.9</v>
      </c>
      <c r="AD17" s="11">
        <f>[13]Outubro!$C$33</f>
        <v>36.299999999999997</v>
      </c>
      <c r="AE17" s="11">
        <f>[13]Outubro!$C$34</f>
        <v>38.299999999999997</v>
      </c>
      <c r="AF17" s="11">
        <f>[13]Outubro!$C$35</f>
        <v>39.6</v>
      </c>
      <c r="AG17" s="131">
        <f t="shared" ref="AG17:AG23" si="1">MAX(B17:AF17)</f>
        <v>39.6</v>
      </c>
      <c r="AH17" s="93">
        <f t="shared" ref="AH17:AH23" si="2">AVERAGE(B17:AF17)</f>
        <v>34.116129032258065</v>
      </c>
      <c r="AJ17" s="12" t="s">
        <v>47</v>
      </c>
    </row>
    <row r="18" spans="1:39" x14ac:dyDescent="0.2">
      <c r="A18" s="57" t="s">
        <v>3</v>
      </c>
      <c r="B18" s="11" t="str">
        <f>[14]Outubro!$C$5</f>
        <v>*</v>
      </c>
      <c r="C18" s="11" t="str">
        <f>[14]Outubro!$C$6</f>
        <v>*</v>
      </c>
      <c r="D18" s="11" t="str">
        <f>[14]Outubro!$C$7</f>
        <v>*</v>
      </c>
      <c r="E18" s="11" t="str">
        <f>[14]Outubro!$C$8</f>
        <v>*</v>
      </c>
      <c r="F18" s="11" t="str">
        <f>[14]Outubro!$C$9</f>
        <v>*</v>
      </c>
      <c r="G18" s="11" t="str">
        <f>[14]Outubro!$C$10</f>
        <v>*</v>
      </c>
      <c r="H18" s="11" t="str">
        <f>[14]Outubro!$C$11</f>
        <v>*</v>
      </c>
      <c r="I18" s="11" t="str">
        <f>[14]Outubro!$C$12</f>
        <v>*</v>
      </c>
      <c r="J18" s="11" t="str">
        <f>[14]Outubro!$C$13</f>
        <v>*</v>
      </c>
      <c r="K18" s="11" t="str">
        <f>[14]Outubro!$C$14</f>
        <v>*</v>
      </c>
      <c r="L18" s="11" t="str">
        <f>[14]Outubro!$C$15</f>
        <v>*</v>
      </c>
      <c r="M18" s="11" t="str">
        <f>[14]Outubro!$C$16</f>
        <v>*</v>
      </c>
      <c r="N18" s="11" t="str">
        <f>[14]Outubro!$C$17</f>
        <v>*</v>
      </c>
      <c r="O18" s="11" t="str">
        <f>[14]Outubro!$C$18</f>
        <v>*</v>
      </c>
      <c r="P18" s="11" t="str">
        <f>[14]Outubro!$C$19</f>
        <v>*</v>
      </c>
      <c r="Q18" s="11" t="str">
        <f>[14]Outubro!$C$20</f>
        <v>*</v>
      </c>
      <c r="R18" s="11" t="str">
        <f>[14]Outubro!$C$21</f>
        <v>*</v>
      </c>
      <c r="S18" s="11" t="str">
        <f>[14]Outubro!$C$22</f>
        <v>*</v>
      </c>
      <c r="T18" s="11" t="str">
        <f>[14]Outubro!$C$23</f>
        <v>*</v>
      </c>
      <c r="U18" s="11" t="str">
        <f>[14]Outubro!$C$24</f>
        <v>*</v>
      </c>
      <c r="V18" s="11" t="str">
        <f>[14]Outubro!$C$25</f>
        <v>*</v>
      </c>
      <c r="W18" s="11" t="str">
        <f>[14]Outubro!$C$26</f>
        <v>*</v>
      </c>
      <c r="X18" s="11" t="str">
        <f>[14]Outubro!$C$27</f>
        <v>*</v>
      </c>
      <c r="Y18" s="11" t="str">
        <f>[14]Outubro!$C$28</f>
        <v>*</v>
      </c>
      <c r="Z18" s="11" t="str">
        <f>[14]Outubro!$C$29</f>
        <v>*</v>
      </c>
      <c r="AA18" s="11" t="str">
        <f>[14]Outubro!$C$30</f>
        <v>*</v>
      </c>
      <c r="AB18" s="11" t="str">
        <f>[14]Outubro!$C$31</f>
        <v>*</v>
      </c>
      <c r="AC18" s="11" t="str">
        <f>[14]Outubro!$C$32</f>
        <v>*</v>
      </c>
      <c r="AD18" s="11" t="str">
        <f>[14]Outubro!$C$33</f>
        <v>*</v>
      </c>
      <c r="AE18" s="11" t="str">
        <f>[14]Outubro!$C$34</f>
        <v>*</v>
      </c>
      <c r="AF18" s="11" t="str">
        <f>[14]Outubro!$C$35</f>
        <v>*</v>
      </c>
      <c r="AG18" s="131" t="s">
        <v>226</v>
      </c>
      <c r="AH18" s="93" t="s">
        <v>226</v>
      </c>
      <c r="AI18" s="12" t="s">
        <v>47</v>
      </c>
      <c r="AJ18" s="12" t="s">
        <v>47</v>
      </c>
    </row>
    <row r="19" spans="1:39" x14ac:dyDescent="0.2">
      <c r="A19" s="57" t="s">
        <v>4</v>
      </c>
      <c r="B19" s="11">
        <f>[15]Outubro!$C$5</f>
        <v>35.6</v>
      </c>
      <c r="C19" s="11">
        <f>[15]Outubro!$C$6</f>
        <v>33.5</v>
      </c>
      <c r="D19" s="11">
        <f>[15]Outubro!$C$7</f>
        <v>32.4</v>
      </c>
      <c r="E19" s="11">
        <f>[15]Outubro!$C$8</f>
        <v>35.1</v>
      </c>
      <c r="F19" s="11">
        <f>[15]Outubro!$C$9</f>
        <v>35.9</v>
      </c>
      <c r="G19" s="11">
        <f>[15]Outubro!$C$10</f>
        <v>27.9</v>
      </c>
      <c r="H19" s="11">
        <f>[15]Outubro!$C$11</f>
        <v>27.1</v>
      </c>
      <c r="I19" s="11">
        <f>[15]Outubro!$C$12</f>
        <v>26.8</v>
      </c>
      <c r="J19" s="11">
        <f>[15]Outubro!$C$13</f>
        <v>24.9</v>
      </c>
      <c r="K19" s="11">
        <f>[15]Outubro!$C$14</f>
        <v>26.4</v>
      </c>
      <c r="L19" s="11">
        <f>[15]Outubro!$C$15</f>
        <v>31.1</v>
      </c>
      <c r="M19" s="11">
        <f>[15]Outubro!$C$16</f>
        <v>32.5</v>
      </c>
      <c r="N19" s="11">
        <f>[15]Outubro!$C$17</f>
        <v>31.9</v>
      </c>
      <c r="O19" s="11">
        <f>[15]Outubro!$C$18</f>
        <v>32.299999999999997</v>
      </c>
      <c r="P19" s="11">
        <f>[15]Outubro!$C$19</f>
        <v>33.6</v>
      </c>
      <c r="Q19" s="11">
        <f>[15]Outubro!$C$20</f>
        <v>34</v>
      </c>
      <c r="R19" s="11">
        <f>[15]Outubro!$C$21</f>
        <v>35.299999999999997</v>
      </c>
      <c r="S19" s="11">
        <f>[15]Outubro!$C$22</f>
        <v>33.799999999999997</v>
      </c>
      <c r="T19" s="11">
        <f>[15]Outubro!$C$23</f>
        <v>32.5</v>
      </c>
      <c r="U19" s="11">
        <f>[15]Outubro!$C$24</f>
        <v>32.700000000000003</v>
      </c>
      <c r="V19" s="11">
        <f>[15]Outubro!$C$25</f>
        <v>31.4</v>
      </c>
      <c r="W19" s="11">
        <f>[15]Outubro!$C$26</f>
        <v>23.8</v>
      </c>
      <c r="X19" s="11">
        <f>[15]Outubro!$C$27</f>
        <v>29</v>
      </c>
      <c r="Y19" s="11">
        <f>[15]Outubro!$C$28</f>
        <v>33.299999999999997</v>
      </c>
      <c r="Z19" s="11">
        <f>[15]Outubro!$C$29</f>
        <v>34</v>
      </c>
      <c r="AA19" s="11">
        <f>[15]Outubro!$C$30</f>
        <v>34.799999999999997</v>
      </c>
      <c r="AB19" s="11">
        <f>[15]Outubro!$C$31</f>
        <v>34.200000000000003</v>
      </c>
      <c r="AC19" s="11">
        <f>[15]Outubro!$C$32</f>
        <v>32.700000000000003</v>
      </c>
      <c r="AD19" s="11">
        <f>[15]Outubro!$C$33</f>
        <v>32.4</v>
      </c>
      <c r="AE19" s="11">
        <f>[15]Outubro!$C$34</f>
        <v>35</v>
      </c>
      <c r="AF19" s="11">
        <f>[15]Outubro!$C$35</f>
        <v>34.5</v>
      </c>
      <c r="AG19" s="131">
        <f t="shared" si="1"/>
        <v>35.9</v>
      </c>
      <c r="AH19" s="93">
        <f t="shared" si="2"/>
        <v>31.948387096774191</v>
      </c>
    </row>
    <row r="20" spans="1:39" x14ac:dyDescent="0.2">
      <c r="A20" s="57" t="s">
        <v>5</v>
      </c>
      <c r="B20" s="11">
        <f>[16]Outubro!$C$5</f>
        <v>37.700000000000003</v>
      </c>
      <c r="C20" s="11">
        <f>[16]Outubro!$C$6</f>
        <v>31.9</v>
      </c>
      <c r="D20" s="11">
        <f>[16]Outubro!$C$7</f>
        <v>33</v>
      </c>
      <c r="E20" s="11">
        <f>[16]Outubro!$C$8</f>
        <v>35.6</v>
      </c>
      <c r="F20" s="11">
        <f>[16]Outubro!$C$9</f>
        <v>29.4</v>
      </c>
      <c r="G20" s="11">
        <f>[16]Outubro!$C$10</f>
        <v>21.6</v>
      </c>
      <c r="H20" s="11">
        <f>[16]Outubro!$C$11</f>
        <v>27.6</v>
      </c>
      <c r="I20" s="11">
        <f>[16]Outubro!$C$12</f>
        <v>31.7</v>
      </c>
      <c r="J20" s="11">
        <f>[16]Outubro!$C$13</f>
        <v>34.9</v>
      </c>
      <c r="K20" s="11">
        <f>[16]Outubro!$C$14</f>
        <v>36.799999999999997</v>
      </c>
      <c r="L20" s="11">
        <f>[16]Outubro!$C$15</f>
        <v>36.700000000000003</v>
      </c>
      <c r="M20" s="11">
        <f>[16]Outubro!$C$16</f>
        <v>36.9</v>
      </c>
      <c r="N20" s="11">
        <f>[16]Outubro!$C$17</f>
        <v>38.799999999999997</v>
      </c>
      <c r="O20" s="11">
        <f>[16]Outubro!$C$18</f>
        <v>38.1</v>
      </c>
      <c r="P20" s="11">
        <f>[16]Outubro!$C$19</f>
        <v>31.5</v>
      </c>
      <c r="Q20" s="11">
        <f>[16]Outubro!$C$20</f>
        <v>33</v>
      </c>
      <c r="R20" s="11">
        <f>[16]Outubro!$C$21</f>
        <v>38.1</v>
      </c>
      <c r="S20" s="11">
        <f>[16]Outubro!$C$22</f>
        <v>37.799999999999997</v>
      </c>
      <c r="T20" s="11">
        <f>[16]Outubro!$C$23</f>
        <v>31.4</v>
      </c>
      <c r="U20" s="11">
        <f>[16]Outubro!$C$24</f>
        <v>33.299999999999997</v>
      </c>
      <c r="V20" s="11">
        <f>[16]Outubro!$C$25</f>
        <v>29.2</v>
      </c>
      <c r="W20" s="11">
        <f>[16]Outubro!$C$26</f>
        <v>33.4</v>
      </c>
      <c r="X20" s="11">
        <f>[16]Outubro!$C$27</f>
        <v>35.700000000000003</v>
      </c>
      <c r="Y20" s="11">
        <f>[16]Outubro!$C$28</f>
        <v>38.1</v>
      </c>
      <c r="Z20" s="11">
        <f>[16]Outubro!$C$29</f>
        <v>39.5</v>
      </c>
      <c r="AA20" s="11">
        <f>[16]Outubro!$C$30</f>
        <v>38.700000000000003</v>
      </c>
      <c r="AB20" s="11">
        <f>[16]Outubro!$C$31</f>
        <v>38.700000000000003</v>
      </c>
      <c r="AC20" s="11">
        <f>[16]Outubro!$C$32</f>
        <v>39.1</v>
      </c>
      <c r="AD20" s="11">
        <f>[16]Outubro!$C$33</f>
        <v>38</v>
      </c>
      <c r="AE20" s="11">
        <f>[16]Outubro!$C$34</f>
        <v>40.6</v>
      </c>
      <c r="AF20" s="11">
        <f>[16]Outubro!$C$35</f>
        <v>40.200000000000003</v>
      </c>
      <c r="AG20" s="131">
        <f t="shared" si="1"/>
        <v>40.6</v>
      </c>
      <c r="AH20" s="93">
        <f t="shared" si="2"/>
        <v>35.064516129032263</v>
      </c>
      <c r="AI20" s="12" t="s">
        <v>47</v>
      </c>
      <c r="AJ20" t="s">
        <v>47</v>
      </c>
      <c r="AL20" t="s">
        <v>47</v>
      </c>
    </row>
    <row r="21" spans="1:39" x14ac:dyDescent="0.2">
      <c r="A21" s="57" t="s">
        <v>43</v>
      </c>
      <c r="B21" s="11">
        <f>[17]Outubro!$C$5</f>
        <v>36.799999999999997</v>
      </c>
      <c r="C21" s="11">
        <f>[17]Outubro!$C$6</f>
        <v>32.799999999999997</v>
      </c>
      <c r="D21" s="11">
        <f>[17]Outubro!$C$7</f>
        <v>34.4</v>
      </c>
      <c r="E21" s="11">
        <f>[17]Outubro!$C$8</f>
        <v>36.6</v>
      </c>
      <c r="F21" s="11">
        <f>[17]Outubro!$C$9</f>
        <v>36.5</v>
      </c>
      <c r="G21" s="11">
        <f>[17]Outubro!$C$10</f>
        <v>29.3</v>
      </c>
      <c r="H21" s="11">
        <f>[17]Outubro!$C$11</f>
        <v>30.2</v>
      </c>
      <c r="I21" s="11">
        <f>[17]Outubro!$C$12</f>
        <v>28.1</v>
      </c>
      <c r="J21" s="11">
        <f>[17]Outubro!$C$13</f>
        <v>28.7</v>
      </c>
      <c r="K21" s="11">
        <f>[17]Outubro!$C$14</f>
        <v>29.8</v>
      </c>
      <c r="L21" s="11">
        <f>[17]Outubro!$C$15</f>
        <v>33.200000000000003</v>
      </c>
      <c r="M21" s="11">
        <f>[17]Outubro!$C$16</f>
        <v>33</v>
      </c>
      <c r="N21" s="11">
        <f>[17]Outubro!$C$17</f>
        <v>33.6</v>
      </c>
      <c r="O21" s="11">
        <f>[17]Outubro!$C$18</f>
        <v>34.700000000000003</v>
      </c>
      <c r="P21" s="11">
        <f>[17]Outubro!$C$19</f>
        <v>35</v>
      </c>
      <c r="Q21" s="11">
        <f>[17]Outubro!$C$20</f>
        <v>36.200000000000003</v>
      </c>
      <c r="R21" s="11">
        <f>[17]Outubro!$C$21</f>
        <v>35.799999999999997</v>
      </c>
      <c r="S21" s="11">
        <f>[17]Outubro!$C$22</f>
        <v>33.6</v>
      </c>
      <c r="T21" s="11">
        <f>[17]Outubro!$C$23</f>
        <v>35.799999999999997</v>
      </c>
      <c r="U21" s="11">
        <f>[17]Outubro!$C$24</f>
        <v>34.299999999999997</v>
      </c>
      <c r="V21" s="11">
        <f>[17]Outubro!$C$25</f>
        <v>32.6</v>
      </c>
      <c r="W21" s="11">
        <f>[17]Outubro!$C$26</f>
        <v>25.9</v>
      </c>
      <c r="X21" s="11">
        <f>[17]Outubro!$C$27</f>
        <v>31.9</v>
      </c>
      <c r="Y21" s="11">
        <f>[17]Outubro!$C$28</f>
        <v>34.4</v>
      </c>
      <c r="Z21" s="11">
        <f>[17]Outubro!$C$29</f>
        <v>35.4</v>
      </c>
      <c r="AA21" s="11">
        <f>[17]Outubro!$C$30</f>
        <v>34.700000000000003</v>
      </c>
      <c r="AB21" s="11">
        <f>[17]Outubro!$C$31</f>
        <v>34.299999999999997</v>
      </c>
      <c r="AC21" s="11">
        <f>[17]Outubro!$C$32</f>
        <v>27.6</v>
      </c>
      <c r="AD21" s="11">
        <f>[17]Outubro!$C$33</f>
        <v>32.1</v>
      </c>
      <c r="AE21" s="11">
        <f>[17]Outubro!$C$34</f>
        <v>30.7</v>
      </c>
      <c r="AF21" s="11">
        <f>[17]Outubro!$C$35</f>
        <v>34.700000000000003</v>
      </c>
      <c r="AG21" s="131">
        <f>MAX(B21:AF21)</f>
        <v>36.799999999999997</v>
      </c>
      <c r="AH21" s="93">
        <f>AVERAGE(B21:AF21)</f>
        <v>32.990322580645156</v>
      </c>
      <c r="AJ21" t="s">
        <v>229</v>
      </c>
      <c r="AL21" t="s">
        <v>47</v>
      </c>
    </row>
    <row r="22" spans="1:39" x14ac:dyDescent="0.2">
      <c r="A22" s="57" t="s">
        <v>6</v>
      </c>
      <c r="B22" s="11">
        <f>[18]Outubro!$C$5</f>
        <v>38.9</v>
      </c>
      <c r="C22" s="11">
        <f>[18]Outubro!$C$6</f>
        <v>33.5</v>
      </c>
      <c r="D22" s="11">
        <f>[18]Outubro!$C$7</f>
        <v>39.1</v>
      </c>
      <c r="E22" s="11">
        <f>[18]Outubro!$C$8</f>
        <v>39.700000000000003</v>
      </c>
      <c r="F22" s="11">
        <f>[18]Outubro!$C$9</f>
        <v>35.799999999999997</v>
      </c>
      <c r="G22" s="11">
        <f>[18]Outubro!$C$10</f>
        <v>26.6</v>
      </c>
      <c r="H22" s="11">
        <f>[18]Outubro!$C$11</f>
        <v>31.1</v>
      </c>
      <c r="I22" s="11">
        <f>[18]Outubro!$C$12</f>
        <v>30.8</v>
      </c>
      <c r="J22" s="11">
        <f>[18]Outubro!$C$13</f>
        <v>35</v>
      </c>
      <c r="K22" s="11">
        <f>[18]Outubro!$C$14</f>
        <v>36</v>
      </c>
      <c r="L22" s="11">
        <f>[18]Outubro!$C$15</f>
        <v>34.4</v>
      </c>
      <c r="M22" s="11">
        <f>[18]Outubro!$C$16</f>
        <v>38.6</v>
      </c>
      <c r="N22" s="11">
        <f>[18]Outubro!$C$17</f>
        <v>39.299999999999997</v>
      </c>
      <c r="O22" s="11">
        <f>[18]Outubro!$C$18</f>
        <v>37.6</v>
      </c>
      <c r="P22" s="11">
        <f>[18]Outubro!$C$19</f>
        <v>38</v>
      </c>
      <c r="Q22" s="11">
        <f>[18]Outubro!$C$20</f>
        <v>39.5</v>
      </c>
      <c r="R22" s="11">
        <f>[18]Outubro!$C$21</f>
        <v>40.299999999999997</v>
      </c>
      <c r="S22" s="11">
        <f>[18]Outubro!$C$22</f>
        <v>30.1</v>
      </c>
      <c r="T22" s="11">
        <f>[18]Outubro!$C$23</f>
        <v>36.799999999999997</v>
      </c>
      <c r="U22" s="11">
        <f>[18]Outubro!$C$24</f>
        <v>35.299999999999997</v>
      </c>
      <c r="V22" s="11">
        <f>[18]Outubro!$C$25</f>
        <v>34.9</v>
      </c>
      <c r="W22" s="11">
        <f>[18]Outubro!$C$26</f>
        <v>30.4</v>
      </c>
      <c r="X22" s="11">
        <f>[18]Outubro!$C$27</f>
        <v>35.4</v>
      </c>
      <c r="Y22" s="11">
        <f>[18]Outubro!$C$28</f>
        <v>37.5</v>
      </c>
      <c r="Z22" s="11">
        <f>[18]Outubro!$C$29</f>
        <v>39.200000000000003</v>
      </c>
      <c r="AA22" s="11">
        <f>[18]Outubro!$C$30</f>
        <v>38.700000000000003</v>
      </c>
      <c r="AB22" s="11">
        <f>[18]Outubro!$C$31</f>
        <v>37.700000000000003</v>
      </c>
      <c r="AC22" s="11">
        <f>[18]Outubro!$C$32</f>
        <v>37.799999999999997</v>
      </c>
      <c r="AD22" s="11">
        <f>[18]Outubro!$C$33</f>
        <v>37.6</v>
      </c>
      <c r="AE22" s="11">
        <f>[18]Outubro!$C$34</f>
        <v>38.6</v>
      </c>
      <c r="AF22" s="11">
        <f>[18]Outubro!$C$35</f>
        <v>39</v>
      </c>
      <c r="AG22" s="131">
        <f t="shared" si="1"/>
        <v>40.299999999999997</v>
      </c>
      <c r="AH22" s="93">
        <f t="shared" si="2"/>
        <v>36.232258064516124</v>
      </c>
      <c r="AJ22" t="s">
        <v>47</v>
      </c>
    </row>
    <row r="23" spans="1:39" x14ac:dyDescent="0.2">
      <c r="A23" s="57" t="s">
        <v>7</v>
      </c>
      <c r="B23" s="11">
        <f>[19]Outubro!$C$5</f>
        <v>38.9</v>
      </c>
      <c r="C23" s="11">
        <f>[19]Outubro!$C$6</f>
        <v>36.299999999999997</v>
      </c>
      <c r="D23" s="11">
        <f>[19]Outubro!$C$7</f>
        <v>35.799999999999997</v>
      </c>
      <c r="E23" s="11">
        <f>[19]Outubro!$C$8</f>
        <v>36.5</v>
      </c>
      <c r="F23" s="11">
        <f>[19]Outubro!$C$9</f>
        <v>29.1</v>
      </c>
      <c r="G23" s="11">
        <f>[19]Outubro!$C$10</f>
        <v>19.100000000000001</v>
      </c>
      <c r="H23" s="11">
        <f>[19]Outubro!$C$11</f>
        <v>25.9</v>
      </c>
      <c r="I23" s="11">
        <f>[19]Outubro!$C$12</f>
        <v>29.1</v>
      </c>
      <c r="J23" s="11">
        <f>[19]Outubro!$C$13</f>
        <v>33.200000000000003</v>
      </c>
      <c r="K23" s="11">
        <f>[19]Outubro!$C$14</f>
        <v>34.799999999999997</v>
      </c>
      <c r="L23" s="11">
        <f>[19]Outubro!$C$15</f>
        <v>37.9</v>
      </c>
      <c r="M23" s="11">
        <f>[19]Outubro!$C$16</f>
        <v>38</v>
      </c>
      <c r="N23" s="11">
        <f>[19]Outubro!$C$17</f>
        <v>38.6</v>
      </c>
      <c r="O23" s="11">
        <f>[19]Outubro!$C$18</f>
        <v>32</v>
      </c>
      <c r="P23" s="11">
        <f>[19]Outubro!$C$19</f>
        <v>29.5</v>
      </c>
      <c r="Q23" s="11">
        <f>[19]Outubro!$C$20</f>
        <v>33.700000000000003</v>
      </c>
      <c r="R23" s="11">
        <f>[19]Outubro!$C$21</f>
        <v>32.5</v>
      </c>
      <c r="S23" s="11">
        <f>[19]Outubro!$C$22</f>
        <v>36.5</v>
      </c>
      <c r="T23" s="11">
        <f>[19]Outubro!$C$23</f>
        <v>31.3</v>
      </c>
      <c r="U23" s="11">
        <f>[19]Outubro!$C$24</f>
        <v>34.700000000000003</v>
      </c>
      <c r="V23" s="11">
        <f>[19]Outubro!$C$25</f>
        <v>27</v>
      </c>
      <c r="W23" s="11">
        <f>[19]Outubro!$C$26</f>
        <v>27.3</v>
      </c>
      <c r="X23" s="11">
        <f>[19]Outubro!$C$27</f>
        <v>32.799999999999997</v>
      </c>
      <c r="Y23" s="11">
        <f>[19]Outubro!$C$28</f>
        <v>35.6</v>
      </c>
      <c r="Z23" s="11">
        <f>[19]Outubro!$C$29</f>
        <v>36.799999999999997</v>
      </c>
      <c r="AA23" s="11">
        <f>[19]Outubro!$C$30</f>
        <v>38.5</v>
      </c>
      <c r="AB23" s="11">
        <f>[19]Outubro!$C$31</f>
        <v>38</v>
      </c>
      <c r="AC23" s="11">
        <f>[19]Outubro!$C$32</f>
        <v>38.6</v>
      </c>
      <c r="AD23" s="11">
        <f>[19]Outubro!$C$33</f>
        <v>39</v>
      </c>
      <c r="AE23" s="11">
        <f>[19]Outubro!$C$34</f>
        <v>39.5</v>
      </c>
      <c r="AF23" s="11">
        <f>[19]Outubro!$C$35</f>
        <v>39.6</v>
      </c>
      <c r="AG23" s="131">
        <f t="shared" si="1"/>
        <v>39.6</v>
      </c>
      <c r="AH23" s="93">
        <f t="shared" si="2"/>
        <v>34.067741935483866</v>
      </c>
      <c r="AJ23" t="s">
        <v>47</v>
      </c>
      <c r="AL23" t="s">
        <v>47</v>
      </c>
    </row>
    <row r="24" spans="1:39" x14ac:dyDescent="0.2">
      <c r="A24" s="57" t="s">
        <v>169</v>
      </c>
      <c r="B24" s="11" t="str">
        <f>[20]Outubro!$C$5</f>
        <v>*</v>
      </c>
      <c r="C24" s="11" t="str">
        <f>[20]Outubro!$C$6</f>
        <v>*</v>
      </c>
      <c r="D24" s="11" t="str">
        <f>[20]Outubro!$C$7</f>
        <v>*</v>
      </c>
      <c r="E24" s="11" t="str">
        <f>[20]Outubro!$C$8</f>
        <v>*</v>
      </c>
      <c r="F24" s="11" t="str">
        <f>[20]Outubro!$C$9</f>
        <v>*</v>
      </c>
      <c r="G24" s="11" t="str">
        <f>[20]Outubro!$C$10</f>
        <v>*</v>
      </c>
      <c r="H24" s="11" t="str">
        <f>[20]Outubro!$C$11</f>
        <v>*</v>
      </c>
      <c r="I24" s="11" t="str">
        <f>[20]Outubro!$C$12</f>
        <v>*</v>
      </c>
      <c r="J24" s="11" t="str">
        <f>[20]Outubro!$C$13</f>
        <v>*</v>
      </c>
      <c r="K24" s="11" t="str">
        <f>[20]Outubro!$C$14</f>
        <v>*</v>
      </c>
      <c r="L24" s="11" t="str">
        <f>[20]Outubro!$C$15</f>
        <v>*</v>
      </c>
      <c r="M24" s="11" t="str">
        <f>[20]Outubro!$C$16</f>
        <v>*</v>
      </c>
      <c r="N24" s="11" t="str">
        <f>[20]Outubro!$C$17</f>
        <v>*</v>
      </c>
      <c r="O24" s="11" t="str">
        <f>[20]Outubro!$C$18</f>
        <v>*</v>
      </c>
      <c r="P24" s="11" t="str">
        <f>[20]Outubro!$C$19</f>
        <v>*</v>
      </c>
      <c r="Q24" s="11" t="str">
        <f>[20]Outubro!$C$20</f>
        <v>*</v>
      </c>
      <c r="R24" s="11" t="str">
        <f>[20]Outubro!$C$21</f>
        <v>*</v>
      </c>
      <c r="S24" s="11" t="str">
        <f>[20]Outubro!$C$22</f>
        <v>*</v>
      </c>
      <c r="T24" s="11" t="str">
        <f>[20]Outubro!$C$23</f>
        <v>*</v>
      </c>
      <c r="U24" s="11" t="str">
        <f>[20]Outubro!$C$24</f>
        <v>*</v>
      </c>
      <c r="V24" s="11" t="str">
        <f>[20]Outubro!$C$25</f>
        <v>*</v>
      </c>
      <c r="W24" s="11" t="str">
        <f>[20]Outubro!$C$26</f>
        <v>*</v>
      </c>
      <c r="X24" s="11" t="str">
        <f>[20]Outubro!$C$27</f>
        <v>*</v>
      </c>
      <c r="Y24" s="11" t="str">
        <f>[20]Outubro!$C$28</f>
        <v>*</v>
      </c>
      <c r="Z24" s="11" t="str">
        <f>[20]Outubro!$C$29</f>
        <v>*</v>
      </c>
      <c r="AA24" s="11" t="str">
        <f>[20]Outubro!$C$30</f>
        <v>*</v>
      </c>
      <c r="AB24" s="11" t="str">
        <f>[20]Outubro!$C$31</f>
        <v>*</v>
      </c>
      <c r="AC24" s="11" t="str">
        <f>[20]Outubro!$C$32</f>
        <v>*</v>
      </c>
      <c r="AD24" s="11" t="str">
        <f>[20]Outubro!$C$33</f>
        <v>*</v>
      </c>
      <c r="AE24" s="11" t="str">
        <f>[20]Outubro!$C$34</f>
        <v>*</v>
      </c>
      <c r="AF24" s="11" t="str">
        <f>[20]Outubro!$C$35</f>
        <v>*</v>
      </c>
      <c r="AG24" s="131" t="s">
        <v>226</v>
      </c>
      <c r="AH24" s="93" t="s">
        <v>226</v>
      </c>
      <c r="AJ24" t="s">
        <v>47</v>
      </c>
      <c r="AK24" t="s">
        <v>47</v>
      </c>
      <c r="AL24" t="s">
        <v>47</v>
      </c>
      <c r="AM24" t="s">
        <v>47</v>
      </c>
    </row>
    <row r="25" spans="1:39" x14ac:dyDescent="0.2">
      <c r="A25" s="57" t="s">
        <v>170</v>
      </c>
      <c r="B25" s="11">
        <f>[21]Outubro!$C$5</f>
        <v>39.5</v>
      </c>
      <c r="C25" s="11">
        <f>[21]Outubro!$C$6</f>
        <v>37.6</v>
      </c>
      <c r="D25" s="11">
        <f>[21]Outubro!$C$7</f>
        <v>33.700000000000003</v>
      </c>
      <c r="E25" s="11">
        <f>[21]Outubro!$C$8</f>
        <v>36</v>
      </c>
      <c r="F25" s="11">
        <f>[21]Outubro!$C$9</f>
        <v>25.8</v>
      </c>
      <c r="G25" s="11">
        <f>[21]Outubro!$C$10</f>
        <v>22.4</v>
      </c>
      <c r="H25" s="11">
        <f>[21]Outubro!$C$11</f>
        <v>29.1</v>
      </c>
      <c r="I25" s="11">
        <f>[21]Outubro!$C$12</f>
        <v>30.7</v>
      </c>
      <c r="J25" s="11">
        <f>[21]Outubro!$C$13</f>
        <v>34.4</v>
      </c>
      <c r="K25" s="11">
        <f>[21]Outubro!$C$14</f>
        <v>36</v>
      </c>
      <c r="L25" s="11">
        <f>[21]Outubro!$C$15</f>
        <v>38.4</v>
      </c>
      <c r="M25" s="11">
        <f>[21]Outubro!$C$16</f>
        <v>39.299999999999997</v>
      </c>
      <c r="N25" s="11">
        <f>[21]Outubro!$C$17</f>
        <v>38.799999999999997</v>
      </c>
      <c r="O25" s="11">
        <f>[21]Outubro!$C$18</f>
        <v>32.9</v>
      </c>
      <c r="P25" s="11">
        <f>[21]Outubro!$C$19</f>
        <v>28.8</v>
      </c>
      <c r="Q25" s="11">
        <f>[21]Outubro!$C$20</f>
        <v>34.700000000000003</v>
      </c>
      <c r="R25" s="11">
        <f>[21]Outubro!$C$21</f>
        <v>36.299999999999997</v>
      </c>
      <c r="S25" s="11">
        <f>[21]Outubro!$C$22</f>
        <v>39.4</v>
      </c>
      <c r="T25" s="11">
        <f>[21]Outubro!$C$23</f>
        <v>34.1</v>
      </c>
      <c r="U25" s="11">
        <f>[21]Outubro!$C$24</f>
        <v>35.299999999999997</v>
      </c>
      <c r="V25" s="11">
        <f>[21]Outubro!$C$25</f>
        <v>24.8</v>
      </c>
      <c r="W25" s="11">
        <f>[21]Outubro!$C$26</f>
        <v>26.8</v>
      </c>
      <c r="X25" s="11">
        <f>[21]Outubro!$C$27</f>
        <v>32</v>
      </c>
      <c r="Y25" s="11">
        <f>[21]Outubro!$C$28</f>
        <v>35.200000000000003</v>
      </c>
      <c r="Z25" s="11">
        <f>[21]Outubro!$C$29</f>
        <v>36.4</v>
      </c>
      <c r="AA25" s="11">
        <f>[21]Outubro!$C$30</f>
        <v>38.299999999999997</v>
      </c>
      <c r="AB25" s="11">
        <f>[21]Outubro!$C$31</f>
        <v>38.9</v>
      </c>
      <c r="AC25" s="11">
        <f>[21]Outubro!$C$32</f>
        <v>37.4</v>
      </c>
      <c r="AD25" s="11">
        <f>[21]Outubro!$C$33</f>
        <v>39.200000000000003</v>
      </c>
      <c r="AE25" s="11">
        <f>[21]Outubro!$C$34</f>
        <v>40.799999999999997</v>
      </c>
      <c r="AF25" s="11">
        <f>[21]Outubro!$C$35</f>
        <v>39.9</v>
      </c>
      <c r="AG25" s="131">
        <f t="shared" ref="AG25:AG26" si="3">MAX(B25:AF25)</f>
        <v>40.799999999999997</v>
      </c>
      <c r="AH25" s="93">
        <f t="shared" ref="AH25:AH26" si="4">AVERAGE(B25:AF25)</f>
        <v>34.609677419354831</v>
      </c>
      <c r="AI25" s="12" t="s">
        <v>47</v>
      </c>
      <c r="AJ25" t="s">
        <v>47</v>
      </c>
      <c r="AK25" t="s">
        <v>47</v>
      </c>
      <c r="AM25" t="s">
        <v>47</v>
      </c>
    </row>
    <row r="26" spans="1:39" x14ac:dyDescent="0.2">
      <c r="A26" s="57" t="s">
        <v>171</v>
      </c>
      <c r="B26" s="11">
        <f>[22]Outubro!$C$5</f>
        <v>38.799999999999997</v>
      </c>
      <c r="C26" s="11">
        <f>[22]Outubro!$C$6</f>
        <v>37</v>
      </c>
      <c r="D26" s="11">
        <f>[22]Outubro!$C$7</f>
        <v>36.799999999999997</v>
      </c>
      <c r="E26" s="11">
        <f>[22]Outubro!$C$8</f>
        <v>37.5</v>
      </c>
      <c r="F26" s="11">
        <f>[22]Outubro!$C$9</f>
        <v>31.3</v>
      </c>
      <c r="G26" s="11">
        <f>[22]Outubro!$C$10</f>
        <v>20.399999999999999</v>
      </c>
      <c r="H26" s="11">
        <f>[22]Outubro!$C$11</f>
        <v>26.8</v>
      </c>
      <c r="I26" s="11">
        <f>[22]Outubro!$C$12</f>
        <v>30.6</v>
      </c>
      <c r="J26" s="11">
        <f>[22]Outubro!$C$13</f>
        <v>34.6</v>
      </c>
      <c r="K26" s="11">
        <f>[22]Outubro!$C$14</f>
        <v>36</v>
      </c>
      <c r="L26" s="11">
        <f>[22]Outubro!$C$15</f>
        <v>38.5</v>
      </c>
      <c r="M26" s="11">
        <f>[22]Outubro!$C$16</f>
        <v>38.200000000000003</v>
      </c>
      <c r="N26" s="11">
        <f>[22]Outubro!$C$17</f>
        <v>39.700000000000003</v>
      </c>
      <c r="O26" s="11">
        <f>[22]Outubro!$C$18</f>
        <v>35.4</v>
      </c>
      <c r="P26" s="11">
        <f>[22]Outubro!$C$19</f>
        <v>31.6</v>
      </c>
      <c r="Q26" s="11">
        <f>[22]Outubro!$C$20</f>
        <v>34.799999999999997</v>
      </c>
      <c r="R26" s="11">
        <f>[22]Outubro!$C$21</f>
        <v>32.5</v>
      </c>
      <c r="S26" s="11">
        <f>[22]Outubro!$C$22</f>
        <v>37.6</v>
      </c>
      <c r="T26" s="11">
        <f>[22]Outubro!$C$23</f>
        <v>32.5</v>
      </c>
      <c r="U26" s="11">
        <f>[22]Outubro!$C$24</f>
        <v>35.799999999999997</v>
      </c>
      <c r="V26" s="11">
        <f>[22]Outubro!$C$25</f>
        <v>27.7</v>
      </c>
      <c r="W26" s="11">
        <f>[22]Outubro!$C$26</f>
        <v>28.4</v>
      </c>
      <c r="X26" s="11">
        <f>[22]Outubro!$C$27</f>
        <v>32.9</v>
      </c>
      <c r="Y26" s="11">
        <f>[22]Outubro!$C$28</f>
        <v>36.4</v>
      </c>
      <c r="Z26" s="11">
        <f>[22]Outubro!$C$29</f>
        <v>38</v>
      </c>
      <c r="AA26" s="11">
        <f>[22]Outubro!$C$30</f>
        <v>39</v>
      </c>
      <c r="AB26" s="11">
        <f>[22]Outubro!$C$31</f>
        <v>38.200000000000003</v>
      </c>
      <c r="AC26" s="11">
        <f>[22]Outubro!$C$32</f>
        <v>38</v>
      </c>
      <c r="AD26" s="11">
        <f>[22]Outubro!$C$33</f>
        <v>39.299999999999997</v>
      </c>
      <c r="AE26" s="11">
        <f>[22]Outubro!$C$34</f>
        <v>40</v>
      </c>
      <c r="AF26" s="11">
        <f>[22]Outubro!$C$35</f>
        <v>40.1</v>
      </c>
      <c r="AG26" s="131">
        <f t="shared" si="3"/>
        <v>40.1</v>
      </c>
      <c r="AH26" s="93">
        <f t="shared" si="4"/>
        <v>34.980645161290319</v>
      </c>
      <c r="AJ26" t="s">
        <v>47</v>
      </c>
      <c r="AL26" t="s">
        <v>47</v>
      </c>
    </row>
    <row r="27" spans="1:39" x14ac:dyDescent="0.2">
      <c r="A27" s="57" t="s">
        <v>8</v>
      </c>
      <c r="B27" s="11">
        <f>[23]Outubro!$C$5</f>
        <v>38.299999999999997</v>
      </c>
      <c r="C27" s="11">
        <f>[23]Outubro!$C$6</f>
        <v>36.4</v>
      </c>
      <c r="D27" s="11">
        <f>[23]Outubro!$C$7</f>
        <v>34.1</v>
      </c>
      <c r="E27" s="11">
        <f>[23]Outubro!$C$8</f>
        <v>35.4</v>
      </c>
      <c r="F27" s="11">
        <f>[23]Outubro!$C$9</f>
        <v>27.1</v>
      </c>
      <c r="G27" s="11">
        <f>[23]Outubro!$C$10</f>
        <v>20.6</v>
      </c>
      <c r="H27" s="11">
        <f>[23]Outubro!$C$11</f>
        <v>28.1</v>
      </c>
      <c r="I27" s="11">
        <f>[23]Outubro!$C$12</f>
        <v>30.8</v>
      </c>
      <c r="J27" s="11">
        <f>[23]Outubro!$C$13</f>
        <v>33.700000000000003</v>
      </c>
      <c r="K27" s="11">
        <f>[23]Outubro!$C$14</f>
        <v>35.4</v>
      </c>
      <c r="L27" s="11">
        <f>[23]Outubro!$C$15</f>
        <v>37.1</v>
      </c>
      <c r="M27" s="11">
        <f>[23]Outubro!$C$16</f>
        <v>38.799999999999997</v>
      </c>
      <c r="N27" s="11">
        <f>[23]Outubro!$C$17</f>
        <v>38.700000000000003</v>
      </c>
      <c r="O27" s="11">
        <f>[23]Outubro!$C$18</f>
        <v>35.6</v>
      </c>
      <c r="P27" s="11">
        <f>[23]Outubro!$C$19</f>
        <v>30.1</v>
      </c>
      <c r="Q27" s="11">
        <f>[23]Outubro!$C$20</f>
        <v>33.799999999999997</v>
      </c>
      <c r="R27" s="11">
        <f>[23]Outubro!$C$21</f>
        <v>35.5</v>
      </c>
      <c r="S27" s="11">
        <f>[23]Outubro!$C$22</f>
        <v>39.200000000000003</v>
      </c>
      <c r="T27" s="11">
        <f>[23]Outubro!$C$23</f>
        <v>32.700000000000003</v>
      </c>
      <c r="U27" s="11">
        <f>[23]Outubro!$C$24</f>
        <v>34.4</v>
      </c>
      <c r="V27" s="11">
        <f>[23]Outubro!$C$25</f>
        <v>23.3</v>
      </c>
      <c r="W27" s="11">
        <f>[23]Outubro!$C$26</f>
        <v>26.5</v>
      </c>
      <c r="X27" s="11">
        <f>[23]Outubro!$C$27</f>
        <v>31.6</v>
      </c>
      <c r="Y27" s="11">
        <f>[23]Outubro!$C$28</f>
        <v>34.4</v>
      </c>
      <c r="Z27" s="11">
        <f>[23]Outubro!$C$29</f>
        <v>36.700000000000003</v>
      </c>
      <c r="AA27" s="11">
        <f>[23]Outubro!$C$30</f>
        <v>37.5</v>
      </c>
      <c r="AB27" s="11">
        <f>[23]Outubro!$C$31</f>
        <v>38.1</v>
      </c>
      <c r="AC27" s="11">
        <f>[23]Outubro!$C$32</f>
        <v>36.9</v>
      </c>
      <c r="AD27" s="11">
        <f>[23]Outubro!$C$33</f>
        <v>38.9</v>
      </c>
      <c r="AE27" s="11">
        <f>[23]Outubro!$C$34</f>
        <v>40.4</v>
      </c>
      <c r="AF27" s="11">
        <f>[23]Outubro!$C$35</f>
        <v>39.200000000000003</v>
      </c>
      <c r="AG27" s="131">
        <f t="shared" ref="AG27:AG35" si="5">MAX(B27:AF27)</f>
        <v>40.4</v>
      </c>
      <c r="AH27" s="93">
        <f t="shared" ref="AH27:AH35" si="6">AVERAGE(B27:AF27)</f>
        <v>34.170967741935485</v>
      </c>
      <c r="AJ27" t="s">
        <v>47</v>
      </c>
    </row>
    <row r="28" spans="1:39" x14ac:dyDescent="0.2">
      <c r="A28" s="57" t="s">
        <v>9</v>
      </c>
      <c r="B28" s="11">
        <f>[24]Outubro!$C$5</f>
        <v>38</v>
      </c>
      <c r="C28" s="11">
        <f>[24]Outubro!$C$6</f>
        <v>36.299999999999997</v>
      </c>
      <c r="D28" s="11">
        <f>[24]Outubro!$C$7</f>
        <v>35.700000000000003</v>
      </c>
      <c r="E28" s="11">
        <f>[24]Outubro!$C$8</f>
        <v>36.6</v>
      </c>
      <c r="F28" s="11">
        <f>[24]Outubro!$C$9</f>
        <v>32.700000000000003</v>
      </c>
      <c r="G28" s="11">
        <f>[24]Outubro!$C$10</f>
        <v>21.3</v>
      </c>
      <c r="H28" s="11">
        <f>[24]Outubro!$C$11</f>
        <v>25</v>
      </c>
      <c r="I28" s="11">
        <f>[24]Outubro!$C$12</f>
        <v>29.8</v>
      </c>
      <c r="J28" s="11">
        <f>[24]Outubro!$C$13</f>
        <v>33.700000000000003</v>
      </c>
      <c r="K28" s="11">
        <f>[24]Outubro!$C$14</f>
        <v>35.299999999999997</v>
      </c>
      <c r="L28" s="11">
        <f>[24]Outubro!$C$15</f>
        <v>37</v>
      </c>
      <c r="M28" s="11">
        <f>[24]Outubro!$C$16</f>
        <v>38.5</v>
      </c>
      <c r="N28" s="11">
        <f>[24]Outubro!$C$17</f>
        <v>39.1</v>
      </c>
      <c r="O28" s="11">
        <f>[24]Outubro!$C$18</f>
        <v>36.6</v>
      </c>
      <c r="P28" s="11">
        <f>[24]Outubro!$C$19</f>
        <v>34.1</v>
      </c>
      <c r="Q28" s="11">
        <f>[24]Outubro!$C$20</f>
        <v>35</v>
      </c>
      <c r="R28" s="11">
        <f>[24]Outubro!$C$21</f>
        <v>37.799999999999997</v>
      </c>
      <c r="S28" s="11">
        <f>[24]Outubro!$C$22</f>
        <v>38.6</v>
      </c>
      <c r="T28" s="11">
        <f>[24]Outubro!$C$23</f>
        <v>34.1</v>
      </c>
      <c r="U28" s="11">
        <f>[24]Outubro!$C$24</f>
        <v>35.700000000000003</v>
      </c>
      <c r="V28" s="11">
        <f>[24]Outubro!$C$25</f>
        <v>25.4</v>
      </c>
      <c r="W28" s="11">
        <f>[24]Outubro!$C$26</f>
        <v>27.4</v>
      </c>
      <c r="X28" s="11">
        <f>[24]Outubro!$C$27</f>
        <v>32.5</v>
      </c>
      <c r="Y28" s="11">
        <f>[24]Outubro!$C$28</f>
        <v>35.299999999999997</v>
      </c>
      <c r="Z28" s="11">
        <f>[24]Outubro!$C$29</f>
        <v>37.4</v>
      </c>
      <c r="AA28" s="11">
        <f>[24]Outubro!$C$30</f>
        <v>38</v>
      </c>
      <c r="AB28" s="11">
        <f>[24]Outubro!$C$31</f>
        <v>37.5</v>
      </c>
      <c r="AC28" s="11">
        <f>[24]Outubro!$C$32</f>
        <v>37.299999999999997</v>
      </c>
      <c r="AD28" s="11">
        <f>[24]Outubro!$C$33</f>
        <v>38</v>
      </c>
      <c r="AE28" s="11">
        <f>[24]Outubro!$C$34</f>
        <v>39.1</v>
      </c>
      <c r="AF28" s="11">
        <f>[24]Outubro!$C$35</f>
        <v>40.1</v>
      </c>
      <c r="AG28" s="131">
        <f t="shared" si="5"/>
        <v>40.1</v>
      </c>
      <c r="AH28" s="93">
        <f t="shared" si="6"/>
        <v>34.803225806451607</v>
      </c>
      <c r="AL28" t="s">
        <v>47</v>
      </c>
    </row>
    <row r="29" spans="1:39" x14ac:dyDescent="0.2">
      <c r="A29" s="57" t="s">
        <v>42</v>
      </c>
      <c r="B29" s="11">
        <f>[25]Outubro!$C$5</f>
        <v>38.4</v>
      </c>
      <c r="C29" s="11">
        <f>[25]Outubro!$C$6</f>
        <v>35.6</v>
      </c>
      <c r="D29" s="11">
        <f>[25]Outubro!$C$7</f>
        <v>35</v>
      </c>
      <c r="E29" s="11">
        <f>[25]Outubro!$C$8</f>
        <v>38.1</v>
      </c>
      <c r="F29" s="11">
        <f>[25]Outubro!$C$9</f>
        <v>25.8</v>
      </c>
      <c r="G29" s="11">
        <f>[25]Outubro!$C$10</f>
        <v>22.6</v>
      </c>
      <c r="H29" s="11">
        <f>[25]Outubro!$C$11</f>
        <v>30.1</v>
      </c>
      <c r="I29" s="11">
        <f>[25]Outubro!$C$12</f>
        <v>32.1</v>
      </c>
      <c r="J29" s="11">
        <f>[25]Outubro!$C$13</f>
        <v>36.1</v>
      </c>
      <c r="K29" s="11">
        <f>[25]Outubro!$C$14</f>
        <v>37.4</v>
      </c>
      <c r="L29" s="11">
        <f>[25]Outubro!$C$15</f>
        <v>37.5</v>
      </c>
      <c r="M29" s="11">
        <f>[25]Outubro!$C$16</f>
        <v>37.200000000000003</v>
      </c>
      <c r="N29" s="11">
        <f>[25]Outubro!$C$17</f>
        <v>37.299999999999997</v>
      </c>
      <c r="O29" s="11">
        <f>[25]Outubro!$C$18</f>
        <v>37.200000000000003</v>
      </c>
      <c r="P29" s="11">
        <f>[25]Outubro!$C$19</f>
        <v>30.1</v>
      </c>
      <c r="Q29" s="11">
        <f>[25]Outubro!$C$20</f>
        <v>32.6</v>
      </c>
      <c r="R29" s="11">
        <f>[25]Outubro!$C$21</f>
        <v>37.299999999999997</v>
      </c>
      <c r="S29" s="11">
        <f>[25]Outubro!$C$22</f>
        <v>38.1</v>
      </c>
      <c r="T29" s="11">
        <f>[25]Outubro!$C$23</f>
        <v>27.2</v>
      </c>
      <c r="U29" s="11">
        <f>[25]Outubro!$C$24</f>
        <v>35.799999999999997</v>
      </c>
      <c r="V29" s="11">
        <f>[25]Outubro!$C$25</f>
        <v>30.2</v>
      </c>
      <c r="W29" s="11">
        <f>[25]Outubro!$C$26</f>
        <v>29.1</v>
      </c>
      <c r="X29" s="11">
        <f>[25]Outubro!$C$27</f>
        <v>33.9</v>
      </c>
      <c r="Y29" s="11">
        <f>[25]Outubro!$C$28</f>
        <v>36.6</v>
      </c>
      <c r="Z29" s="11">
        <f>[25]Outubro!$C$29</f>
        <v>38</v>
      </c>
      <c r="AA29" s="11">
        <f>[25]Outubro!$C$30</f>
        <v>36.799999999999997</v>
      </c>
      <c r="AB29" s="11">
        <f>[25]Outubro!$C$31</f>
        <v>37</v>
      </c>
      <c r="AC29" s="11">
        <f>[25]Outubro!$C$32</f>
        <v>37.6</v>
      </c>
      <c r="AD29" s="11">
        <f>[25]Outubro!$C$33</f>
        <v>37.5</v>
      </c>
      <c r="AE29" s="11">
        <f>[25]Outubro!$C$34</f>
        <v>38.9</v>
      </c>
      <c r="AF29" s="11">
        <f>[25]Outubro!$C$35</f>
        <v>39.6</v>
      </c>
      <c r="AG29" s="131">
        <f t="shared" si="5"/>
        <v>39.6</v>
      </c>
      <c r="AH29" s="93">
        <f t="shared" si="6"/>
        <v>34.732258064516131</v>
      </c>
      <c r="AL29" t="s">
        <v>47</v>
      </c>
      <c r="AM29" t="s">
        <v>47</v>
      </c>
    </row>
    <row r="30" spans="1:39" x14ac:dyDescent="0.2">
      <c r="A30" s="57" t="s">
        <v>10</v>
      </c>
      <c r="B30" s="11">
        <f>[26]Outubro!$C$5</f>
        <v>38.4</v>
      </c>
      <c r="C30" s="11">
        <f>[26]Outubro!$C$6</f>
        <v>36.4</v>
      </c>
      <c r="D30" s="11">
        <f>[26]Outubro!$C$7</f>
        <v>33.299999999999997</v>
      </c>
      <c r="E30" s="11">
        <f>[26]Outubro!$C$8</f>
        <v>35.799999999999997</v>
      </c>
      <c r="F30" s="11">
        <f>[26]Outubro!$C$9</f>
        <v>26.3</v>
      </c>
      <c r="G30" s="11">
        <f>[26]Outubro!$C$10</f>
        <v>20.8</v>
      </c>
      <c r="H30" s="11">
        <f>[26]Outubro!$C$11</f>
        <v>27.1</v>
      </c>
      <c r="I30" s="11">
        <f>[26]Outubro!$C$12</f>
        <v>30.3</v>
      </c>
      <c r="J30" s="11">
        <f>[26]Outubro!$C$13</f>
        <v>34.1</v>
      </c>
      <c r="K30" s="11">
        <f>[26]Outubro!$C$14</f>
        <v>35.299999999999997</v>
      </c>
      <c r="L30" s="11">
        <f>[26]Outubro!$C$15</f>
        <v>36.9</v>
      </c>
      <c r="M30" s="11">
        <f>[26]Outubro!$C$16</f>
        <v>37.799999999999997</v>
      </c>
      <c r="N30" s="11">
        <f>[26]Outubro!$C$17</f>
        <v>38.700000000000003</v>
      </c>
      <c r="O30" s="11">
        <f>[26]Outubro!$C$18</f>
        <v>31.9</v>
      </c>
      <c r="P30" s="11">
        <f>[26]Outubro!$C$19</f>
        <v>29.9</v>
      </c>
      <c r="Q30" s="11">
        <f>[26]Outubro!$C$20</f>
        <v>33.5</v>
      </c>
      <c r="R30" s="11">
        <f>[26]Outubro!$C$21</f>
        <v>35</v>
      </c>
      <c r="S30" s="11">
        <f>[26]Outubro!$C$22</f>
        <v>38.5</v>
      </c>
      <c r="T30" s="11">
        <f>[26]Outubro!$C$23</f>
        <v>31.9</v>
      </c>
      <c r="U30" s="11">
        <f>[26]Outubro!$C$24</f>
        <v>34.6</v>
      </c>
      <c r="V30" s="11">
        <f>[26]Outubro!$C$25</f>
        <v>25</v>
      </c>
      <c r="W30" s="11">
        <f>[26]Outubro!$C$26</f>
        <v>26.9</v>
      </c>
      <c r="X30" s="11">
        <f>[26]Outubro!$C$27</f>
        <v>32.200000000000003</v>
      </c>
      <c r="Y30" s="11">
        <f>[26]Outubro!$C$28</f>
        <v>34.6</v>
      </c>
      <c r="Z30" s="11">
        <f>[26]Outubro!$C$29</f>
        <v>36.9</v>
      </c>
      <c r="AA30" s="11">
        <f>[26]Outubro!$C$30</f>
        <v>38.200000000000003</v>
      </c>
      <c r="AB30" s="11">
        <f>[26]Outubro!$C$31</f>
        <v>37.799999999999997</v>
      </c>
      <c r="AC30" s="11">
        <f>[26]Outubro!$C$32</f>
        <v>37.9</v>
      </c>
      <c r="AD30" s="11">
        <f>[26]Outubro!$C$33</f>
        <v>38.799999999999997</v>
      </c>
      <c r="AE30" s="11">
        <f>[26]Outubro!$C$34</f>
        <v>40</v>
      </c>
      <c r="AF30" s="11">
        <f>[26]Outubro!$C$35</f>
        <v>39</v>
      </c>
      <c r="AG30" s="131">
        <f t="shared" si="5"/>
        <v>40</v>
      </c>
      <c r="AH30" s="93">
        <f t="shared" si="6"/>
        <v>33.993548387096773</v>
      </c>
      <c r="AL30" t="s">
        <v>47</v>
      </c>
      <c r="AM30" t="s">
        <v>47</v>
      </c>
    </row>
    <row r="31" spans="1:39" x14ac:dyDescent="0.2">
      <c r="A31" s="57" t="s">
        <v>172</v>
      </c>
      <c r="B31" s="11">
        <f>[27]Outubro!$C$5</f>
        <v>38.5</v>
      </c>
      <c r="C31" s="11">
        <f>[27]Outubro!$C$6</f>
        <v>36</v>
      </c>
      <c r="D31" s="11">
        <f>[27]Outubro!$C$7</f>
        <v>33.1</v>
      </c>
      <c r="E31" s="11">
        <f>[27]Outubro!$C$8</f>
        <v>37.4</v>
      </c>
      <c r="F31" s="11">
        <f>[27]Outubro!$C$9</f>
        <v>25.1</v>
      </c>
      <c r="G31" s="11">
        <f>[27]Outubro!$C$10</f>
        <v>20.5</v>
      </c>
      <c r="H31" s="11">
        <f>[27]Outubro!$C$11</f>
        <v>27.2</v>
      </c>
      <c r="I31" s="11">
        <f>[27]Outubro!$C$12</f>
        <v>30.3</v>
      </c>
      <c r="J31" s="11">
        <f>[27]Outubro!$C$13</f>
        <v>33.9</v>
      </c>
      <c r="K31" s="11">
        <f>[27]Outubro!$C$14</f>
        <v>35.700000000000003</v>
      </c>
      <c r="L31" s="11">
        <f>[27]Outubro!$C$15</f>
        <v>38.299999999999997</v>
      </c>
      <c r="M31" s="11">
        <f>[27]Outubro!$C$16</f>
        <v>38.1</v>
      </c>
      <c r="N31" s="11">
        <f>[27]Outubro!$C$17</f>
        <v>39.200000000000003</v>
      </c>
      <c r="O31" s="11">
        <f>[27]Outubro!$C$18</f>
        <v>32.200000000000003</v>
      </c>
      <c r="P31" s="11">
        <f>[27]Outubro!$C$19</f>
        <v>26</v>
      </c>
      <c r="Q31" s="11">
        <f>[27]Outubro!$C$20</f>
        <v>33.4</v>
      </c>
      <c r="R31" s="11">
        <f>[27]Outubro!$C$21</f>
        <v>33.9</v>
      </c>
      <c r="S31" s="11">
        <f>[27]Outubro!$C$22</f>
        <v>37</v>
      </c>
      <c r="T31" s="11">
        <f>[27]Outubro!$C$23</f>
        <v>31.5</v>
      </c>
      <c r="U31" s="11">
        <f>[27]Outubro!$C$24</f>
        <v>35.299999999999997</v>
      </c>
      <c r="V31" s="11">
        <f>[27]Outubro!$C$25</f>
        <v>24.6</v>
      </c>
      <c r="W31" s="11">
        <f>[27]Outubro!$C$26</f>
        <v>27.4</v>
      </c>
      <c r="X31" s="11">
        <f>[27]Outubro!$C$27</f>
        <v>32.299999999999997</v>
      </c>
      <c r="Y31" s="11">
        <f>[27]Outubro!$C$28</f>
        <v>35.5</v>
      </c>
      <c r="Z31" s="11">
        <f>[27]Outubro!$C$29</f>
        <v>36.700000000000003</v>
      </c>
      <c r="AA31" s="11">
        <f>[27]Outubro!$C$30</f>
        <v>38.700000000000003</v>
      </c>
      <c r="AB31" s="11">
        <f>[27]Outubro!$C$31</f>
        <v>38.1</v>
      </c>
      <c r="AC31" s="11">
        <f>[27]Outubro!$C$32</f>
        <v>38.799999999999997</v>
      </c>
      <c r="AD31" s="11">
        <f>[27]Outubro!$C$33</f>
        <v>38.799999999999997</v>
      </c>
      <c r="AE31" s="11">
        <f>[27]Outubro!$C$34</f>
        <v>39.5</v>
      </c>
      <c r="AF31" s="11">
        <f>[27]Outubro!$C$35</f>
        <v>38.9</v>
      </c>
      <c r="AG31" s="131">
        <f t="shared" si="5"/>
        <v>39.5</v>
      </c>
      <c r="AH31" s="93">
        <f t="shared" si="6"/>
        <v>33.932258064516127</v>
      </c>
      <c r="AI31" s="12" t="s">
        <v>47</v>
      </c>
      <c r="AL31" t="s">
        <v>47</v>
      </c>
    </row>
    <row r="32" spans="1:39" x14ac:dyDescent="0.2">
      <c r="A32" s="57" t="s">
        <v>11</v>
      </c>
      <c r="B32" s="11">
        <f>[28]Outubro!$C$5</f>
        <v>39.4</v>
      </c>
      <c r="C32" s="11">
        <f>[28]Outubro!$C$6</f>
        <v>37.6</v>
      </c>
      <c r="D32" s="11">
        <f>[28]Outubro!$C$7</f>
        <v>37.1</v>
      </c>
      <c r="E32" s="11">
        <f>[28]Outubro!$C$8</f>
        <v>38.200000000000003</v>
      </c>
      <c r="F32" s="11">
        <f>[28]Outubro!$C$9</f>
        <v>31.8</v>
      </c>
      <c r="G32" s="11">
        <f>[28]Outubro!$C$10</f>
        <v>20.5</v>
      </c>
      <c r="H32" s="11">
        <f>[28]Outubro!$C$11</f>
        <v>25.5</v>
      </c>
      <c r="I32" s="11">
        <f>[28]Outubro!$C$12</f>
        <v>27.9</v>
      </c>
      <c r="J32" s="11">
        <f>[28]Outubro!$C$13</f>
        <v>33.700000000000003</v>
      </c>
      <c r="K32" s="11">
        <f>[28]Outubro!$C$14</f>
        <v>35.700000000000003</v>
      </c>
      <c r="L32" s="11">
        <f>[28]Outubro!$C$15</f>
        <v>37.6</v>
      </c>
      <c r="M32" s="11">
        <f>[28]Outubro!$C$16</f>
        <v>37.700000000000003</v>
      </c>
      <c r="N32" s="11">
        <f>[28]Outubro!$C$17</f>
        <v>29.9</v>
      </c>
      <c r="O32" s="11">
        <f>[28]Outubro!$C$18</f>
        <v>24.8</v>
      </c>
      <c r="P32" s="11" t="str">
        <f>[28]Outubro!$C$19</f>
        <v>*</v>
      </c>
      <c r="Q32" s="11" t="str">
        <f>[28]Outubro!$C$20</f>
        <v>*</v>
      </c>
      <c r="R32" s="11" t="str">
        <f>[28]Outubro!$C$21</f>
        <v>*</v>
      </c>
      <c r="S32" s="11">
        <f>[28]Outubro!$C$22</f>
        <v>37.4</v>
      </c>
      <c r="T32" s="11">
        <f>[28]Outubro!$C$23</f>
        <v>28.8</v>
      </c>
      <c r="U32" s="11">
        <f>[28]Outubro!$C$24</f>
        <v>35.4</v>
      </c>
      <c r="V32" s="11">
        <f>[28]Outubro!$C$25</f>
        <v>27.3</v>
      </c>
      <c r="W32" s="11">
        <f>[28]Outubro!$C$26</f>
        <v>27.6</v>
      </c>
      <c r="X32" s="11">
        <f>[28]Outubro!$C$27</f>
        <v>33.700000000000003</v>
      </c>
      <c r="Y32" s="11">
        <f>[28]Outubro!$C$28</f>
        <v>36.200000000000003</v>
      </c>
      <c r="Z32" s="11">
        <f>[28]Outubro!$C$29</f>
        <v>37.9</v>
      </c>
      <c r="AA32" s="11">
        <f>[28]Outubro!$C$30</f>
        <v>38.200000000000003</v>
      </c>
      <c r="AB32" s="11">
        <f>[28]Outubro!$C$31</f>
        <v>37.6</v>
      </c>
      <c r="AC32" s="11">
        <f>[28]Outubro!$C$32</f>
        <v>38</v>
      </c>
      <c r="AD32" s="11">
        <f>[28]Outubro!$C$33</f>
        <v>38.4</v>
      </c>
      <c r="AE32" s="11">
        <f>[28]Outubro!$C$34</f>
        <v>39.200000000000003</v>
      </c>
      <c r="AF32" s="11">
        <f>[28]Outubro!$C$35</f>
        <v>40.799999999999997</v>
      </c>
      <c r="AG32" s="131">
        <f t="shared" si="5"/>
        <v>40.799999999999997</v>
      </c>
      <c r="AH32" s="93">
        <f t="shared" si="6"/>
        <v>34.067857142857143</v>
      </c>
      <c r="AM32" t="s">
        <v>229</v>
      </c>
    </row>
    <row r="33" spans="1:39" s="5" customFormat="1" x14ac:dyDescent="0.2">
      <c r="A33" s="57" t="s">
        <v>12</v>
      </c>
      <c r="B33" s="11" t="str">
        <f>[29]Outubro!$C$5</f>
        <v>*</v>
      </c>
      <c r="C33" s="11" t="str">
        <f>[29]Outubro!$C$6</f>
        <v>*</v>
      </c>
      <c r="D33" s="11" t="str">
        <f>[29]Outubro!$C$7</f>
        <v>*</v>
      </c>
      <c r="E33" s="11" t="str">
        <f>[29]Outubro!$C$8</f>
        <v>*</v>
      </c>
      <c r="F33" s="11" t="str">
        <f>[29]Outubro!$C$9</f>
        <v>*</v>
      </c>
      <c r="G33" s="11" t="str">
        <f>[29]Outubro!$C$10</f>
        <v>*</v>
      </c>
      <c r="H33" s="11" t="str">
        <f>[29]Outubro!$C$11</f>
        <v>*</v>
      </c>
      <c r="I33" s="11" t="str">
        <f>[29]Outubro!$C$12</f>
        <v>*</v>
      </c>
      <c r="J33" s="11" t="str">
        <f>[29]Outubro!$C$13</f>
        <v>*</v>
      </c>
      <c r="K33" s="11" t="str">
        <f>[29]Outubro!$C$14</f>
        <v>*</v>
      </c>
      <c r="L33" s="11" t="str">
        <f>[29]Outubro!$C$15</f>
        <v>*</v>
      </c>
      <c r="M33" s="11" t="str">
        <f>[29]Outubro!$C$16</f>
        <v>*</v>
      </c>
      <c r="N33" s="11" t="str">
        <f>[29]Outubro!$C$17</f>
        <v>*</v>
      </c>
      <c r="O33" s="11" t="str">
        <f>[29]Outubro!$C$18</f>
        <v>*</v>
      </c>
      <c r="P33" s="11">
        <f>[29]Outubro!$C$19</f>
        <v>33.799999999999997</v>
      </c>
      <c r="Q33" s="11">
        <f>[29]Outubro!$C$20</f>
        <v>36.6</v>
      </c>
      <c r="R33" s="11">
        <f>[29]Outubro!$C$21</f>
        <v>39.299999999999997</v>
      </c>
      <c r="S33" s="11">
        <f>[29]Outubro!$C$22</f>
        <v>38.299999999999997</v>
      </c>
      <c r="T33" s="11">
        <f>[29]Outubro!$C$23</f>
        <v>30.5</v>
      </c>
      <c r="U33" s="11">
        <f>[29]Outubro!$C$24</f>
        <v>37</v>
      </c>
      <c r="V33" s="11">
        <f>[29]Outubro!$C$25</f>
        <v>30.9</v>
      </c>
      <c r="W33" s="11">
        <f>[29]Outubro!$C$26</f>
        <v>29.8</v>
      </c>
      <c r="X33" s="11">
        <f>[29]Outubro!$C$27</f>
        <v>35.6</v>
      </c>
      <c r="Y33" s="11">
        <f>[29]Outubro!$C$28</f>
        <v>38.299999999999997</v>
      </c>
      <c r="Z33" s="11">
        <f>[29]Outubro!$C$29</f>
        <v>39.6</v>
      </c>
      <c r="AA33" s="11">
        <f>[29]Outubro!$C$30</f>
        <v>38.6</v>
      </c>
      <c r="AB33" s="11">
        <f>[29]Outubro!$C$31</f>
        <v>38.799999999999997</v>
      </c>
      <c r="AC33" s="11">
        <f>[29]Outubro!$C$32</f>
        <v>39.1</v>
      </c>
      <c r="AD33" s="11">
        <f>[29]Outubro!$C$33</f>
        <v>39.5</v>
      </c>
      <c r="AE33" s="11">
        <f>[29]Outubro!$C$34</f>
        <v>40.299999999999997</v>
      </c>
      <c r="AF33" s="11">
        <f>[29]Outubro!$C$35</f>
        <v>40</v>
      </c>
      <c r="AG33" s="131">
        <f t="shared" si="5"/>
        <v>40.299999999999997</v>
      </c>
      <c r="AH33" s="93">
        <f t="shared" si="6"/>
        <v>36.823529411764703</v>
      </c>
      <c r="AL33" s="5" t="s">
        <v>47</v>
      </c>
      <c r="AM33" s="5" t="s">
        <v>47</v>
      </c>
    </row>
    <row r="34" spans="1:39" x14ac:dyDescent="0.2">
      <c r="A34" s="57" t="s">
        <v>13</v>
      </c>
      <c r="B34" s="11">
        <f>[30]Outubro!$C$5</f>
        <v>37.9</v>
      </c>
      <c r="C34" s="11">
        <f>[30]Outubro!$C$6</f>
        <v>33.1</v>
      </c>
      <c r="D34" s="11">
        <f>[30]Outubro!$C$7</f>
        <v>33.4</v>
      </c>
      <c r="E34" s="11">
        <f>[30]Outubro!$C$8</f>
        <v>35</v>
      </c>
      <c r="F34" s="11">
        <f>[30]Outubro!$C$9</f>
        <v>32.5</v>
      </c>
      <c r="G34" s="11">
        <f>[30]Outubro!$C$10</f>
        <v>22.3</v>
      </c>
      <c r="H34" s="11">
        <f>[30]Outubro!$C$11</f>
        <v>29.2</v>
      </c>
      <c r="I34" s="11">
        <f>[30]Outubro!$C$12</f>
        <v>29.4</v>
      </c>
      <c r="J34" s="11">
        <f>[30]Outubro!$C$13</f>
        <v>35.4</v>
      </c>
      <c r="K34" s="11">
        <f>[30]Outubro!$C$14</f>
        <v>37.1</v>
      </c>
      <c r="L34" s="11">
        <f>[30]Outubro!$C$15</f>
        <v>35</v>
      </c>
      <c r="M34" s="11">
        <f>[30]Outubro!$C$16</f>
        <v>37.4</v>
      </c>
      <c r="N34" s="11">
        <f>[30]Outubro!$C$17</f>
        <v>37.5</v>
      </c>
      <c r="O34" s="11">
        <f>[30]Outubro!$C$18</f>
        <v>38.299999999999997</v>
      </c>
      <c r="P34" s="11">
        <f>[30]Outubro!$C$19</f>
        <v>28.2</v>
      </c>
      <c r="Q34" s="11">
        <f>[30]Outubro!$C$20</f>
        <v>31.5</v>
      </c>
      <c r="R34" s="11">
        <f>[30]Outubro!$C$21</f>
        <v>37.799999999999997</v>
      </c>
      <c r="S34" s="11">
        <f>[30]Outubro!$C$22</f>
        <v>35.799999999999997</v>
      </c>
      <c r="T34" s="11">
        <f>[30]Outubro!$C$23</f>
        <v>32.9</v>
      </c>
      <c r="U34" s="11">
        <f>[30]Outubro!$C$24</f>
        <v>34.299999999999997</v>
      </c>
      <c r="V34" s="11">
        <f>[30]Outubro!$C$25</f>
        <v>31.2</v>
      </c>
      <c r="W34" s="11">
        <f>[30]Outubro!$C$26</f>
        <v>31.5</v>
      </c>
      <c r="X34" s="11">
        <f>[30]Outubro!$C$27</f>
        <v>36.299999999999997</v>
      </c>
      <c r="Y34" s="11">
        <f>[30]Outubro!$C$28</f>
        <v>39</v>
      </c>
      <c r="Z34" s="11">
        <f>[30]Outubro!$C$29</f>
        <v>40.6</v>
      </c>
      <c r="AA34" s="11">
        <f>[30]Outubro!$C$30</f>
        <v>38.700000000000003</v>
      </c>
      <c r="AB34" s="11">
        <f>[30]Outubro!$C$31</f>
        <v>38.6</v>
      </c>
      <c r="AC34" s="11">
        <f>[30]Outubro!$C$32</f>
        <v>38.9</v>
      </c>
      <c r="AD34" s="11">
        <f>[30]Outubro!$C$33</f>
        <v>39.299999999999997</v>
      </c>
      <c r="AE34" s="11">
        <f>[30]Outubro!$C$34</f>
        <v>39.5</v>
      </c>
      <c r="AF34" s="11">
        <f>[30]Outubro!$C$35</f>
        <v>39.9</v>
      </c>
      <c r="AG34" s="131">
        <f t="shared" si="5"/>
        <v>40.6</v>
      </c>
      <c r="AH34" s="93">
        <f t="shared" si="6"/>
        <v>35.08064516129032</v>
      </c>
    </row>
    <row r="35" spans="1:39" x14ac:dyDescent="0.2">
      <c r="A35" s="57" t="s">
        <v>173</v>
      </c>
      <c r="B35" s="11">
        <f>[31]Outubro!$C$5</f>
        <v>35.700000000000003</v>
      </c>
      <c r="C35" s="11">
        <f>[31]Outubro!$C$6</f>
        <v>34.6</v>
      </c>
      <c r="D35" s="11">
        <f>[31]Outubro!$C$7</f>
        <v>33.9</v>
      </c>
      <c r="E35" s="11">
        <f>[31]Outubro!$C$8</f>
        <v>33.799999999999997</v>
      </c>
      <c r="F35" s="11">
        <f>[31]Outubro!$C$9</f>
        <v>30.7</v>
      </c>
      <c r="G35" s="11">
        <f>[31]Outubro!$C$10</f>
        <v>25</v>
      </c>
      <c r="H35" s="11">
        <f>[31]Outubro!$C$11</f>
        <v>26.6</v>
      </c>
      <c r="I35" s="11">
        <f>[31]Outubro!$C$12</f>
        <v>28.5</v>
      </c>
      <c r="J35" s="11">
        <f>[31]Outubro!$C$13</f>
        <v>32.700000000000003</v>
      </c>
      <c r="K35" s="11">
        <f>[31]Outubro!$C$14</f>
        <v>33</v>
      </c>
      <c r="L35" s="11">
        <f>[31]Outubro!$C$15</f>
        <v>34</v>
      </c>
      <c r="M35" s="11">
        <f>[31]Outubro!$C$16</f>
        <v>33.9</v>
      </c>
      <c r="N35" s="11">
        <f>[31]Outubro!$C$17</f>
        <v>33.6</v>
      </c>
      <c r="O35" s="11">
        <f>[31]Outubro!$C$18</f>
        <v>33</v>
      </c>
      <c r="P35" s="11">
        <f>[31]Outubro!$C$19</f>
        <v>32.6</v>
      </c>
      <c r="Q35" s="11">
        <f>[31]Outubro!$C$20</f>
        <v>32</v>
      </c>
      <c r="R35" s="11">
        <f>[31]Outubro!$C$21</f>
        <v>31</v>
      </c>
      <c r="S35" s="11">
        <f>[31]Outubro!$C$22</f>
        <v>34</v>
      </c>
      <c r="T35" s="11">
        <f>[31]Outubro!$C$23</f>
        <v>32.299999999999997</v>
      </c>
      <c r="U35" s="11">
        <f>[31]Outubro!$C$24</f>
        <v>33.1</v>
      </c>
      <c r="V35" s="11">
        <f>[31]Outubro!$C$25</f>
        <v>28.2</v>
      </c>
      <c r="W35" s="11">
        <f>[31]Outubro!$C$26</f>
        <v>28.6</v>
      </c>
      <c r="X35" s="11">
        <f>[31]Outubro!$C$27</f>
        <v>33.1</v>
      </c>
      <c r="Y35" s="11">
        <f>[31]Outubro!$C$28</f>
        <v>33.9</v>
      </c>
      <c r="Z35" s="11">
        <f>[31]Outubro!$C$29</f>
        <v>34.9</v>
      </c>
      <c r="AA35" s="11">
        <f>[31]Outubro!$C$30</f>
        <v>34.4</v>
      </c>
      <c r="AB35" s="11">
        <f>[31]Outubro!$C$31</f>
        <v>34.9</v>
      </c>
      <c r="AC35" s="11">
        <f>[31]Outubro!$C$32</f>
        <v>35.1</v>
      </c>
      <c r="AD35" s="11">
        <f>[31]Outubro!$C$33</f>
        <v>34.6</v>
      </c>
      <c r="AE35" s="11">
        <f>[31]Outubro!$C$34</f>
        <v>37.200000000000003</v>
      </c>
      <c r="AF35" s="11">
        <f>[31]Outubro!$C$35</f>
        <v>39.299999999999997</v>
      </c>
      <c r="AG35" s="131">
        <f t="shared" si="5"/>
        <v>39.299999999999997</v>
      </c>
      <c r="AH35" s="93">
        <f t="shared" si="6"/>
        <v>32.845161290322579</v>
      </c>
    </row>
    <row r="36" spans="1:39" x14ac:dyDescent="0.2">
      <c r="A36" s="57" t="s">
        <v>144</v>
      </c>
      <c r="B36" s="11" t="str">
        <f>[32]Outubro!$C$5</f>
        <v>*</v>
      </c>
      <c r="C36" s="11" t="str">
        <f>[32]Outubro!$C$6</f>
        <v>*</v>
      </c>
      <c r="D36" s="11" t="str">
        <f>[32]Outubro!$C$7</f>
        <v>*</v>
      </c>
      <c r="E36" s="11" t="str">
        <f>[32]Outubro!$C$8</f>
        <v>*</v>
      </c>
      <c r="F36" s="11" t="str">
        <f>[32]Outubro!$C$9</f>
        <v>*</v>
      </c>
      <c r="G36" s="11" t="str">
        <f>[32]Outubro!$C$10</f>
        <v>*</v>
      </c>
      <c r="H36" s="11" t="str">
        <f>[32]Outubro!$C$11</f>
        <v>*</v>
      </c>
      <c r="I36" s="11" t="str">
        <f>[32]Outubro!$C$12</f>
        <v>*</v>
      </c>
      <c r="J36" s="11" t="str">
        <f>[32]Outubro!$C$13</f>
        <v>*</v>
      </c>
      <c r="K36" s="11" t="str">
        <f>[32]Outubro!$C$14</f>
        <v>*</v>
      </c>
      <c r="L36" s="11" t="str">
        <f>[32]Outubro!$C$15</f>
        <v>*</v>
      </c>
      <c r="M36" s="11" t="str">
        <f>[32]Outubro!$C$16</f>
        <v>*</v>
      </c>
      <c r="N36" s="11" t="str">
        <f>[32]Outubro!$C$17</f>
        <v>*</v>
      </c>
      <c r="O36" s="11" t="str">
        <f>[32]Outubro!$C$18</f>
        <v>*</v>
      </c>
      <c r="P36" s="11" t="str">
        <f>[32]Outubro!$C$19</f>
        <v>*</v>
      </c>
      <c r="Q36" s="11" t="str">
        <f>[32]Outubro!$C$20</f>
        <v>*</v>
      </c>
      <c r="R36" s="11" t="str">
        <f>[32]Outubro!$C$21</f>
        <v>*</v>
      </c>
      <c r="S36" s="11" t="str">
        <f>[32]Outubro!$C$22</f>
        <v>*</v>
      </c>
      <c r="T36" s="11" t="str">
        <f>[32]Outubro!$C$23</f>
        <v>*</v>
      </c>
      <c r="U36" s="11" t="str">
        <f>[32]Outubro!$C$24</f>
        <v>*</v>
      </c>
      <c r="V36" s="11" t="str">
        <f>[32]Outubro!$C$25</f>
        <v>*</v>
      </c>
      <c r="W36" s="11" t="str">
        <f>[32]Outubro!$C$26</f>
        <v>*</v>
      </c>
      <c r="X36" s="11" t="str">
        <f>[32]Outubro!$C$27</f>
        <v>*</v>
      </c>
      <c r="Y36" s="11" t="str">
        <f>[32]Outubro!$C$28</f>
        <v>*</v>
      </c>
      <c r="Z36" s="11" t="str">
        <f>[32]Outubro!$C$29</f>
        <v>*</v>
      </c>
      <c r="AA36" s="11" t="str">
        <f>[32]Outubro!$C$30</f>
        <v>*</v>
      </c>
      <c r="AB36" s="11" t="str">
        <f>[32]Outubro!$C$31</f>
        <v>*</v>
      </c>
      <c r="AC36" s="11" t="str">
        <f>[32]Outubro!$C$32</f>
        <v>*</v>
      </c>
      <c r="AD36" s="11" t="str">
        <f>[32]Outubro!$C$33</f>
        <v>*</v>
      </c>
      <c r="AE36" s="11" t="str">
        <f>[32]Outubro!$C$34</f>
        <v>*</v>
      </c>
      <c r="AF36" s="11" t="str">
        <f>[32]Outubro!$C$35</f>
        <v>*</v>
      </c>
      <c r="AG36" s="131" t="s">
        <v>226</v>
      </c>
      <c r="AH36" s="93" t="s">
        <v>226</v>
      </c>
      <c r="AL36" t="s">
        <v>47</v>
      </c>
    </row>
    <row r="37" spans="1:39" x14ac:dyDescent="0.2">
      <c r="A37" s="57" t="s">
        <v>14</v>
      </c>
      <c r="B37" s="11">
        <f>[33]Outubro!$C$5</f>
        <v>38.4</v>
      </c>
      <c r="C37" s="11">
        <f>[33]Outubro!$C$6</f>
        <v>37.299999999999997</v>
      </c>
      <c r="D37" s="11">
        <f>[33]Outubro!$C$7</f>
        <v>36.5</v>
      </c>
      <c r="E37" s="11">
        <f>[33]Outubro!$C$8</f>
        <v>37.4</v>
      </c>
      <c r="F37" s="11">
        <f>[33]Outubro!$C$9</f>
        <v>38.799999999999997</v>
      </c>
      <c r="G37" s="11">
        <f>[33]Outubro!$C$10</f>
        <v>30.3</v>
      </c>
      <c r="H37" s="11">
        <f>[33]Outubro!$C$11</f>
        <v>32.799999999999997</v>
      </c>
      <c r="I37" s="11">
        <f>[33]Outubro!$C$12</f>
        <v>29.4</v>
      </c>
      <c r="J37" s="11">
        <f>[33]Outubro!$C$13</f>
        <v>30.9</v>
      </c>
      <c r="K37" s="11">
        <f>[33]Outubro!$C$14</f>
        <v>29.1</v>
      </c>
      <c r="L37" s="11">
        <f>[33]Outubro!$C$15</f>
        <v>34.9</v>
      </c>
      <c r="M37" s="11">
        <f>[33]Outubro!$C$16</f>
        <v>36.799999999999997</v>
      </c>
      <c r="N37" s="11">
        <f>[33]Outubro!$C$17</f>
        <v>38.299999999999997</v>
      </c>
      <c r="O37" s="11">
        <f>[33]Outubro!$C$18</f>
        <v>37.5</v>
      </c>
      <c r="P37" s="11">
        <f>[33]Outubro!$C$19</f>
        <v>37.5</v>
      </c>
      <c r="Q37" s="11">
        <f>[33]Outubro!$C$20</f>
        <v>37.299999999999997</v>
      </c>
      <c r="R37" s="11">
        <f>[33]Outubro!$C$21</f>
        <v>39.1</v>
      </c>
      <c r="S37" s="11">
        <f>[33]Outubro!$C$22</f>
        <v>38.9</v>
      </c>
      <c r="T37" s="11">
        <f>[33]Outubro!$C$23</f>
        <v>36.200000000000003</v>
      </c>
      <c r="U37" s="11">
        <f>[33]Outubro!$C$24</f>
        <v>35.700000000000003</v>
      </c>
      <c r="V37" s="11">
        <f>[33]Outubro!$C$25</f>
        <v>33.1</v>
      </c>
      <c r="W37" s="11">
        <f>[33]Outubro!$C$26</f>
        <v>27.1</v>
      </c>
      <c r="X37" s="11">
        <f>[33]Outubro!$C$27</f>
        <v>32.1</v>
      </c>
      <c r="Y37" s="11">
        <f>[33]Outubro!$C$28</f>
        <v>35.4</v>
      </c>
      <c r="Z37" s="11">
        <f>[33]Outubro!$C$29</f>
        <v>36.9</v>
      </c>
      <c r="AA37" s="11">
        <f>[33]Outubro!$C$30</f>
        <v>37.299999999999997</v>
      </c>
      <c r="AB37" s="11">
        <f>[33]Outubro!$C$31</f>
        <v>37.4</v>
      </c>
      <c r="AC37" s="11">
        <f>[33]Outubro!$C$32</f>
        <v>32</v>
      </c>
      <c r="AD37" s="11">
        <f>[33]Outubro!$C$33</f>
        <v>36.4</v>
      </c>
      <c r="AE37" s="11">
        <f>[33]Outubro!$C$34</f>
        <v>37.5</v>
      </c>
      <c r="AF37" s="11">
        <f>[33]Outubro!$C$35</f>
        <v>37.5</v>
      </c>
      <c r="AG37" s="131">
        <f>MAX(B37:AF37)</f>
        <v>39.1</v>
      </c>
      <c r="AH37" s="93">
        <f>AVERAGE(B37:AF37)</f>
        <v>35.348387096774189</v>
      </c>
      <c r="AJ37" t="s">
        <v>47</v>
      </c>
      <c r="AL37" t="s">
        <v>47</v>
      </c>
    </row>
    <row r="38" spans="1:39" x14ac:dyDescent="0.2">
      <c r="A38" s="57" t="s">
        <v>174</v>
      </c>
      <c r="B38" s="11">
        <f>[34]Outubro!$C$5</f>
        <v>32.299999999999997</v>
      </c>
      <c r="C38" s="11">
        <f>[34]Outubro!$C$6</f>
        <v>32.5</v>
      </c>
      <c r="D38" s="11">
        <f>[34]Outubro!$C$7</f>
        <v>30.8</v>
      </c>
      <c r="E38" s="11">
        <f>[34]Outubro!$C$8</f>
        <v>31.1</v>
      </c>
      <c r="F38" s="11">
        <f>[34]Outubro!$C$9</f>
        <v>33.799999999999997</v>
      </c>
      <c r="G38" s="11">
        <f>[34]Outubro!$C$10</f>
        <v>28.3</v>
      </c>
      <c r="H38" s="11">
        <f>[34]Outubro!$C$11</f>
        <v>31.4</v>
      </c>
      <c r="I38" s="11">
        <f>[34]Outubro!$C$12</f>
        <v>30.9</v>
      </c>
      <c r="J38" s="11">
        <f>[34]Outubro!$C$13</f>
        <v>33.5</v>
      </c>
      <c r="K38" s="11">
        <f>[34]Outubro!$C$14</f>
        <v>31.7</v>
      </c>
      <c r="L38" s="11">
        <f>[34]Outubro!$C$15</f>
        <v>32.4</v>
      </c>
      <c r="M38" s="11">
        <f>[34]Outubro!$C$16</f>
        <v>31.7</v>
      </c>
      <c r="N38" s="11">
        <f>[34]Outubro!$C$17</f>
        <v>32.299999999999997</v>
      </c>
      <c r="O38" s="11">
        <f>[34]Outubro!$C$18</f>
        <v>33</v>
      </c>
      <c r="P38" s="11">
        <f>[34]Outubro!$C$19</f>
        <v>30.5</v>
      </c>
      <c r="Q38" s="11">
        <f>[34]Outubro!$C$20</f>
        <v>31.3</v>
      </c>
      <c r="R38" s="11">
        <f>[34]Outubro!$C$21</f>
        <v>35.799999999999997</v>
      </c>
      <c r="S38" s="11">
        <f>[34]Outubro!$C$22</f>
        <v>30.1</v>
      </c>
      <c r="T38" s="11">
        <f>[34]Outubro!$C$23</f>
        <v>29.4</v>
      </c>
      <c r="U38" s="11">
        <f>[34]Outubro!$C$24</f>
        <v>30.5</v>
      </c>
      <c r="V38" s="11">
        <f>[34]Outubro!$C$25</f>
        <v>33.799999999999997</v>
      </c>
      <c r="W38" s="11">
        <f>[34]Outubro!$C$26</f>
        <v>30.5</v>
      </c>
      <c r="X38" s="11">
        <f>[34]Outubro!$C$27</f>
        <v>33.1</v>
      </c>
      <c r="Y38" s="11">
        <f>[34]Outubro!$C$28</f>
        <v>31.2</v>
      </c>
      <c r="Z38" s="11">
        <f>[34]Outubro!$C$29</f>
        <v>30.8</v>
      </c>
      <c r="AA38" s="11">
        <f>[34]Outubro!$C$30</f>
        <v>31.1</v>
      </c>
      <c r="AB38" s="11">
        <f>[34]Outubro!$C$31</f>
        <v>30.3</v>
      </c>
      <c r="AC38" s="11">
        <f>[34]Outubro!$C$32</f>
        <v>34.5</v>
      </c>
      <c r="AD38" s="11">
        <f>[34]Outubro!$C$33</f>
        <v>32.1</v>
      </c>
      <c r="AE38" s="11">
        <f>[34]Outubro!$C$34</f>
        <v>29.2</v>
      </c>
      <c r="AF38" s="11">
        <f>[34]Outubro!$C$35</f>
        <v>34</v>
      </c>
      <c r="AG38" s="131">
        <f>MAX(B38:AF38)</f>
        <v>35.799999999999997</v>
      </c>
      <c r="AH38" s="93">
        <f>AVERAGE(B38:AF38)</f>
        <v>31.738709677419354</v>
      </c>
    </row>
    <row r="39" spans="1:39" x14ac:dyDescent="0.2">
      <c r="A39" s="57" t="s">
        <v>15</v>
      </c>
      <c r="B39" s="11">
        <f>[35]Outubro!$C$5</f>
        <v>35.799999999999997</v>
      </c>
      <c r="C39" s="11">
        <f>[35]Outubro!$C$6</f>
        <v>32.9</v>
      </c>
      <c r="D39" s="11">
        <f>[35]Outubro!$C$7</f>
        <v>33.200000000000003</v>
      </c>
      <c r="E39" s="11">
        <f>[35]Outubro!$C$8</f>
        <v>33.299999999999997</v>
      </c>
      <c r="F39" s="11">
        <f>[35]Outubro!$C$9</f>
        <v>24</v>
      </c>
      <c r="G39" s="11">
        <f>[35]Outubro!$C$10</f>
        <v>19.8</v>
      </c>
      <c r="H39" s="11">
        <f>[35]Outubro!$C$11</f>
        <v>26.6</v>
      </c>
      <c r="I39" s="11">
        <f>[35]Outubro!$C$12</f>
        <v>29.3</v>
      </c>
      <c r="J39" s="11">
        <f>[35]Outubro!$C$13</f>
        <v>33</v>
      </c>
      <c r="K39" s="11">
        <f>[35]Outubro!$C$14</f>
        <v>34.1</v>
      </c>
      <c r="L39" s="11">
        <f>[35]Outubro!$C$15</f>
        <v>35.700000000000003</v>
      </c>
      <c r="M39" s="11">
        <f>[35]Outubro!$C$16</f>
        <v>35.4</v>
      </c>
      <c r="N39" s="11">
        <f>[35]Outubro!$C$17</f>
        <v>35.9</v>
      </c>
      <c r="O39" s="11">
        <f>[35]Outubro!$C$18</f>
        <v>30.7</v>
      </c>
      <c r="P39" s="11">
        <f>[35]Outubro!$C$19</f>
        <v>25.3</v>
      </c>
      <c r="Q39" s="11">
        <f>[35]Outubro!$C$20</f>
        <v>31.8</v>
      </c>
      <c r="R39" s="11">
        <f>[35]Outubro!$C$21</f>
        <v>33.700000000000003</v>
      </c>
      <c r="S39" s="11">
        <f>[35]Outubro!$C$22</f>
        <v>35.5</v>
      </c>
      <c r="T39" s="11">
        <f>[35]Outubro!$C$23</f>
        <v>26.3</v>
      </c>
      <c r="U39" s="11">
        <f>[35]Outubro!$C$24</f>
        <v>32.9</v>
      </c>
      <c r="V39" s="11">
        <f>[35]Outubro!$C$25</f>
        <v>25.1</v>
      </c>
      <c r="W39" s="11">
        <f>[35]Outubro!$C$26</f>
        <v>25.4</v>
      </c>
      <c r="X39" s="11">
        <f>[35]Outubro!$C$27</f>
        <v>31.1</v>
      </c>
      <c r="Y39" s="11">
        <f>[35]Outubro!$C$28</f>
        <v>34</v>
      </c>
      <c r="Z39" s="11">
        <f>[35]Outubro!$C$29</f>
        <v>34.799999999999997</v>
      </c>
      <c r="AA39" s="11">
        <f>[35]Outubro!$C$30</f>
        <v>36</v>
      </c>
      <c r="AB39" s="11">
        <f>[35]Outubro!$C$31</f>
        <v>35.5</v>
      </c>
      <c r="AC39" s="11">
        <f>[35]Outubro!$C$32</f>
        <v>35.700000000000003</v>
      </c>
      <c r="AD39" s="11">
        <f>[35]Outubro!$C$33</f>
        <v>36.6</v>
      </c>
      <c r="AE39" s="11">
        <f>[35]Outubro!$C$34</f>
        <v>37.5</v>
      </c>
      <c r="AF39" s="11">
        <f>[35]Outubro!$C$35</f>
        <v>37.4</v>
      </c>
      <c r="AG39" s="131">
        <f t="shared" ref="AG39:AG49" si="7">MAX(B39:AF39)</f>
        <v>37.5</v>
      </c>
      <c r="AH39" s="93">
        <f t="shared" ref="AH39:AH49" si="8">AVERAGE(B39:AF39)</f>
        <v>32.074193548387093</v>
      </c>
      <c r="AI39" s="12" t="s">
        <v>47</v>
      </c>
      <c r="AL39" t="s">
        <v>47</v>
      </c>
    </row>
    <row r="40" spans="1:39" x14ac:dyDescent="0.2">
      <c r="A40" s="57" t="s">
        <v>16</v>
      </c>
      <c r="B40" s="11">
        <f>[36]Outubro!$C$5</f>
        <v>40.4</v>
      </c>
      <c r="C40" s="11">
        <f>[36]Outubro!$C$6</f>
        <v>36</v>
      </c>
      <c r="D40" s="11">
        <f>[36]Outubro!$C$7</f>
        <v>31.3</v>
      </c>
      <c r="E40" s="11">
        <f>[36]Outubro!$C$8</f>
        <v>37.5</v>
      </c>
      <c r="F40" s="11">
        <f>[36]Outubro!$C$9</f>
        <v>31.3</v>
      </c>
      <c r="G40" s="11">
        <f>[36]Outubro!$C$10</f>
        <v>19.8</v>
      </c>
      <c r="H40" s="11">
        <f>[36]Outubro!$C$11</f>
        <v>27.9</v>
      </c>
      <c r="I40" s="11">
        <f>[36]Outubro!$C$12</f>
        <v>33.299999999999997</v>
      </c>
      <c r="J40" s="11">
        <f>[36]Outubro!$C$13</f>
        <v>36.9</v>
      </c>
      <c r="K40" s="11">
        <f>[36]Outubro!$C$14</f>
        <v>38.4</v>
      </c>
      <c r="L40" s="11">
        <f>[36]Outubro!$C$15</f>
        <v>40.1</v>
      </c>
      <c r="M40" s="11">
        <f>[36]Outubro!$C$16</f>
        <v>38.5</v>
      </c>
      <c r="N40" s="11">
        <f>[36]Outubro!$C$17</f>
        <v>39</v>
      </c>
      <c r="O40" s="11">
        <f>[36]Outubro!$C$18</f>
        <v>37.9</v>
      </c>
      <c r="P40" s="11">
        <f>[36]Outubro!$C$19</f>
        <v>24.2</v>
      </c>
      <c r="Q40" s="11">
        <f>[36]Outubro!$C$20</f>
        <v>27.8</v>
      </c>
      <c r="R40" s="11">
        <f>[36]Outubro!$C$21</f>
        <v>37.6</v>
      </c>
      <c r="S40" s="11">
        <f>[36]Outubro!$C$22</f>
        <v>36.9</v>
      </c>
      <c r="T40" s="11">
        <f>[36]Outubro!$C$23</f>
        <v>29.1</v>
      </c>
      <c r="U40" s="11">
        <f>[36]Outubro!$C$24</f>
        <v>33.4</v>
      </c>
      <c r="V40" s="11">
        <f>[36]Outubro!$C$25</f>
        <v>29.4</v>
      </c>
      <c r="W40" s="11">
        <f>[36]Outubro!$C$26</f>
        <v>30</v>
      </c>
      <c r="X40" s="11">
        <f>[36]Outubro!$C$27</f>
        <v>34.5</v>
      </c>
      <c r="Y40" s="11">
        <f>[36]Outubro!$C$28</f>
        <v>37.6</v>
      </c>
      <c r="Z40" s="11">
        <f>[36]Outubro!$C$29</f>
        <v>37.799999999999997</v>
      </c>
      <c r="AA40" s="11">
        <f>[36]Outubro!$C$30</f>
        <v>39.4</v>
      </c>
      <c r="AB40" s="11">
        <f>[36]Outubro!$C$31</f>
        <v>39.6</v>
      </c>
      <c r="AC40" s="11">
        <f>[36]Outubro!$C$32</f>
        <v>40.200000000000003</v>
      </c>
      <c r="AD40" s="11">
        <f>[36]Outubro!$C$33</f>
        <v>40.1</v>
      </c>
      <c r="AE40" s="11">
        <f>[36]Outubro!$C$34</f>
        <v>40.6</v>
      </c>
      <c r="AF40" s="11">
        <f>[36]Outubro!$C$35</f>
        <v>39.9</v>
      </c>
      <c r="AG40" s="131">
        <f t="shared" si="7"/>
        <v>40.6</v>
      </c>
      <c r="AH40" s="93">
        <f t="shared" si="8"/>
        <v>35.045161290322582</v>
      </c>
      <c r="AK40" t="s">
        <v>47</v>
      </c>
      <c r="AL40" t="s">
        <v>47</v>
      </c>
      <c r="AM40" t="s">
        <v>47</v>
      </c>
    </row>
    <row r="41" spans="1:39" x14ac:dyDescent="0.2">
      <c r="A41" s="57" t="s">
        <v>175</v>
      </c>
      <c r="B41" s="11">
        <f>[37]Outubro!$C$5</f>
        <v>39.4</v>
      </c>
      <c r="C41" s="11">
        <f>[37]Outubro!$C$6</f>
        <v>37.6</v>
      </c>
      <c r="D41" s="11">
        <f>[37]Outubro!$C$7</f>
        <v>38.700000000000003</v>
      </c>
      <c r="E41" s="11">
        <f>[37]Outubro!$C$8</f>
        <v>39.5</v>
      </c>
      <c r="F41" s="11">
        <f>[37]Outubro!$C$9</f>
        <v>38.799999999999997</v>
      </c>
      <c r="G41" s="11">
        <f>[37]Outubro!$C$10</f>
        <v>23.9</v>
      </c>
      <c r="H41" s="11">
        <f>[37]Outubro!$C$11</f>
        <v>26.3</v>
      </c>
      <c r="I41" s="11">
        <f>[37]Outubro!$C$12</f>
        <v>29</v>
      </c>
      <c r="J41" s="11">
        <f>[37]Outubro!$C$13</f>
        <v>33.5</v>
      </c>
      <c r="K41" s="11">
        <f>[37]Outubro!$C$14</f>
        <v>35.700000000000003</v>
      </c>
      <c r="L41" s="11">
        <f>[37]Outubro!$C$15</f>
        <v>38.200000000000003</v>
      </c>
      <c r="M41" s="11">
        <f>[37]Outubro!$C$16</f>
        <v>38.4</v>
      </c>
      <c r="N41" s="11">
        <f>[37]Outubro!$C$17</f>
        <v>36.1</v>
      </c>
      <c r="O41" s="11">
        <f>[37]Outubro!$C$18</f>
        <v>37.5</v>
      </c>
      <c r="P41" s="11">
        <f>[37]Outubro!$C$19</f>
        <v>36.5</v>
      </c>
      <c r="Q41" s="11">
        <f>[37]Outubro!$C$20</f>
        <v>35.6</v>
      </c>
      <c r="R41" s="11">
        <f>[37]Outubro!$C$21</f>
        <v>37.9</v>
      </c>
      <c r="S41" s="11">
        <f>[37]Outubro!$C$22</f>
        <v>33.799999999999997</v>
      </c>
      <c r="T41" s="11">
        <f>[37]Outubro!$C$23</f>
        <v>35.700000000000003</v>
      </c>
      <c r="U41" s="11">
        <f>[37]Outubro!$C$24</f>
        <v>35.1</v>
      </c>
      <c r="V41" s="11">
        <f>[37]Outubro!$C$25</f>
        <v>29.3</v>
      </c>
      <c r="W41" s="11">
        <f>[37]Outubro!$C$26</f>
        <v>27.5</v>
      </c>
      <c r="X41" s="11">
        <f>[37]Outubro!$C$27</f>
        <v>34</v>
      </c>
      <c r="Y41" s="11">
        <f>[37]Outubro!$C$28</f>
        <v>35.9</v>
      </c>
      <c r="Z41" s="11">
        <f>[37]Outubro!$C$29</f>
        <v>38.799999999999997</v>
      </c>
      <c r="AA41" s="11">
        <f>[37]Outubro!$C$30</f>
        <v>38.9</v>
      </c>
      <c r="AB41" s="11">
        <f>[37]Outubro!$C$31</f>
        <v>37.4</v>
      </c>
      <c r="AC41" s="11">
        <f>[37]Outubro!$C$32</f>
        <v>37.200000000000003</v>
      </c>
      <c r="AD41" s="11">
        <f>[37]Outubro!$C$33</f>
        <v>36.200000000000003</v>
      </c>
      <c r="AE41" s="11">
        <f>[37]Outubro!$C$34</f>
        <v>38.1</v>
      </c>
      <c r="AF41" s="11">
        <f>[37]Outubro!$C$35</f>
        <v>38.9</v>
      </c>
      <c r="AG41" s="131">
        <f t="shared" si="7"/>
        <v>39.5</v>
      </c>
      <c r="AH41" s="93">
        <f t="shared" si="8"/>
        <v>35.464516129032262</v>
      </c>
      <c r="AJ41" t="s">
        <v>47</v>
      </c>
      <c r="AL41" t="s">
        <v>47</v>
      </c>
    </row>
    <row r="42" spans="1:39" x14ac:dyDescent="0.2">
      <c r="A42" s="57" t="s">
        <v>17</v>
      </c>
      <c r="B42" s="11">
        <f>[38]Outubro!$C$5</f>
        <v>39.4</v>
      </c>
      <c r="C42" s="11">
        <f>[38]Outubro!$C$6</f>
        <v>37.9</v>
      </c>
      <c r="D42" s="11">
        <f>[38]Outubro!$C$7</f>
        <v>37.299999999999997</v>
      </c>
      <c r="E42" s="11">
        <f>[38]Outubro!$C$8</f>
        <v>37.6</v>
      </c>
      <c r="F42" s="11">
        <f>[38]Outubro!$C$9</f>
        <v>31.7</v>
      </c>
      <c r="G42" s="11">
        <f>[38]Outubro!$C$10</f>
        <v>21.1</v>
      </c>
      <c r="H42" s="11">
        <f>[38]Outubro!$C$11</f>
        <v>25</v>
      </c>
      <c r="I42" s="11">
        <f>[38]Outubro!$C$12</f>
        <v>28.9</v>
      </c>
      <c r="J42" s="11">
        <f>[38]Outubro!$C$13</f>
        <v>34.1</v>
      </c>
      <c r="K42" s="11">
        <f>[38]Outubro!$C$14</f>
        <v>36</v>
      </c>
      <c r="L42" s="11">
        <f>[38]Outubro!$C$15</f>
        <v>38.700000000000003</v>
      </c>
      <c r="M42" s="11">
        <f>[38]Outubro!$C$16</f>
        <v>38.4</v>
      </c>
      <c r="N42" s="11">
        <f>[38]Outubro!$C$17</f>
        <v>39</v>
      </c>
      <c r="O42" s="11">
        <f>[38]Outubro!$C$18</f>
        <v>34.9</v>
      </c>
      <c r="P42" s="11">
        <f>[38]Outubro!$C$19</f>
        <v>33.700000000000003</v>
      </c>
      <c r="Q42" s="11">
        <f>[38]Outubro!$C$20</f>
        <v>34.200000000000003</v>
      </c>
      <c r="R42" s="11">
        <f>[38]Outubro!$C$21</f>
        <v>31.1</v>
      </c>
      <c r="S42" s="11">
        <f>[38]Outubro!$C$22</f>
        <v>36.700000000000003</v>
      </c>
      <c r="T42" s="11">
        <f>[38]Outubro!$C$23</f>
        <v>33.9</v>
      </c>
      <c r="U42" s="11">
        <f>[38]Outubro!$C$24</f>
        <v>34.299999999999997</v>
      </c>
      <c r="V42" s="11">
        <f>[38]Outubro!$C$25</f>
        <v>26.5</v>
      </c>
      <c r="W42" s="11">
        <f>[38]Outubro!$C$26</f>
        <v>27.6</v>
      </c>
      <c r="X42" s="11">
        <f>[38]Outubro!$C$27</f>
        <v>33.299999999999997</v>
      </c>
      <c r="Y42" s="11">
        <f>[38]Outubro!$C$28</f>
        <v>35.9</v>
      </c>
      <c r="Z42" s="11">
        <f>[38]Outubro!$C$29</f>
        <v>38.200000000000003</v>
      </c>
      <c r="AA42" s="11">
        <f>[38]Outubro!$C$30</f>
        <v>38.1</v>
      </c>
      <c r="AB42" s="11">
        <f>[38]Outubro!$C$31</f>
        <v>38.1</v>
      </c>
      <c r="AC42" s="11">
        <f>[38]Outubro!$C$32</f>
        <v>38.299999999999997</v>
      </c>
      <c r="AD42" s="11">
        <f>[38]Outubro!$C$33</f>
        <v>38.4</v>
      </c>
      <c r="AE42" s="11">
        <f>[38]Outubro!$C$34</f>
        <v>39.4</v>
      </c>
      <c r="AF42" s="11">
        <f>[38]Outubro!$C$35</f>
        <v>39.9</v>
      </c>
      <c r="AG42" s="131">
        <f t="shared" si="7"/>
        <v>39.9</v>
      </c>
      <c r="AH42" s="93">
        <f t="shared" si="8"/>
        <v>34.761290322580649</v>
      </c>
      <c r="AM42" t="s">
        <v>47</v>
      </c>
    </row>
    <row r="43" spans="1:39" x14ac:dyDescent="0.2">
      <c r="A43" s="57" t="s">
        <v>157</v>
      </c>
      <c r="B43" s="11">
        <f>[39]Outubro!$C$5</f>
        <v>39.1</v>
      </c>
      <c r="C43" s="11">
        <f>[39]Outubro!$C$6</f>
        <v>37.200000000000003</v>
      </c>
      <c r="D43" s="11">
        <f>[39]Outubro!$C$7</f>
        <v>35.6</v>
      </c>
      <c r="E43" s="11">
        <f>[39]Outubro!$C$8</f>
        <v>36.5</v>
      </c>
      <c r="F43" s="11">
        <f>[39]Outubro!$C$9</f>
        <v>38.9</v>
      </c>
      <c r="G43" s="11">
        <f>[39]Outubro!$C$10</f>
        <v>21.2</v>
      </c>
      <c r="H43" s="11">
        <f>[39]Outubro!$C$11</f>
        <v>27.6</v>
      </c>
      <c r="I43" s="11">
        <f>[39]Outubro!$C$12</f>
        <v>29.8</v>
      </c>
      <c r="J43" s="11">
        <f>[39]Outubro!$C$13</f>
        <v>32.200000000000003</v>
      </c>
      <c r="K43" s="11">
        <f>[39]Outubro!$C$14</f>
        <v>35.1</v>
      </c>
      <c r="L43" s="11">
        <f>[39]Outubro!$C$15</f>
        <v>37.299999999999997</v>
      </c>
      <c r="M43" s="11">
        <f>[39]Outubro!$C$16</f>
        <v>38.5</v>
      </c>
      <c r="N43" s="11">
        <f>[39]Outubro!$C$17</f>
        <v>37.799999999999997</v>
      </c>
      <c r="O43" s="11">
        <f>[39]Outubro!$C$18</f>
        <v>33.700000000000003</v>
      </c>
      <c r="P43" s="11">
        <f>[39]Outubro!$C$19</f>
        <v>35</v>
      </c>
      <c r="Q43" s="11">
        <f>[39]Outubro!$C$20</f>
        <v>35.299999999999997</v>
      </c>
      <c r="R43" s="11">
        <f>[39]Outubro!$C$21</f>
        <v>38.299999999999997</v>
      </c>
      <c r="S43" s="11">
        <f>[39]Outubro!$C$22</f>
        <v>36.700000000000003</v>
      </c>
      <c r="T43" s="11">
        <f>[39]Outubro!$C$23</f>
        <v>36.299999999999997</v>
      </c>
      <c r="U43" s="11">
        <f>[39]Outubro!$C$24</f>
        <v>34.200000000000003</v>
      </c>
      <c r="V43" s="11">
        <f>[39]Outubro!$C$25</f>
        <v>28.2</v>
      </c>
      <c r="W43" s="11">
        <f>[39]Outubro!$C$26</f>
        <v>26.1</v>
      </c>
      <c r="X43" s="11">
        <f>[39]Outubro!$C$27</f>
        <v>32.6</v>
      </c>
      <c r="Y43" s="11">
        <f>[39]Outubro!$C$28</f>
        <v>34.9</v>
      </c>
      <c r="Z43" s="11">
        <f>[39]Outubro!$C$29</f>
        <v>36.9</v>
      </c>
      <c r="AA43" s="11">
        <f>[39]Outubro!$C$30</f>
        <v>37.799999999999997</v>
      </c>
      <c r="AB43" s="11">
        <f>[39]Outubro!$C$31</f>
        <v>38.4</v>
      </c>
      <c r="AC43" s="11">
        <f>[39]Outubro!$C$32</f>
        <v>34.200000000000003</v>
      </c>
      <c r="AD43" s="11">
        <f>[39]Outubro!$C$33</f>
        <v>35.299999999999997</v>
      </c>
      <c r="AE43" s="11">
        <f>[39]Outubro!$C$34</f>
        <v>37.4</v>
      </c>
      <c r="AF43" s="11">
        <f>[39]Outubro!$C$35</f>
        <v>37.200000000000003</v>
      </c>
      <c r="AG43" s="131">
        <f t="shared" si="7"/>
        <v>39.1</v>
      </c>
      <c r="AH43" s="93">
        <f t="shared" si="8"/>
        <v>34.687096774193549</v>
      </c>
      <c r="AJ43" s="12" t="s">
        <v>47</v>
      </c>
      <c r="AL43" t="s">
        <v>47</v>
      </c>
    </row>
    <row r="44" spans="1:39" x14ac:dyDescent="0.2">
      <c r="A44" s="57" t="s">
        <v>18</v>
      </c>
      <c r="B44" s="11">
        <f>[40]Outubro!$C$5</f>
        <v>36.700000000000003</v>
      </c>
      <c r="C44" s="11">
        <f>[40]Outubro!$C$6</f>
        <v>32.299999999999997</v>
      </c>
      <c r="D44" s="11">
        <f>[40]Outubro!$C$7</f>
        <v>35.799999999999997</v>
      </c>
      <c r="E44" s="11">
        <f>[40]Outubro!$C$8</f>
        <v>34.799999999999997</v>
      </c>
      <c r="F44" s="11">
        <f>[40]Outubro!$C$9</f>
        <v>32.5</v>
      </c>
      <c r="G44" s="11">
        <f>[40]Outubro!$C$10</f>
        <v>24.1</v>
      </c>
      <c r="H44" s="11">
        <f>[40]Outubro!$C$11</f>
        <v>27.2</v>
      </c>
      <c r="I44" s="11">
        <f>[40]Outubro!$C$12</f>
        <v>25.2</v>
      </c>
      <c r="J44" s="11">
        <f>[40]Outubro!$C$13</f>
        <v>32.700000000000003</v>
      </c>
      <c r="K44" s="11">
        <f>[40]Outubro!$C$14</f>
        <v>34</v>
      </c>
      <c r="L44" s="11">
        <f>[40]Outubro!$C$15</f>
        <v>34.5</v>
      </c>
      <c r="M44" s="11">
        <f>[40]Outubro!$C$16</f>
        <v>35.799999999999997</v>
      </c>
      <c r="N44" s="11">
        <f>[40]Outubro!$C$17</f>
        <v>35.4</v>
      </c>
      <c r="O44" s="11">
        <f>[40]Outubro!$C$18</f>
        <v>34.5</v>
      </c>
      <c r="P44" s="11">
        <f>[40]Outubro!$C$19</f>
        <v>33.200000000000003</v>
      </c>
      <c r="Q44" s="11">
        <f>[40]Outubro!$C$20</f>
        <v>34.6</v>
      </c>
      <c r="R44" s="11">
        <f>[40]Outubro!$C$21</f>
        <v>35.200000000000003</v>
      </c>
      <c r="S44" s="11">
        <f>[40]Outubro!$C$22</f>
        <v>29.8</v>
      </c>
      <c r="T44" s="11">
        <f>[40]Outubro!$C$23</f>
        <v>33.6</v>
      </c>
      <c r="U44" s="11">
        <f>[40]Outubro!$C$24</f>
        <v>33</v>
      </c>
      <c r="V44" s="11">
        <f>[40]Outubro!$C$25</f>
        <v>31.3</v>
      </c>
      <c r="W44" s="11">
        <f>[40]Outubro!$C$26</f>
        <v>28.3</v>
      </c>
      <c r="X44" s="11">
        <f>[40]Outubro!$C$27</f>
        <v>32.6</v>
      </c>
      <c r="Y44" s="11">
        <f>[40]Outubro!$C$28</f>
        <v>34.5</v>
      </c>
      <c r="Z44" s="11">
        <f>[40]Outubro!$C$29</f>
        <v>37.200000000000003</v>
      </c>
      <c r="AA44" s="11">
        <f>[40]Outubro!$C$30</f>
        <v>35.700000000000003</v>
      </c>
      <c r="AB44" s="11">
        <f>[40]Outubro!$C$31</f>
        <v>35.9</v>
      </c>
      <c r="AC44" s="11">
        <f>[40]Outubro!$C$32</f>
        <v>36.5</v>
      </c>
      <c r="AD44" s="11">
        <f>[40]Outubro!$C$33</f>
        <v>34.299999999999997</v>
      </c>
      <c r="AE44" s="11">
        <f>[40]Outubro!$C$34</f>
        <v>36.299999999999997</v>
      </c>
      <c r="AF44" s="11">
        <f>[40]Outubro!$C$35</f>
        <v>38.200000000000003</v>
      </c>
      <c r="AG44" s="131">
        <f t="shared" si="7"/>
        <v>38.200000000000003</v>
      </c>
      <c r="AH44" s="93">
        <f t="shared" si="8"/>
        <v>33.409677419354836</v>
      </c>
      <c r="AJ44" s="12" t="s">
        <v>47</v>
      </c>
      <c r="AL44" t="s">
        <v>47</v>
      </c>
    </row>
    <row r="45" spans="1:39" x14ac:dyDescent="0.2">
      <c r="A45" s="57" t="s">
        <v>162</v>
      </c>
      <c r="B45" s="11">
        <f>[41]Outubro!$C$5</f>
        <v>39.700000000000003</v>
      </c>
      <c r="C45" s="11">
        <f>[41]Outubro!$C$6</f>
        <v>39.1</v>
      </c>
      <c r="D45" s="11">
        <f>[41]Outubro!$C$7</f>
        <v>37.700000000000003</v>
      </c>
      <c r="E45" s="11">
        <f>[41]Outubro!$C$8</f>
        <v>37.4</v>
      </c>
      <c r="F45" s="11">
        <f>[41]Outubro!$C$9</f>
        <v>39.299999999999997</v>
      </c>
      <c r="G45" s="11">
        <f>[41]Outubro!$C$10</f>
        <v>32.6</v>
      </c>
      <c r="H45" s="11">
        <f>[41]Outubro!$C$11</f>
        <v>32.799999999999997</v>
      </c>
      <c r="I45" s="11">
        <f>[41]Outubro!$C$12</f>
        <v>30.2</v>
      </c>
      <c r="J45" s="11">
        <f>[41]Outubro!$C$13</f>
        <v>30.2</v>
      </c>
      <c r="K45" s="11">
        <f>[41]Outubro!$C$14</f>
        <v>33.4</v>
      </c>
      <c r="L45" s="11">
        <f>[41]Outubro!$C$15</f>
        <v>36.6</v>
      </c>
      <c r="M45" s="11">
        <f>[41]Outubro!$C$16</f>
        <v>35.9</v>
      </c>
      <c r="N45" s="11">
        <f>[41]Outubro!$C$17</f>
        <v>36.799999999999997</v>
      </c>
      <c r="O45" s="11">
        <f>[41]Outubro!$C$18</f>
        <v>37.299999999999997</v>
      </c>
      <c r="P45" s="11">
        <f>[41]Outubro!$C$19</f>
        <v>37</v>
      </c>
      <c r="Q45" s="11">
        <f>[41]Outubro!$C$20</f>
        <v>35.700000000000003</v>
      </c>
      <c r="R45" s="11">
        <f>[41]Outubro!$C$21</f>
        <v>38.9</v>
      </c>
      <c r="S45" s="11">
        <f>[41]Outubro!$C$22</f>
        <v>38.200000000000003</v>
      </c>
      <c r="T45" s="11">
        <f>[41]Outubro!$C$23</f>
        <v>34.4</v>
      </c>
      <c r="U45" s="11">
        <f>[41]Outubro!$C$24</f>
        <v>34.299999999999997</v>
      </c>
      <c r="V45" s="11">
        <f>[41]Outubro!$C$25</f>
        <v>32.9</v>
      </c>
      <c r="W45" s="11">
        <f>[41]Outubro!$C$26</f>
        <v>26</v>
      </c>
      <c r="X45" s="11">
        <f>[41]Outubro!$C$27</f>
        <v>31.5</v>
      </c>
      <c r="Y45" s="11">
        <f>[41]Outubro!$C$28</f>
        <v>35</v>
      </c>
      <c r="Z45" s="11">
        <f>[41]Outubro!$C$29</f>
        <v>37</v>
      </c>
      <c r="AA45" s="11">
        <f>[41]Outubro!$C$30</f>
        <v>37.1</v>
      </c>
      <c r="AB45" s="11">
        <f>[41]Outubro!$C$31</f>
        <v>37.9</v>
      </c>
      <c r="AC45" s="11">
        <f>[41]Outubro!$C$32</f>
        <v>33.4</v>
      </c>
      <c r="AD45" s="11">
        <f>[41]Outubro!$C$33</f>
        <v>36.799999999999997</v>
      </c>
      <c r="AE45" s="11">
        <f>[41]Outubro!$C$34</f>
        <v>36.6</v>
      </c>
      <c r="AF45" s="11">
        <f>[41]Outubro!$C$35</f>
        <v>37.299999999999997</v>
      </c>
      <c r="AG45" s="131">
        <f t="shared" si="7"/>
        <v>39.700000000000003</v>
      </c>
      <c r="AH45" s="93">
        <f t="shared" si="8"/>
        <v>35.451612903225801</v>
      </c>
      <c r="AL45" t="s">
        <v>47</v>
      </c>
    </row>
    <row r="46" spans="1:39" x14ac:dyDescent="0.2">
      <c r="A46" s="57" t="s">
        <v>19</v>
      </c>
      <c r="B46" s="11">
        <f>[42]Outubro!$C$5</f>
        <v>38.5</v>
      </c>
      <c r="C46" s="11">
        <f>[42]Outubro!$C$6</f>
        <v>36.299999999999997</v>
      </c>
      <c r="D46" s="11">
        <f>[42]Outubro!$C$7</f>
        <v>32.4</v>
      </c>
      <c r="E46" s="11">
        <f>[42]Outubro!$C$8</f>
        <v>35.6</v>
      </c>
      <c r="F46" s="11">
        <f>[42]Outubro!$C$9</f>
        <v>24.3</v>
      </c>
      <c r="G46" s="11">
        <f>[42]Outubro!$C$10</f>
        <v>22.3</v>
      </c>
      <c r="H46" s="11">
        <f>[42]Outubro!$C$11</f>
        <v>28.6</v>
      </c>
      <c r="I46" s="11">
        <f>[42]Outubro!$C$12</f>
        <v>30.6</v>
      </c>
      <c r="J46" s="11">
        <f>[42]Outubro!$C$13</f>
        <v>34.1</v>
      </c>
      <c r="K46" s="11">
        <f>[42]Outubro!$C$14</f>
        <v>35.5</v>
      </c>
      <c r="L46" s="11">
        <f>[42]Outubro!$C$15</f>
        <v>37.799999999999997</v>
      </c>
      <c r="M46" s="11">
        <f>[42]Outubro!$C$16</f>
        <v>38.1</v>
      </c>
      <c r="N46" s="11">
        <f>[42]Outubro!$C$17</f>
        <v>38.1</v>
      </c>
      <c r="O46" s="11">
        <f>[42]Outubro!$C$18</f>
        <v>30.2</v>
      </c>
      <c r="P46" s="11">
        <f>[42]Outubro!$C$19</f>
        <v>28.1</v>
      </c>
      <c r="Q46" s="11">
        <f>[42]Outubro!$C$20</f>
        <v>32.200000000000003</v>
      </c>
      <c r="R46" s="11">
        <f>[42]Outubro!$C$21</f>
        <v>34.5</v>
      </c>
      <c r="S46" s="11">
        <f>[42]Outubro!$C$22</f>
        <v>34.799999999999997</v>
      </c>
      <c r="T46" s="11">
        <f>[42]Outubro!$C$23</f>
        <v>32.200000000000003</v>
      </c>
      <c r="U46" s="11">
        <f>[42]Outubro!$C$24</f>
        <v>32.9</v>
      </c>
      <c r="V46" s="11">
        <f>[42]Outubro!$C$25</f>
        <v>24.2</v>
      </c>
      <c r="W46" s="11">
        <f>[42]Outubro!$C$26</f>
        <v>27</v>
      </c>
      <c r="X46" s="11">
        <f>[42]Outubro!$C$27</f>
        <v>32</v>
      </c>
      <c r="Y46" s="11">
        <f>[42]Outubro!$C$28</f>
        <v>34.200000000000003</v>
      </c>
      <c r="Z46" s="11">
        <f>[42]Outubro!$C$29</f>
        <v>36.6</v>
      </c>
      <c r="AA46" s="11">
        <f>[42]Outubro!$C$30</f>
        <v>38.1</v>
      </c>
      <c r="AB46" s="11">
        <f>[42]Outubro!$C$31</f>
        <v>38.4</v>
      </c>
      <c r="AC46" s="11">
        <f>[42]Outubro!$C$32</f>
        <v>36.700000000000003</v>
      </c>
      <c r="AD46" s="11">
        <f>[42]Outubro!$C$33</f>
        <v>38.5</v>
      </c>
      <c r="AE46" s="11">
        <f>[42]Outubro!$C$34</f>
        <v>40.6</v>
      </c>
      <c r="AF46" s="11">
        <f>[42]Outubro!$C$35</f>
        <v>38</v>
      </c>
      <c r="AG46" s="131">
        <f t="shared" si="7"/>
        <v>40.6</v>
      </c>
      <c r="AH46" s="93">
        <f t="shared" si="8"/>
        <v>33.593548387096774</v>
      </c>
      <c r="AI46" s="12" t="s">
        <v>47</v>
      </c>
      <c r="AJ46" s="12" t="s">
        <v>47</v>
      </c>
      <c r="AL46" t="s">
        <v>47</v>
      </c>
      <c r="AM46" t="s">
        <v>47</v>
      </c>
    </row>
    <row r="47" spans="1:39" x14ac:dyDescent="0.2">
      <c r="A47" s="57" t="s">
        <v>31</v>
      </c>
      <c r="B47" s="11">
        <f>[43]Outubro!$C$5</f>
        <v>37</v>
      </c>
      <c r="C47" s="11">
        <f>[43]Outubro!$C$6</f>
        <v>35</v>
      </c>
      <c r="D47" s="11">
        <f>[43]Outubro!$C$7</f>
        <v>36.1</v>
      </c>
      <c r="E47" s="11">
        <f>[43]Outubro!$C$8</f>
        <v>37.299999999999997</v>
      </c>
      <c r="F47" s="11">
        <f>[43]Outubro!$C$9</f>
        <v>32.700000000000003</v>
      </c>
      <c r="G47" s="11">
        <f>[43]Outubro!$C$10</f>
        <v>21.4</v>
      </c>
      <c r="H47" s="11">
        <f>[43]Outubro!$C$11</f>
        <v>25.6</v>
      </c>
      <c r="I47" s="11">
        <f>[43]Outubro!$C$12</f>
        <v>28</v>
      </c>
      <c r="J47" s="11">
        <f>[43]Outubro!$C$13</f>
        <v>34.1</v>
      </c>
      <c r="K47" s="11">
        <f>[43]Outubro!$C$14</f>
        <v>35.299999999999997</v>
      </c>
      <c r="L47" s="11">
        <f>[43]Outubro!$C$15</f>
        <v>36.6</v>
      </c>
      <c r="M47" s="11">
        <f>[43]Outubro!$C$16</f>
        <v>36.9</v>
      </c>
      <c r="N47" s="11">
        <f>[43]Outubro!$C$17</f>
        <v>36.9</v>
      </c>
      <c r="O47" s="11">
        <f>[43]Outubro!$C$18</f>
        <v>34.9</v>
      </c>
      <c r="P47" s="11">
        <f>[43]Outubro!$C$19</f>
        <v>33.200000000000003</v>
      </c>
      <c r="Q47" s="11">
        <f>[43]Outubro!$C$20</f>
        <v>33.5</v>
      </c>
      <c r="R47" s="11">
        <f>[43]Outubro!$C$21</f>
        <v>34.6</v>
      </c>
      <c r="S47" s="11">
        <f>[43]Outubro!$C$22</f>
        <v>31.8</v>
      </c>
      <c r="T47" s="11">
        <f>[43]Outubro!$C$23</f>
        <v>30.1</v>
      </c>
      <c r="U47" s="11">
        <f>[43]Outubro!$C$24</f>
        <v>35.700000000000003</v>
      </c>
      <c r="V47" s="11">
        <f>[43]Outubro!$C$25</f>
        <v>28.7</v>
      </c>
      <c r="W47" s="11">
        <f>[43]Outubro!$C$26</f>
        <v>27</v>
      </c>
      <c r="X47" s="11">
        <f>[43]Outubro!$C$27</f>
        <v>32.799999999999997</v>
      </c>
      <c r="Y47" s="11">
        <f>[43]Outubro!$C$28</f>
        <v>35.4</v>
      </c>
      <c r="Z47" s="11">
        <f>[43]Outubro!$C$29</f>
        <v>38.1</v>
      </c>
      <c r="AA47" s="11">
        <f>[43]Outubro!$C$30</f>
        <v>37.1</v>
      </c>
      <c r="AB47" s="11">
        <f>[43]Outubro!$C$31</f>
        <v>35.700000000000003</v>
      </c>
      <c r="AC47" s="11">
        <f>[43]Outubro!$C$32</f>
        <v>36.4</v>
      </c>
      <c r="AD47" s="11">
        <f>[43]Outubro!$C$33</f>
        <v>36.299999999999997</v>
      </c>
      <c r="AE47" s="11">
        <f>[43]Outubro!$C$34</f>
        <v>37.9</v>
      </c>
      <c r="AF47" s="11">
        <f>[43]Outubro!$C$35</f>
        <v>38.9</v>
      </c>
      <c r="AG47" s="131">
        <f t="shared" si="7"/>
        <v>38.9</v>
      </c>
      <c r="AH47" s="93">
        <f t="shared" si="8"/>
        <v>33.903225806451616</v>
      </c>
      <c r="AJ47" s="12" t="s">
        <v>47</v>
      </c>
      <c r="AK47" t="s">
        <v>47</v>
      </c>
      <c r="AL47" t="s">
        <v>47</v>
      </c>
    </row>
    <row r="48" spans="1:39" x14ac:dyDescent="0.2">
      <c r="A48" s="57" t="s">
        <v>44</v>
      </c>
      <c r="B48" s="11">
        <f>[44]Outubro!$C$5</f>
        <v>37.5</v>
      </c>
      <c r="C48" s="11">
        <f>[44]Outubro!$C$6</f>
        <v>34.1</v>
      </c>
      <c r="D48" s="11">
        <f>[44]Outubro!$C$7</f>
        <v>36.299999999999997</v>
      </c>
      <c r="E48" s="11">
        <f>[44]Outubro!$C$8</f>
        <v>34.799999999999997</v>
      </c>
      <c r="F48" s="11">
        <f>[44]Outubro!$C$9</f>
        <v>35</v>
      </c>
      <c r="G48" s="11">
        <f>[44]Outubro!$C$10</f>
        <v>24.9</v>
      </c>
      <c r="H48" s="11">
        <f>[44]Outubro!$C$11</f>
        <v>31.4</v>
      </c>
      <c r="I48" s="11">
        <f>[44]Outubro!$C$12</f>
        <v>31</v>
      </c>
      <c r="J48" s="11">
        <f>[44]Outubro!$C$13</f>
        <v>31.8</v>
      </c>
      <c r="K48" s="11">
        <f>[44]Outubro!$C$14</f>
        <v>33.200000000000003</v>
      </c>
      <c r="L48" s="11">
        <f>[44]Outubro!$C$15</f>
        <v>32.1</v>
      </c>
      <c r="M48" s="11">
        <f>[44]Outubro!$C$16</f>
        <v>36.6</v>
      </c>
      <c r="N48" s="11">
        <f>[44]Outubro!$C$17</f>
        <v>36.4</v>
      </c>
      <c r="O48" s="11">
        <f>[44]Outubro!$C$18</f>
        <v>32.6</v>
      </c>
      <c r="P48" s="11">
        <f>[44]Outubro!$C$19</f>
        <v>35.6</v>
      </c>
      <c r="Q48" s="11">
        <f>[44]Outubro!$C$20</f>
        <v>37.1</v>
      </c>
      <c r="R48" s="11">
        <f>[44]Outubro!$C$21</f>
        <v>36.799999999999997</v>
      </c>
      <c r="S48" s="11">
        <f>[44]Outubro!$C$22</f>
        <v>32.299999999999997</v>
      </c>
      <c r="T48" s="11">
        <f>[44]Outubro!$C$23</f>
        <v>35.4</v>
      </c>
      <c r="U48" s="11">
        <f>[44]Outubro!$C$24</f>
        <v>33.200000000000003</v>
      </c>
      <c r="V48" s="11">
        <f>[44]Outubro!$C$25</f>
        <v>36</v>
      </c>
      <c r="W48" s="11">
        <f>[44]Outubro!$C$26</f>
        <v>28.2</v>
      </c>
      <c r="X48" s="11">
        <f>[44]Outubro!$C$27</f>
        <v>34.200000000000003</v>
      </c>
      <c r="Y48" s="11">
        <f>[44]Outubro!$C$28</f>
        <v>36.200000000000003</v>
      </c>
      <c r="Z48" s="11">
        <f>[44]Outubro!$C$29</f>
        <v>35.1</v>
      </c>
      <c r="AA48" s="11">
        <f>[44]Outubro!$C$30</f>
        <v>35.200000000000003</v>
      </c>
      <c r="AB48" s="11">
        <f>[44]Outubro!$C$31</f>
        <v>36.5</v>
      </c>
      <c r="AC48" s="11">
        <f>[44]Outubro!$C$32</f>
        <v>36.1</v>
      </c>
      <c r="AD48" s="11">
        <f>[44]Outubro!$C$33</f>
        <v>34</v>
      </c>
      <c r="AE48" s="11">
        <f>[44]Outubro!$C$34</f>
        <v>36.5</v>
      </c>
      <c r="AF48" s="11">
        <f>[44]Outubro!$C$35</f>
        <v>36.299999999999997</v>
      </c>
      <c r="AG48" s="131">
        <f t="shared" si="7"/>
        <v>37.5</v>
      </c>
      <c r="AH48" s="93">
        <f t="shared" si="8"/>
        <v>34.270967741935493</v>
      </c>
      <c r="AI48" s="12" t="s">
        <v>47</v>
      </c>
      <c r="AJ48" s="12" t="s">
        <v>47</v>
      </c>
      <c r="AK48" t="s">
        <v>47</v>
      </c>
      <c r="AM48" t="s">
        <v>47</v>
      </c>
    </row>
    <row r="49" spans="1:39" x14ac:dyDescent="0.2">
      <c r="A49" s="57" t="s">
        <v>20</v>
      </c>
      <c r="B49" s="11">
        <f>[45]Outubro!$C$5</f>
        <v>41.3</v>
      </c>
      <c r="C49" s="11">
        <f>[45]Outubro!$C$6</f>
        <v>40.1</v>
      </c>
      <c r="D49" s="11">
        <f>[45]Outubro!$C$7</f>
        <v>35.700000000000003</v>
      </c>
      <c r="E49" s="11">
        <f>[45]Outubro!$C$8</f>
        <v>38.799999999999997</v>
      </c>
      <c r="F49" s="11">
        <f>[45]Outubro!$C$9</f>
        <v>41.1</v>
      </c>
      <c r="G49" s="11">
        <f>[45]Outubro!$C$10</f>
        <v>33.4</v>
      </c>
      <c r="H49" s="11">
        <f>[45]Outubro!$C$11</f>
        <v>33.799999999999997</v>
      </c>
      <c r="I49" s="11">
        <f>[45]Outubro!$C$12</f>
        <v>27</v>
      </c>
      <c r="J49" s="11">
        <f>[45]Outubro!$C$13</f>
        <v>33.1</v>
      </c>
      <c r="K49" s="11">
        <f>[45]Outubro!$C$14</f>
        <v>34.9</v>
      </c>
      <c r="L49" s="11">
        <f>[45]Outubro!$C$15</f>
        <v>38.5</v>
      </c>
      <c r="M49" s="11">
        <f>[45]Outubro!$C$16</f>
        <v>37.700000000000003</v>
      </c>
      <c r="N49" s="11">
        <f>[45]Outubro!$C$17</f>
        <v>39.799999999999997</v>
      </c>
      <c r="O49" s="11">
        <f>[45]Outubro!$C$18</f>
        <v>39.5</v>
      </c>
      <c r="P49" s="11">
        <f>[45]Outubro!$C$19</f>
        <v>39.299999999999997</v>
      </c>
      <c r="Q49" s="11">
        <f>[45]Outubro!$C$20</f>
        <v>38.299999999999997</v>
      </c>
      <c r="R49" s="11">
        <f>[45]Outubro!$C$21</f>
        <v>40</v>
      </c>
      <c r="S49" s="11">
        <f>[45]Outubro!$C$22</f>
        <v>40.200000000000003</v>
      </c>
      <c r="T49" s="11">
        <f>[45]Outubro!$C$23</f>
        <v>36.5</v>
      </c>
      <c r="U49" s="11">
        <f>[45]Outubro!$C$24</f>
        <v>37</v>
      </c>
      <c r="V49" s="11">
        <f>[45]Outubro!$C$25</f>
        <v>32.4</v>
      </c>
      <c r="W49" s="11">
        <f>[45]Outubro!$C$26</f>
        <v>26.1</v>
      </c>
      <c r="X49" s="11">
        <f>[45]Outubro!$C$27</f>
        <v>33.200000000000003</v>
      </c>
      <c r="Y49" s="11">
        <f>[45]Outubro!$C$28</f>
        <v>36.200000000000003</v>
      </c>
      <c r="Z49" s="11">
        <f>[45]Outubro!$C$29</f>
        <v>39.1</v>
      </c>
      <c r="AA49" s="11">
        <f>[45]Outubro!$C$30</f>
        <v>39.799999999999997</v>
      </c>
      <c r="AB49" s="11">
        <f>[45]Outubro!$C$31</f>
        <v>39.200000000000003</v>
      </c>
      <c r="AC49" s="11">
        <f>[45]Outubro!$C$32</f>
        <v>33.6</v>
      </c>
      <c r="AD49" s="11">
        <f>[45]Outubro!$C$33</f>
        <v>37</v>
      </c>
      <c r="AE49" s="11">
        <f>[45]Outubro!$C$34</f>
        <v>38.1</v>
      </c>
      <c r="AF49" s="11">
        <f>[45]Outubro!$C$35</f>
        <v>39</v>
      </c>
      <c r="AG49" s="131">
        <f t="shared" si="7"/>
        <v>41.3</v>
      </c>
      <c r="AH49" s="93">
        <f t="shared" si="8"/>
        <v>36.764516129032259</v>
      </c>
      <c r="AL49" t="s">
        <v>47</v>
      </c>
    </row>
    <row r="50" spans="1:39" s="5" customFormat="1" ht="17.100000000000001" customHeight="1" x14ac:dyDescent="0.2">
      <c r="A50" s="58" t="s">
        <v>33</v>
      </c>
      <c r="B50" s="13">
        <f t="shared" ref="B50:AG50" si="9">MAX(B5:B49)</f>
        <v>41.3</v>
      </c>
      <c r="C50" s="13">
        <f t="shared" si="9"/>
        <v>40.1</v>
      </c>
      <c r="D50" s="13">
        <f t="shared" si="9"/>
        <v>39.1</v>
      </c>
      <c r="E50" s="13">
        <f t="shared" si="9"/>
        <v>39.700000000000003</v>
      </c>
      <c r="F50" s="13">
        <f t="shared" si="9"/>
        <v>41.1</v>
      </c>
      <c r="G50" s="13">
        <f t="shared" si="9"/>
        <v>33.4</v>
      </c>
      <c r="H50" s="13">
        <f t="shared" si="9"/>
        <v>33.799999999999997</v>
      </c>
      <c r="I50" s="13">
        <f t="shared" si="9"/>
        <v>33.299999999999997</v>
      </c>
      <c r="J50" s="13">
        <f t="shared" si="9"/>
        <v>36.9</v>
      </c>
      <c r="K50" s="13">
        <f t="shared" si="9"/>
        <v>38.4</v>
      </c>
      <c r="L50" s="13">
        <f t="shared" si="9"/>
        <v>40.1</v>
      </c>
      <c r="M50" s="13">
        <f t="shared" si="9"/>
        <v>39.299999999999997</v>
      </c>
      <c r="N50" s="13">
        <f t="shared" si="9"/>
        <v>39.799999999999997</v>
      </c>
      <c r="O50" s="13">
        <f t="shared" si="9"/>
        <v>39.5</v>
      </c>
      <c r="P50" s="13">
        <f t="shared" si="9"/>
        <v>39.299999999999997</v>
      </c>
      <c r="Q50" s="13">
        <f t="shared" si="9"/>
        <v>39.5</v>
      </c>
      <c r="R50" s="13">
        <f t="shared" si="9"/>
        <v>40.4</v>
      </c>
      <c r="S50" s="13">
        <f t="shared" si="9"/>
        <v>40.200000000000003</v>
      </c>
      <c r="T50" s="13">
        <f t="shared" si="9"/>
        <v>37.200000000000003</v>
      </c>
      <c r="U50" s="13">
        <f t="shared" si="9"/>
        <v>37.9</v>
      </c>
      <c r="V50" s="13">
        <f t="shared" si="9"/>
        <v>36</v>
      </c>
      <c r="W50" s="13">
        <f t="shared" si="9"/>
        <v>33.4</v>
      </c>
      <c r="X50" s="13">
        <f t="shared" si="9"/>
        <v>36.299999999999997</v>
      </c>
      <c r="Y50" s="13">
        <f t="shared" si="9"/>
        <v>39</v>
      </c>
      <c r="Z50" s="13">
        <f t="shared" si="9"/>
        <v>40.6</v>
      </c>
      <c r="AA50" s="13">
        <f t="shared" si="9"/>
        <v>40.1</v>
      </c>
      <c r="AB50" s="13">
        <f t="shared" si="9"/>
        <v>39.6</v>
      </c>
      <c r="AC50" s="13">
        <f t="shared" si="9"/>
        <v>40.200000000000003</v>
      </c>
      <c r="AD50" s="13">
        <f t="shared" si="9"/>
        <v>40.1</v>
      </c>
      <c r="AE50" s="13">
        <f t="shared" si="9"/>
        <v>41.1</v>
      </c>
      <c r="AF50" s="13">
        <f t="shared" si="9"/>
        <v>40.799999999999997</v>
      </c>
      <c r="AG50" s="14">
        <f t="shared" si="9"/>
        <v>41.3</v>
      </c>
      <c r="AH50" s="93">
        <f>AVERAGE(AH5:AH49)</f>
        <v>34.349892175885635</v>
      </c>
      <c r="AL50" s="5" t="s">
        <v>47</v>
      </c>
    </row>
    <row r="51" spans="1:39" x14ac:dyDescent="0.2">
      <c r="A51" s="46"/>
      <c r="B51" s="47"/>
      <c r="C51" s="47"/>
      <c r="D51" s="47" t="s">
        <v>101</v>
      </c>
      <c r="E51" s="47"/>
      <c r="F51" s="47"/>
      <c r="G51" s="47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54"/>
      <c r="AE51" s="54"/>
      <c r="AF51" s="60" t="s">
        <v>47</v>
      </c>
      <c r="AG51" s="51"/>
      <c r="AH51" s="53"/>
      <c r="AK51" t="s">
        <v>47</v>
      </c>
      <c r="AL51" t="s">
        <v>47</v>
      </c>
    </row>
    <row r="52" spans="1:39" x14ac:dyDescent="0.2">
      <c r="A52" s="46"/>
      <c r="B52" s="48" t="s">
        <v>102</v>
      </c>
      <c r="C52" s="48"/>
      <c r="D52" s="48"/>
      <c r="E52" s="48"/>
      <c r="F52" s="48"/>
      <c r="G52" s="48"/>
      <c r="H52" s="48"/>
      <c r="I52" s="48"/>
      <c r="J52" s="89"/>
      <c r="K52" s="89"/>
      <c r="L52" s="89"/>
      <c r="M52" s="89" t="s">
        <v>45</v>
      </c>
      <c r="N52" s="89"/>
      <c r="O52" s="89"/>
      <c r="P52" s="89"/>
      <c r="Q52" s="89"/>
      <c r="R52" s="89"/>
      <c r="S52" s="89"/>
      <c r="T52" s="150" t="s">
        <v>97</v>
      </c>
      <c r="U52" s="150"/>
      <c r="V52" s="150"/>
      <c r="W52" s="150"/>
      <c r="X52" s="150"/>
      <c r="Y52" s="89"/>
      <c r="Z52" s="89"/>
      <c r="AA52" s="89"/>
      <c r="AB52" s="89"/>
      <c r="AC52" s="89"/>
      <c r="AD52" s="89"/>
      <c r="AE52" s="115"/>
      <c r="AF52" s="89"/>
      <c r="AG52" s="51"/>
      <c r="AH52" s="50"/>
      <c r="AM52" t="s">
        <v>47</v>
      </c>
    </row>
    <row r="53" spans="1:39" x14ac:dyDescent="0.2">
      <c r="A53" s="49"/>
      <c r="B53" s="89"/>
      <c r="C53" s="89"/>
      <c r="D53" s="89"/>
      <c r="E53" s="89"/>
      <c r="F53" s="89"/>
      <c r="G53" s="89"/>
      <c r="H53" s="89"/>
      <c r="I53" s="89"/>
      <c r="J53" s="90"/>
      <c r="K53" s="90"/>
      <c r="L53" s="90"/>
      <c r="M53" s="90" t="s">
        <v>46</v>
      </c>
      <c r="N53" s="90"/>
      <c r="O53" s="90"/>
      <c r="P53" s="90"/>
      <c r="Q53" s="89"/>
      <c r="R53" s="89"/>
      <c r="S53" s="89"/>
      <c r="T53" s="151" t="s">
        <v>98</v>
      </c>
      <c r="U53" s="151"/>
      <c r="V53" s="151"/>
      <c r="W53" s="151"/>
      <c r="X53" s="151"/>
      <c r="Y53" s="89"/>
      <c r="Z53" s="89"/>
      <c r="AA53" s="89"/>
      <c r="AB53" s="89"/>
      <c r="AC53" s="89"/>
      <c r="AD53" s="54"/>
      <c r="AE53" s="54"/>
      <c r="AF53" s="54"/>
      <c r="AG53" s="51"/>
      <c r="AH53" s="50"/>
    </row>
    <row r="54" spans="1:39" x14ac:dyDescent="0.2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54"/>
      <c r="AE54" s="54"/>
      <c r="AF54" s="54"/>
      <c r="AG54" s="51"/>
      <c r="AH54" s="94"/>
    </row>
    <row r="55" spans="1:39" x14ac:dyDescent="0.2">
      <c r="A55" s="4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115"/>
      <c r="AF55" s="54"/>
      <c r="AG55" s="51"/>
      <c r="AH55" s="53"/>
      <c r="AJ55" s="12" t="s">
        <v>47</v>
      </c>
    </row>
    <row r="56" spans="1:39" x14ac:dyDescent="0.2">
      <c r="A56" s="4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115"/>
      <c r="AF56" s="55"/>
      <c r="AG56" s="51"/>
      <c r="AH56" s="53"/>
    </row>
    <row r="57" spans="1:39" ht="13.5" thickBot="1" x14ac:dyDescent="0.25">
      <c r="A57" s="61"/>
      <c r="B57" s="62"/>
      <c r="C57" s="62"/>
      <c r="D57" s="62"/>
      <c r="E57" s="62"/>
      <c r="F57" s="62"/>
      <c r="G57" s="62" t="s">
        <v>47</v>
      </c>
      <c r="H57" s="62"/>
      <c r="I57" s="62"/>
      <c r="J57" s="62"/>
      <c r="K57" s="62"/>
      <c r="L57" s="62" t="s">
        <v>47</v>
      </c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3"/>
      <c r="AH57" s="95"/>
      <c r="AL57" t="s">
        <v>47</v>
      </c>
    </row>
    <row r="58" spans="1:39" x14ac:dyDescent="0.2">
      <c r="AH58" s="1"/>
    </row>
    <row r="59" spans="1:39" x14ac:dyDescent="0.2">
      <c r="Z59" s="2" t="s">
        <v>47</v>
      </c>
      <c r="AH59" s="1"/>
      <c r="AJ59" t="s">
        <v>47</v>
      </c>
    </row>
    <row r="62" spans="1:39" x14ac:dyDescent="0.2">
      <c r="X62" s="2" t="s">
        <v>47</v>
      </c>
      <c r="Z62" s="2" t="s">
        <v>47</v>
      </c>
      <c r="AF62" s="2" t="s">
        <v>47</v>
      </c>
    </row>
    <row r="63" spans="1:39" x14ac:dyDescent="0.2">
      <c r="L63" s="2" t="s">
        <v>47</v>
      </c>
      <c r="S63" s="2" t="s">
        <v>47</v>
      </c>
    </row>
    <row r="64" spans="1:39" x14ac:dyDescent="0.2">
      <c r="V64" s="2" t="s">
        <v>47</v>
      </c>
      <c r="AI64" t="s">
        <v>47</v>
      </c>
    </row>
    <row r="66" spans="19:33" x14ac:dyDescent="0.2">
      <c r="S66" s="2" t="s">
        <v>47</v>
      </c>
    </row>
    <row r="67" spans="19:33" x14ac:dyDescent="0.2">
      <c r="U67" s="2" t="s">
        <v>47</v>
      </c>
      <c r="AG67" s="7" t="s">
        <v>47</v>
      </c>
    </row>
  </sheetData>
  <sheetProtection password="C6EC" sheet="1" objects="1" scenarios="1"/>
  <mergeCells count="36"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  <mergeCell ref="T53:X53"/>
    <mergeCell ref="T52:X52"/>
    <mergeCell ref="G3:G4"/>
    <mergeCell ref="U3:U4"/>
    <mergeCell ref="H3:H4"/>
    <mergeCell ref="J3:J4"/>
    <mergeCell ref="C3:C4"/>
    <mergeCell ref="T3:T4"/>
    <mergeCell ref="M3:M4"/>
    <mergeCell ref="N3:N4"/>
    <mergeCell ref="B2:AH2"/>
    <mergeCell ref="D3:D4"/>
    <mergeCell ref="F3:F4"/>
    <mergeCell ref="AF3:AF4"/>
    <mergeCell ref="S3:S4"/>
    <mergeCell ref="L3:L4"/>
    <mergeCell ref="I3:I4"/>
    <mergeCell ref="O3:O4"/>
    <mergeCell ref="V3:V4"/>
    <mergeCell ref="AE3:A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zoomScale="90" zoomScaleNormal="90" workbookViewId="0">
      <selection activeCell="AM67" sqref="AM67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2" width="5" style="2" customWidth="1"/>
    <col min="33" max="33" width="7" style="7" bestFit="1" customWidth="1"/>
    <col min="34" max="34" width="7.28515625" style="1" bestFit="1" customWidth="1"/>
  </cols>
  <sheetData>
    <row r="1" spans="1:36" ht="20.100000000000001" customHeight="1" x14ac:dyDescent="0.2">
      <c r="A1" s="143" t="s">
        <v>24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5"/>
    </row>
    <row r="2" spans="1:36" s="4" customFormat="1" ht="20.100000000000001" customHeight="1" x14ac:dyDescent="0.2">
      <c r="A2" s="146" t="s">
        <v>21</v>
      </c>
      <c r="B2" s="140" t="s">
        <v>230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64"/>
      <c r="AF2" s="141"/>
      <c r="AG2" s="141"/>
      <c r="AH2" s="142"/>
    </row>
    <row r="3" spans="1:36" s="5" customFormat="1" ht="20.100000000000001" customHeight="1" x14ac:dyDescent="0.2">
      <c r="A3" s="146"/>
      <c r="B3" s="147">
        <v>1</v>
      </c>
      <c r="C3" s="147">
        <f>SUM(B3+1)</f>
        <v>2</v>
      </c>
      <c r="D3" s="147">
        <f t="shared" ref="D3:AD3" si="0">SUM(C3+1)</f>
        <v>3</v>
      </c>
      <c r="E3" s="147">
        <f t="shared" si="0"/>
        <v>4</v>
      </c>
      <c r="F3" s="147">
        <f t="shared" si="0"/>
        <v>5</v>
      </c>
      <c r="G3" s="147">
        <f t="shared" si="0"/>
        <v>6</v>
      </c>
      <c r="H3" s="147">
        <f t="shared" si="0"/>
        <v>7</v>
      </c>
      <c r="I3" s="147">
        <f t="shared" si="0"/>
        <v>8</v>
      </c>
      <c r="J3" s="147">
        <f t="shared" si="0"/>
        <v>9</v>
      </c>
      <c r="K3" s="147">
        <f t="shared" si="0"/>
        <v>10</v>
      </c>
      <c r="L3" s="147">
        <f t="shared" si="0"/>
        <v>11</v>
      </c>
      <c r="M3" s="147">
        <f t="shared" si="0"/>
        <v>12</v>
      </c>
      <c r="N3" s="147">
        <f t="shared" si="0"/>
        <v>13</v>
      </c>
      <c r="O3" s="147">
        <f t="shared" si="0"/>
        <v>14</v>
      </c>
      <c r="P3" s="147">
        <f t="shared" si="0"/>
        <v>15</v>
      </c>
      <c r="Q3" s="147">
        <f t="shared" si="0"/>
        <v>16</v>
      </c>
      <c r="R3" s="147">
        <f t="shared" si="0"/>
        <v>17</v>
      </c>
      <c r="S3" s="147">
        <f t="shared" si="0"/>
        <v>18</v>
      </c>
      <c r="T3" s="147">
        <f t="shared" si="0"/>
        <v>19</v>
      </c>
      <c r="U3" s="147">
        <f t="shared" si="0"/>
        <v>20</v>
      </c>
      <c r="V3" s="147">
        <f t="shared" si="0"/>
        <v>21</v>
      </c>
      <c r="W3" s="147">
        <f t="shared" si="0"/>
        <v>22</v>
      </c>
      <c r="X3" s="147">
        <f t="shared" si="0"/>
        <v>23</v>
      </c>
      <c r="Y3" s="147">
        <f t="shared" si="0"/>
        <v>24</v>
      </c>
      <c r="Z3" s="147">
        <f t="shared" si="0"/>
        <v>25</v>
      </c>
      <c r="AA3" s="147">
        <f t="shared" si="0"/>
        <v>26</v>
      </c>
      <c r="AB3" s="147">
        <f t="shared" si="0"/>
        <v>27</v>
      </c>
      <c r="AC3" s="147">
        <f t="shared" si="0"/>
        <v>28</v>
      </c>
      <c r="AD3" s="163">
        <f t="shared" si="0"/>
        <v>29</v>
      </c>
      <c r="AE3" s="162">
        <v>30</v>
      </c>
      <c r="AF3" s="162">
        <v>31</v>
      </c>
      <c r="AG3" s="45" t="s">
        <v>38</v>
      </c>
      <c r="AH3" s="59" t="s">
        <v>36</v>
      </c>
    </row>
    <row r="4" spans="1:36" s="5" customFormat="1" ht="20.100000000000001" customHeight="1" x14ac:dyDescent="0.2">
      <c r="A4" s="146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63"/>
      <c r="AE4" s="162"/>
      <c r="AF4" s="162"/>
      <c r="AG4" s="45" t="s">
        <v>35</v>
      </c>
      <c r="AH4" s="59" t="s">
        <v>35</v>
      </c>
    </row>
    <row r="5" spans="1:36" s="5" customFormat="1" x14ac:dyDescent="0.2">
      <c r="A5" s="57" t="s">
        <v>40</v>
      </c>
      <c r="B5" s="127">
        <f>[1]Outubro!$D$5</f>
        <v>18.3</v>
      </c>
      <c r="C5" s="127">
        <f>[1]Outubro!$D$6</f>
        <v>22.8</v>
      </c>
      <c r="D5" s="127">
        <f>[1]Outubro!$D$7</f>
        <v>21.1</v>
      </c>
      <c r="E5" s="127">
        <f>[1]Outubro!$D$8</f>
        <v>21.5</v>
      </c>
      <c r="F5" s="127">
        <f>[1]Outubro!$D$9</f>
        <v>21</v>
      </c>
      <c r="G5" s="127">
        <f>[1]Outubro!$D$10</f>
        <v>20</v>
      </c>
      <c r="H5" s="127">
        <f>[1]Outubro!$D$11</f>
        <v>20.2</v>
      </c>
      <c r="I5" s="127">
        <f>[1]Outubro!$D$12</f>
        <v>20.5</v>
      </c>
      <c r="J5" s="127">
        <f>[1]Outubro!$D$13</f>
        <v>20.399999999999999</v>
      </c>
      <c r="K5" s="127">
        <f>[1]Outubro!$D$14</f>
        <v>20.100000000000001</v>
      </c>
      <c r="L5" s="127">
        <f>[1]Outubro!$D$15</f>
        <v>21</v>
      </c>
      <c r="M5" s="127">
        <f>[1]Outubro!$D$16</f>
        <v>22.1</v>
      </c>
      <c r="N5" s="127">
        <f>[1]Outubro!$D$17</f>
        <v>21.3</v>
      </c>
      <c r="O5" s="127">
        <f>[1]Outubro!$D$18</f>
        <v>21.9</v>
      </c>
      <c r="P5" s="127">
        <f>[1]Outubro!$D$19</f>
        <v>21.7</v>
      </c>
      <c r="Q5" s="127">
        <f>[1]Outubro!$D$20</f>
        <v>23.1</v>
      </c>
      <c r="R5" s="127">
        <f>[1]Outubro!$D$21</f>
        <v>22.8</v>
      </c>
      <c r="S5" s="127">
        <f>[1]Outubro!$D$22</f>
        <v>24.1</v>
      </c>
      <c r="T5" s="127">
        <f>[1]Outubro!$D$23</f>
        <v>22.3</v>
      </c>
      <c r="U5" s="127">
        <f>[1]Outubro!$D$24</f>
        <v>21.6</v>
      </c>
      <c r="V5" s="127">
        <f>[1]Outubro!$D$25</f>
        <v>22.1</v>
      </c>
      <c r="W5" s="127">
        <f>[1]Outubro!$D$26</f>
        <v>19.5</v>
      </c>
      <c r="X5" s="127">
        <f>[1]Outubro!$D$27</f>
        <v>16.3</v>
      </c>
      <c r="Y5" s="127">
        <f>[1]Outubro!$D$28</f>
        <v>19</v>
      </c>
      <c r="Z5" s="127">
        <f>[1]Outubro!$D$29</f>
        <v>20.2</v>
      </c>
      <c r="AA5" s="127">
        <f>[1]Outubro!$D$30</f>
        <v>22.5</v>
      </c>
      <c r="AB5" s="127">
        <f>[1]Outubro!$D$31</f>
        <v>22.9</v>
      </c>
      <c r="AC5" s="127">
        <f>[1]Outubro!$D$32</f>
        <v>22.5</v>
      </c>
      <c r="AD5" s="127">
        <f>[1]Outubro!$D$33</f>
        <v>21.4</v>
      </c>
      <c r="AE5" s="127">
        <f>[1]Outubro!$D$34</f>
        <v>21.8</v>
      </c>
      <c r="AF5" s="127">
        <f>[1]Outubro!$D$35</f>
        <v>22.9</v>
      </c>
      <c r="AG5" s="14">
        <f>MIN(B5:AF5)</f>
        <v>16.3</v>
      </c>
      <c r="AH5" s="93">
        <f>AVERAGE(B5:AF5)</f>
        <v>21.254838709677419</v>
      </c>
    </row>
    <row r="6" spans="1:36" x14ac:dyDescent="0.2">
      <c r="A6" s="57" t="s">
        <v>0</v>
      </c>
      <c r="B6" s="11">
        <f>[2]Outubro!$D$5</f>
        <v>18.7</v>
      </c>
      <c r="C6" s="11">
        <f>[2]Outubro!$D$6</f>
        <v>21.7</v>
      </c>
      <c r="D6" s="11">
        <f>[2]Outubro!$D$7</f>
        <v>21.5</v>
      </c>
      <c r="E6" s="11">
        <f>[2]Outubro!$D$8</f>
        <v>18.7</v>
      </c>
      <c r="F6" s="11">
        <f>[2]Outubro!$D$9</f>
        <v>18</v>
      </c>
      <c r="G6" s="11">
        <f>[2]Outubro!$D$10</f>
        <v>17.5</v>
      </c>
      <c r="H6" s="11">
        <f>[2]Outubro!$D$11</f>
        <v>16.3</v>
      </c>
      <c r="I6" s="11">
        <f>[2]Outubro!$D$12</f>
        <v>16.7</v>
      </c>
      <c r="J6" s="11">
        <f>[2]Outubro!$D$13</f>
        <v>14.5</v>
      </c>
      <c r="K6" s="11">
        <f>[2]Outubro!$D$14</f>
        <v>15</v>
      </c>
      <c r="L6" s="11">
        <f>[2]Outubro!$D$15</f>
        <v>19.8</v>
      </c>
      <c r="M6" s="11">
        <f>[2]Outubro!$D$16</f>
        <v>21</v>
      </c>
      <c r="N6" s="11">
        <f>[2]Outubro!$D$17</f>
        <v>21.4</v>
      </c>
      <c r="O6" s="11">
        <f>[2]Outubro!$D$18</f>
        <v>20.3</v>
      </c>
      <c r="P6" s="11">
        <f>[2]Outubro!$D$19</f>
        <v>21</v>
      </c>
      <c r="Q6" s="11">
        <f>[2]Outubro!$D$20</f>
        <v>18.100000000000001</v>
      </c>
      <c r="R6" s="11">
        <f>[2]Outubro!$D$21</f>
        <v>20.100000000000001</v>
      </c>
      <c r="S6" s="11">
        <f>[2]Outubro!$D$22</f>
        <v>19.899999999999999</v>
      </c>
      <c r="T6" s="11">
        <f>[2]Outubro!$D$23</f>
        <v>19.600000000000001</v>
      </c>
      <c r="U6" s="11">
        <f>[2]Outubro!$D$24</f>
        <v>20.9</v>
      </c>
      <c r="V6" s="11">
        <f>[2]Outubro!$D$25</f>
        <v>16.399999999999999</v>
      </c>
      <c r="W6" s="11">
        <f>[2]Outubro!$D$26</f>
        <v>13</v>
      </c>
      <c r="X6" s="11">
        <f>[2]Outubro!$D$27</f>
        <v>12.2</v>
      </c>
      <c r="Y6" s="11">
        <f>[2]Outubro!$D$28</f>
        <v>15.1</v>
      </c>
      <c r="Z6" s="11">
        <f>[2]Outubro!$D$29</f>
        <v>18.399999999999999</v>
      </c>
      <c r="AA6" s="11">
        <f>[2]Outubro!$D$30</f>
        <v>19.2</v>
      </c>
      <c r="AB6" s="11">
        <f>[2]Outubro!$D$31</f>
        <v>18.600000000000001</v>
      </c>
      <c r="AC6" s="11">
        <f>[2]Outubro!$D$32</f>
        <v>20.5</v>
      </c>
      <c r="AD6" s="11">
        <f>[2]Outubro!$D$33</f>
        <v>21.9</v>
      </c>
      <c r="AE6" s="11">
        <f>[2]Outubro!$D$34</f>
        <v>23</v>
      </c>
      <c r="AF6" s="11">
        <f>[2]Outubro!$D$35</f>
        <v>21.9</v>
      </c>
      <c r="AG6" s="14">
        <f>MIN(B6:AF6)</f>
        <v>12.2</v>
      </c>
      <c r="AH6" s="93">
        <f>AVERAGE(B6:AF6)</f>
        <v>18.738709677419354</v>
      </c>
    </row>
    <row r="7" spans="1:36" x14ac:dyDescent="0.2">
      <c r="A7" s="57" t="s">
        <v>104</v>
      </c>
      <c r="B7" s="11">
        <f>[3]Outubro!$D$5</f>
        <v>21.9</v>
      </c>
      <c r="C7" s="11">
        <f>[3]Outubro!$D$6</f>
        <v>20</v>
      </c>
      <c r="D7" s="11">
        <f>[3]Outubro!$D$7</f>
        <v>20.7</v>
      </c>
      <c r="E7" s="11">
        <f>[3]Outubro!$D$8</f>
        <v>21.9</v>
      </c>
      <c r="F7" s="11">
        <f>[3]Outubro!$D$9</f>
        <v>22.2</v>
      </c>
      <c r="G7" s="11">
        <f>[3]Outubro!$D$10</f>
        <v>19.3</v>
      </c>
      <c r="H7" s="11">
        <f>[3]Outubro!$D$11</f>
        <v>19.2</v>
      </c>
      <c r="I7" s="11">
        <f>[3]Outubro!$D$12</f>
        <v>19.2</v>
      </c>
      <c r="J7" s="11">
        <f>[3]Outubro!$D$13</f>
        <v>19.899999999999999</v>
      </c>
      <c r="K7" s="11">
        <f>[3]Outubro!$D$14</f>
        <v>20.3</v>
      </c>
      <c r="L7" s="11">
        <f>[3]Outubro!$D$15</f>
        <v>21.5</v>
      </c>
      <c r="M7" s="11">
        <f>[3]Outubro!$D$16</f>
        <v>23.3</v>
      </c>
      <c r="N7" s="11">
        <f>[3]Outubro!$D$17</f>
        <v>23.5</v>
      </c>
      <c r="O7" s="11">
        <f>[3]Outubro!$D$18</f>
        <v>23.1</v>
      </c>
      <c r="P7" s="11">
        <f>[3]Outubro!$D$19</f>
        <v>24.1</v>
      </c>
      <c r="Q7" s="11">
        <f>[3]Outubro!$D$20</f>
        <v>21.7</v>
      </c>
      <c r="R7" s="11">
        <f>[3]Outubro!$D$21</f>
        <v>23.8</v>
      </c>
      <c r="S7" s="11">
        <f>[3]Outubro!$D$22</f>
        <v>25.8</v>
      </c>
      <c r="T7" s="11">
        <f>[3]Outubro!$D$23</f>
        <v>22.5</v>
      </c>
      <c r="U7" s="11">
        <f>[3]Outubro!$D$24</f>
        <v>22.2</v>
      </c>
      <c r="V7" s="11">
        <f>[3]Outubro!$D$25</f>
        <v>19</v>
      </c>
      <c r="W7" s="11">
        <f>[3]Outubro!$D$26</f>
        <v>15.6</v>
      </c>
      <c r="X7" s="11">
        <f>[3]Outubro!$D$27</f>
        <v>16.600000000000001</v>
      </c>
      <c r="Y7" s="11">
        <f>[3]Outubro!$D$28</f>
        <v>19.7</v>
      </c>
      <c r="Z7" s="11">
        <f>[3]Outubro!$D$29</f>
        <v>21.5</v>
      </c>
      <c r="AA7" s="11">
        <f>[3]Outubro!$D$30</f>
        <v>23.1</v>
      </c>
      <c r="AB7" s="11">
        <f>[3]Outubro!$D$31</f>
        <v>21.7</v>
      </c>
      <c r="AC7" s="11">
        <f>[3]Outubro!$D$32</f>
        <v>23.4</v>
      </c>
      <c r="AD7" s="11">
        <f>[3]Outubro!$D$33</f>
        <v>21.4</v>
      </c>
      <c r="AE7" s="11">
        <f>[3]Outubro!$D$34</f>
        <v>24.3</v>
      </c>
      <c r="AF7" s="11">
        <f>[3]Outubro!$D$35</f>
        <v>22.7</v>
      </c>
      <c r="AG7" s="14">
        <f>MIN(B7:AF7)</f>
        <v>15.6</v>
      </c>
      <c r="AH7" s="93">
        <f>AVERAGE(B7:AF7)</f>
        <v>21.454838709677421</v>
      </c>
    </row>
    <row r="8" spans="1:36" x14ac:dyDescent="0.2">
      <c r="A8" s="57" t="s">
        <v>1</v>
      </c>
      <c r="B8" s="11">
        <f>[4]Outubro!$D$5</f>
        <v>25.5</v>
      </c>
      <c r="C8" s="11" t="str">
        <f>[4]Outubro!$D$6</f>
        <v>*</v>
      </c>
      <c r="D8" s="11" t="str">
        <f>[4]Outubro!$D$7</f>
        <v>*</v>
      </c>
      <c r="E8" s="11" t="str">
        <f>[4]Outubro!$D$8</f>
        <v>*</v>
      </c>
      <c r="F8" s="11" t="str">
        <f>[4]Outubro!$D$9</f>
        <v>*</v>
      </c>
      <c r="G8" s="11" t="str">
        <f>[4]Outubro!$D$10</f>
        <v>*</v>
      </c>
      <c r="H8" s="11">
        <f>[4]Outubro!$D$11</f>
        <v>23.5</v>
      </c>
      <c r="I8" s="11">
        <f>[4]Outubro!$D$12</f>
        <v>21.2</v>
      </c>
      <c r="J8" s="11">
        <f>[4]Outubro!$D$13</f>
        <v>19.100000000000001</v>
      </c>
      <c r="K8" s="11">
        <f>[4]Outubro!$D$14</f>
        <v>21.4</v>
      </c>
      <c r="L8" s="11">
        <f>[4]Outubro!$D$15</f>
        <v>22.6</v>
      </c>
      <c r="M8" s="11">
        <f>[4]Outubro!$D$16</f>
        <v>22.5</v>
      </c>
      <c r="N8" s="11">
        <f>[4]Outubro!$D$17</f>
        <v>22</v>
      </c>
      <c r="O8" s="11" t="str">
        <f>[4]Outubro!$D$18</f>
        <v>*</v>
      </c>
      <c r="P8" s="11" t="str">
        <f>[4]Outubro!$D$19</f>
        <v>*</v>
      </c>
      <c r="Q8" s="11" t="str">
        <f>[4]Outubro!$D$20</f>
        <v>*</v>
      </c>
      <c r="R8" s="11" t="str">
        <f>[4]Outubro!$D$21</f>
        <v>*</v>
      </c>
      <c r="S8" s="11" t="str">
        <f>[4]Outubro!$D$22</f>
        <v>*</v>
      </c>
      <c r="T8" s="11" t="str">
        <f>[4]Outubro!$D$23</f>
        <v>*</v>
      </c>
      <c r="U8" s="11">
        <f>[4]Outubro!$D$24</f>
        <v>24.3</v>
      </c>
      <c r="V8" s="11">
        <f>[4]Outubro!$D$25</f>
        <v>19.899999999999999</v>
      </c>
      <c r="W8" s="11">
        <f>[4]Outubro!$D$26</f>
        <v>16.5</v>
      </c>
      <c r="X8" s="11">
        <f>[4]Outubro!$D$27</f>
        <v>15.6</v>
      </c>
      <c r="Y8" s="11">
        <f>[4]Outubro!$D$28</f>
        <v>18.8</v>
      </c>
      <c r="Z8" s="11">
        <f>[4]Outubro!$D$29</f>
        <v>20.399999999999999</v>
      </c>
      <c r="AA8" s="11">
        <f>[4]Outubro!$D$30</f>
        <v>28.2</v>
      </c>
      <c r="AB8" s="11" t="str">
        <f>[4]Outubro!$D$31</f>
        <v>*</v>
      </c>
      <c r="AC8" s="11" t="str">
        <f>[4]Outubro!$D$32</f>
        <v>*</v>
      </c>
      <c r="AD8" s="11" t="str">
        <f>[4]Outubro!$D$33</f>
        <v>*</v>
      </c>
      <c r="AE8" s="11" t="str">
        <f>[4]Outubro!$D$34</f>
        <v>*</v>
      </c>
      <c r="AF8" s="11" t="str">
        <f>[4]Outubro!$D$35</f>
        <v>*</v>
      </c>
      <c r="AG8" s="14">
        <f>MIN(B8:AF8)</f>
        <v>15.6</v>
      </c>
      <c r="AH8" s="93">
        <f>AVERAGE(B8:AF8)</f>
        <v>21.433333333333334</v>
      </c>
    </row>
    <row r="9" spans="1:36" x14ac:dyDescent="0.2">
      <c r="A9" s="57" t="s">
        <v>167</v>
      </c>
      <c r="B9" s="11">
        <f>[5]Outubro!$D$5</f>
        <v>23.6</v>
      </c>
      <c r="C9" s="11">
        <f>[5]Outubro!$D$6</f>
        <v>27.2</v>
      </c>
      <c r="D9" s="11">
        <f>[5]Outubro!$D$7</f>
        <v>20.3</v>
      </c>
      <c r="E9" s="11">
        <f>[5]Outubro!$D$8</f>
        <v>21.9</v>
      </c>
      <c r="F9" s="11">
        <f>[5]Outubro!$D$9</f>
        <v>16.600000000000001</v>
      </c>
      <c r="G9" s="11">
        <f>[5]Outubro!$D$10</f>
        <v>16.3</v>
      </c>
      <c r="H9" s="11">
        <f>[5]Outubro!$D$11</f>
        <v>16.2</v>
      </c>
      <c r="I9" s="11">
        <f>[5]Outubro!$D$12</f>
        <v>18.5</v>
      </c>
      <c r="J9" s="11">
        <f>[5]Outubro!$D$13</f>
        <v>18</v>
      </c>
      <c r="K9" s="11">
        <f>[5]Outubro!$D$14</f>
        <v>20.9</v>
      </c>
      <c r="L9" s="11">
        <f>[5]Outubro!$D$15</f>
        <v>21.5</v>
      </c>
      <c r="M9" s="11">
        <f>[5]Outubro!$D$16</f>
        <v>23.8</v>
      </c>
      <c r="N9" s="11">
        <f>[5]Outubro!$D$17</f>
        <v>25.4</v>
      </c>
      <c r="O9" s="11">
        <f>[5]Outubro!$D$18</f>
        <v>20.7</v>
      </c>
      <c r="P9" s="11">
        <f>[5]Outubro!$D$19</f>
        <v>19.5</v>
      </c>
      <c r="Q9" s="11">
        <f>[5]Outubro!$D$20</f>
        <v>17.399999999999999</v>
      </c>
      <c r="R9" s="11">
        <f>[5]Outubro!$D$21</f>
        <v>21.9</v>
      </c>
      <c r="S9" s="11">
        <f>[5]Outubro!$D$22</f>
        <v>18.600000000000001</v>
      </c>
      <c r="T9" s="11">
        <f>[5]Outubro!$D$23</f>
        <v>19.899999999999999</v>
      </c>
      <c r="U9" s="11">
        <f>[5]Outubro!$D$24</f>
        <v>20.2</v>
      </c>
      <c r="V9" s="11">
        <f>[5]Outubro!$D$25</f>
        <v>14.4</v>
      </c>
      <c r="W9" s="11">
        <f>[5]Outubro!$D$26</f>
        <v>12.7</v>
      </c>
      <c r="X9" s="11">
        <f>[5]Outubro!$D$27</f>
        <v>14.6</v>
      </c>
      <c r="Y9" s="11">
        <f>[5]Outubro!$D$28</f>
        <v>20.7</v>
      </c>
      <c r="Z9" s="11">
        <f>[5]Outubro!$D$29</f>
        <v>23.5</v>
      </c>
      <c r="AA9" s="11">
        <f>[5]Outubro!$D$30</f>
        <v>18.100000000000001</v>
      </c>
      <c r="AB9" s="11">
        <f>[5]Outubro!$D$31</f>
        <v>22.5</v>
      </c>
      <c r="AC9" s="11">
        <f>[5]Outubro!$D$32</f>
        <v>23.9</v>
      </c>
      <c r="AD9" s="11">
        <f>[5]Outubro!$D$33</f>
        <v>24.8</v>
      </c>
      <c r="AE9" s="11">
        <f>[5]Outubro!$D$34</f>
        <v>24.7</v>
      </c>
      <c r="AF9" s="11">
        <f>[5]Outubro!$D$35</f>
        <v>20.6</v>
      </c>
      <c r="AG9" s="14">
        <f>MIN(B9:AF9)</f>
        <v>12.7</v>
      </c>
      <c r="AH9" s="93">
        <f>AVERAGE(B9:AF9)</f>
        <v>20.287096774193543</v>
      </c>
    </row>
    <row r="10" spans="1:36" x14ac:dyDescent="0.2">
      <c r="A10" s="57" t="s">
        <v>111</v>
      </c>
      <c r="B10" s="11" t="str">
        <f>[6]Outubro!$D$5</f>
        <v>*</v>
      </c>
      <c r="C10" s="11" t="str">
        <f>[6]Outubro!$D$6</f>
        <v>*</v>
      </c>
      <c r="D10" s="11" t="str">
        <f>[6]Outubro!$D$7</f>
        <v>*</v>
      </c>
      <c r="E10" s="11" t="str">
        <f>[6]Outubro!$D$8</f>
        <v>*</v>
      </c>
      <c r="F10" s="11" t="str">
        <f>[6]Outubro!$D$9</f>
        <v>*</v>
      </c>
      <c r="G10" s="11" t="str">
        <f>[6]Outubro!$D$10</f>
        <v>*</v>
      </c>
      <c r="H10" s="11" t="str">
        <f>[6]Outubro!$D$11</f>
        <v>*</v>
      </c>
      <c r="I10" s="11" t="str">
        <f>[6]Outubro!$D$12</f>
        <v>*</v>
      </c>
      <c r="J10" s="11" t="str">
        <f>[6]Outubro!$D$13</f>
        <v>*</v>
      </c>
      <c r="K10" s="11" t="str">
        <f>[6]Outubro!$D$14</f>
        <v>*</v>
      </c>
      <c r="L10" s="11" t="str">
        <f>[6]Outubro!$D$15</f>
        <v>*</v>
      </c>
      <c r="M10" s="11" t="str">
        <f>[6]Outubro!$D$16</f>
        <v>*</v>
      </c>
      <c r="N10" s="11" t="str">
        <f>[6]Outubro!$D$17</f>
        <v>*</v>
      </c>
      <c r="O10" s="11" t="str">
        <f>[6]Outubro!$D$18</f>
        <v>*</v>
      </c>
      <c r="P10" s="11" t="str">
        <f>[6]Outubro!$D$19</f>
        <v>*</v>
      </c>
      <c r="Q10" s="11" t="str">
        <f>[6]Outubro!$D$20</f>
        <v>*</v>
      </c>
      <c r="R10" s="11" t="str">
        <f>[6]Outubro!$D$21</f>
        <v>*</v>
      </c>
      <c r="S10" s="11" t="str">
        <f>[6]Outubro!$D$22</f>
        <v>*</v>
      </c>
      <c r="T10" s="11" t="str">
        <f>[6]Outubro!$D$23</f>
        <v>*</v>
      </c>
      <c r="U10" s="11" t="str">
        <f>[6]Outubro!$D$24</f>
        <v>*</v>
      </c>
      <c r="V10" s="11" t="str">
        <f>[6]Outubro!$D$25</f>
        <v>*</v>
      </c>
      <c r="W10" s="11" t="str">
        <f>[6]Outubro!$D$26</f>
        <v>*</v>
      </c>
      <c r="X10" s="11" t="str">
        <f>[6]Outubro!$D$27</f>
        <v>*</v>
      </c>
      <c r="Y10" s="11" t="str">
        <f>[6]Outubro!$D$28</f>
        <v>*</v>
      </c>
      <c r="Z10" s="11" t="str">
        <f>[6]Outubro!$D$29</f>
        <v>*</v>
      </c>
      <c r="AA10" s="11" t="str">
        <f>[6]Outubro!$D$30</f>
        <v>*</v>
      </c>
      <c r="AB10" s="11" t="str">
        <f>[6]Outubro!$D$31</f>
        <v>*</v>
      </c>
      <c r="AC10" s="11" t="str">
        <f>[6]Outubro!$D$32</f>
        <v>*</v>
      </c>
      <c r="AD10" s="11" t="str">
        <f>[6]Outubro!$D$33</f>
        <v>*</v>
      </c>
      <c r="AE10" s="11" t="str">
        <f>[6]Outubro!$D$34</f>
        <v>*</v>
      </c>
      <c r="AF10" s="11" t="str">
        <f>[6]Outubro!$D$35</f>
        <v>*</v>
      </c>
      <c r="AG10" s="14" t="s">
        <v>226</v>
      </c>
      <c r="AH10" s="93" t="s">
        <v>226</v>
      </c>
    </row>
    <row r="11" spans="1:36" x14ac:dyDescent="0.2">
      <c r="A11" s="57" t="s">
        <v>64</v>
      </c>
      <c r="B11" s="11">
        <f>[7]Outubro!$D$5</f>
        <v>20.2</v>
      </c>
      <c r="C11" s="11">
        <f>[7]Outubro!$D$6</f>
        <v>23</v>
      </c>
      <c r="D11" s="11">
        <f>[7]Outubro!$D$7</f>
        <v>21.8</v>
      </c>
      <c r="E11" s="11">
        <f>[7]Outubro!$D$8</f>
        <v>21</v>
      </c>
      <c r="F11" s="11">
        <f>[7]Outubro!$D$9</f>
        <v>21.4</v>
      </c>
      <c r="G11" s="11">
        <f>[7]Outubro!$D$10</f>
        <v>20.100000000000001</v>
      </c>
      <c r="H11" s="11">
        <f>[7]Outubro!$D$11</f>
        <v>19.2</v>
      </c>
      <c r="I11" s="11">
        <f>[7]Outubro!$D$12</f>
        <v>20.100000000000001</v>
      </c>
      <c r="J11" s="11">
        <f>[7]Outubro!$D$13</f>
        <v>20.8</v>
      </c>
      <c r="K11" s="11">
        <f>[7]Outubro!$D$14</f>
        <v>20.3</v>
      </c>
      <c r="L11" s="11">
        <f>[7]Outubro!$D$15</f>
        <v>22</v>
      </c>
      <c r="M11" s="11">
        <f>[7]Outubro!$D$16</f>
        <v>23.2</v>
      </c>
      <c r="N11" s="11">
        <f>[7]Outubro!$D$17</f>
        <v>19.8</v>
      </c>
      <c r="O11" s="11">
        <f>[7]Outubro!$D$18</f>
        <v>22.3</v>
      </c>
      <c r="P11" s="11">
        <f>[7]Outubro!$D$19</f>
        <v>23</v>
      </c>
      <c r="Q11" s="11">
        <f>[7]Outubro!$D$20</f>
        <v>20</v>
      </c>
      <c r="R11" s="11">
        <f>[7]Outubro!$D$21</f>
        <v>23.1</v>
      </c>
      <c r="S11" s="11">
        <f>[7]Outubro!$D$22</f>
        <v>23.5</v>
      </c>
      <c r="T11" s="11">
        <f>[7]Outubro!$D$23</f>
        <v>21.2</v>
      </c>
      <c r="U11" s="11">
        <f>[7]Outubro!$D$24</f>
        <v>23.5</v>
      </c>
      <c r="V11" s="11">
        <f>[7]Outubro!$D$25</f>
        <v>19.7</v>
      </c>
      <c r="W11" s="11">
        <f>[7]Outubro!$D$26</f>
        <v>17.7</v>
      </c>
      <c r="X11" s="11">
        <f>[7]Outubro!$D$27</f>
        <v>17.3</v>
      </c>
      <c r="Y11" s="11">
        <f>[7]Outubro!$D$28</f>
        <v>20.399999999999999</v>
      </c>
      <c r="Z11" s="11">
        <f>[7]Outubro!$D$29</f>
        <v>21.2</v>
      </c>
      <c r="AA11" s="11">
        <f>[7]Outubro!$D$30</f>
        <v>23.9</v>
      </c>
      <c r="AB11" s="11">
        <f>[7]Outubro!$D$31</f>
        <v>24.5</v>
      </c>
      <c r="AC11" s="11">
        <f>[7]Outubro!$D$32</f>
        <v>19.899999999999999</v>
      </c>
      <c r="AD11" s="11">
        <f>[7]Outubro!$D$33</f>
        <v>20.8</v>
      </c>
      <c r="AE11" s="11">
        <f>[7]Outubro!$D$34</f>
        <v>24.4</v>
      </c>
      <c r="AF11" s="11">
        <f>[7]Outubro!$D$35</f>
        <v>24.7</v>
      </c>
      <c r="AG11" s="14">
        <f>MIN(B11:AF11)</f>
        <v>17.3</v>
      </c>
      <c r="AH11" s="93">
        <f>AVERAGE(B11:AF11)</f>
        <v>21.419354838709673</v>
      </c>
    </row>
    <row r="12" spans="1:36" x14ac:dyDescent="0.2">
      <c r="A12" s="57" t="s">
        <v>41</v>
      </c>
      <c r="B12" s="11">
        <f>[8]Outubro!$D$5</f>
        <v>24.6</v>
      </c>
      <c r="C12" s="11">
        <f>[8]Outubro!$D$6</f>
        <v>23.9</v>
      </c>
      <c r="D12" s="11">
        <f>[8]Outubro!$D$7</f>
        <v>20.100000000000001</v>
      </c>
      <c r="E12" s="11">
        <f>[8]Outubro!$D$8</f>
        <v>19.600000000000001</v>
      </c>
      <c r="F12" s="11">
        <f>[8]Outubro!$D$9</f>
        <v>19</v>
      </c>
      <c r="G12" s="11">
        <f>[8]Outubro!$D$10</f>
        <v>17.7</v>
      </c>
      <c r="H12" s="11">
        <f>[8]Outubro!$D$11</f>
        <v>17.2</v>
      </c>
      <c r="I12" s="11">
        <f>[8]Outubro!$D$12</f>
        <v>17.100000000000001</v>
      </c>
      <c r="J12" s="11">
        <f>[8]Outubro!$D$13</f>
        <v>15.6</v>
      </c>
      <c r="K12" s="11">
        <f>[8]Outubro!$D$14</f>
        <v>17</v>
      </c>
      <c r="L12" s="11">
        <f>[8]Outubro!$D$15</f>
        <v>23.2</v>
      </c>
      <c r="M12" s="11">
        <f>[8]Outubro!$D$16</f>
        <v>24</v>
      </c>
      <c r="N12" s="11">
        <f>[8]Outubro!$D$17</f>
        <v>23.5</v>
      </c>
      <c r="O12" s="11">
        <f>[8]Outubro!$D$18</f>
        <v>24.4</v>
      </c>
      <c r="P12" s="11">
        <f>[8]Outubro!$D$19</f>
        <v>18.7</v>
      </c>
      <c r="Q12" s="11">
        <f>[8]Outubro!$D$20</f>
        <v>17.399999999999999</v>
      </c>
      <c r="R12" s="11">
        <f>[8]Outubro!$D$21</f>
        <v>18</v>
      </c>
      <c r="S12" s="11">
        <f>[8]Outubro!$D$22</f>
        <v>19.8</v>
      </c>
      <c r="T12" s="11">
        <f>[8]Outubro!$D$23</f>
        <v>21.9</v>
      </c>
      <c r="U12" s="11">
        <f>[8]Outubro!$D$24</f>
        <v>20.399999999999999</v>
      </c>
      <c r="V12" s="11">
        <f>[8]Outubro!$D$25</f>
        <v>18.7</v>
      </c>
      <c r="W12" s="11">
        <f>[8]Outubro!$D$26</f>
        <v>12.4</v>
      </c>
      <c r="X12" s="11">
        <f>[8]Outubro!$D$27</f>
        <v>12.1</v>
      </c>
      <c r="Y12" s="11">
        <f>[8]Outubro!$D$28</f>
        <v>15.5</v>
      </c>
      <c r="Z12" s="11">
        <f>[8]Outubro!$D$29</f>
        <v>18.5</v>
      </c>
      <c r="AA12" s="11">
        <f>[8]Outubro!$D$30</f>
        <v>21.5</v>
      </c>
      <c r="AB12" s="11">
        <f>[8]Outubro!$D$31</f>
        <v>23.7</v>
      </c>
      <c r="AC12" s="11">
        <f>[8]Outubro!$D$32</f>
        <v>25.7</v>
      </c>
      <c r="AD12" s="11">
        <f>[8]Outubro!$D$33</f>
        <v>25.4</v>
      </c>
      <c r="AE12" s="11">
        <f>[8]Outubro!$D$34</f>
        <v>26</v>
      </c>
      <c r="AF12" s="11">
        <f>[8]Outubro!$D$35</f>
        <v>21.2</v>
      </c>
      <c r="AG12" s="14">
        <f>MIN(B12:AF12)</f>
        <v>12.1</v>
      </c>
      <c r="AH12" s="93">
        <f>AVERAGE(B12:AF12)</f>
        <v>20.122580645161289</v>
      </c>
    </row>
    <row r="13" spans="1:36" x14ac:dyDescent="0.2">
      <c r="A13" s="57" t="s">
        <v>114</v>
      </c>
      <c r="B13" s="11" t="str">
        <f>[9]Outubro!$D$5</f>
        <v>*</v>
      </c>
      <c r="C13" s="11" t="str">
        <f>[9]Outubro!$D$6</f>
        <v>*</v>
      </c>
      <c r="D13" s="11" t="str">
        <f>[9]Outubro!$D$7</f>
        <v>*</v>
      </c>
      <c r="E13" s="11" t="str">
        <f>[9]Outubro!$D$8</f>
        <v>*</v>
      </c>
      <c r="F13" s="11" t="str">
        <f>[9]Outubro!$D$9</f>
        <v>*</v>
      </c>
      <c r="G13" s="11" t="str">
        <f>[9]Outubro!$D$10</f>
        <v>*</v>
      </c>
      <c r="H13" s="11" t="str">
        <f>[9]Outubro!$D$11</f>
        <v>*</v>
      </c>
      <c r="I13" s="11" t="str">
        <f>[9]Outubro!$D$12</f>
        <v>*</v>
      </c>
      <c r="J13" s="11" t="str">
        <f>[9]Outubro!$D$13</f>
        <v>*</v>
      </c>
      <c r="K13" s="11" t="str">
        <f>[9]Outubro!$D$14</f>
        <v>*</v>
      </c>
      <c r="L13" s="11" t="str">
        <f>[9]Outubro!$D$15</f>
        <v>*</v>
      </c>
      <c r="M13" s="11" t="str">
        <f>[9]Outubro!$D$16</f>
        <v>*</v>
      </c>
      <c r="N13" s="11" t="str">
        <f>[9]Outubro!$D$17</f>
        <v>*</v>
      </c>
      <c r="O13" s="11" t="str">
        <f>[9]Outubro!$D$18</f>
        <v>*</v>
      </c>
      <c r="P13" s="11" t="str">
        <f>[9]Outubro!$D$19</f>
        <v>*</v>
      </c>
      <c r="Q13" s="11" t="str">
        <f>[9]Outubro!$D$20</f>
        <v>*</v>
      </c>
      <c r="R13" s="11" t="str">
        <f>[9]Outubro!$D$21</f>
        <v>*</v>
      </c>
      <c r="S13" s="11" t="str">
        <f>[9]Outubro!$D$22</f>
        <v>*</v>
      </c>
      <c r="T13" s="11" t="str">
        <f>[9]Outubro!$D$23</f>
        <v>*</v>
      </c>
      <c r="U13" s="11" t="str">
        <f>[9]Outubro!$D$24</f>
        <v>*</v>
      </c>
      <c r="V13" s="11" t="str">
        <f>[9]Outubro!$D$25</f>
        <v>*</v>
      </c>
      <c r="W13" s="11" t="str">
        <f>[9]Outubro!$D$26</f>
        <v>*</v>
      </c>
      <c r="X13" s="11" t="str">
        <f>[9]Outubro!$D$27</f>
        <v>*</v>
      </c>
      <c r="Y13" s="11" t="str">
        <f>[9]Outubro!$D$28</f>
        <v>*</v>
      </c>
      <c r="Z13" s="11" t="str">
        <f>[9]Outubro!$D$29</f>
        <v>*</v>
      </c>
      <c r="AA13" s="11" t="str">
        <f>[9]Outubro!$D$30</f>
        <v>*</v>
      </c>
      <c r="AB13" s="11" t="str">
        <f>[9]Outubro!$D$31</f>
        <v>*</v>
      </c>
      <c r="AC13" s="11" t="str">
        <f>[9]Outubro!$D$32</f>
        <v>*</v>
      </c>
      <c r="AD13" s="11" t="str">
        <f>[9]Outubro!$D$33</f>
        <v>*</v>
      </c>
      <c r="AE13" s="11" t="str">
        <f>[9]Outubro!$D$34</f>
        <v>*</v>
      </c>
      <c r="AF13" s="11" t="str">
        <f>[9]Outubro!$D$35</f>
        <v>*</v>
      </c>
      <c r="AG13" s="14" t="s">
        <v>226</v>
      </c>
      <c r="AH13" s="93" t="s">
        <v>226</v>
      </c>
    </row>
    <row r="14" spans="1:36" x14ac:dyDescent="0.2">
      <c r="A14" s="57" t="s">
        <v>118</v>
      </c>
      <c r="B14" s="11" t="str">
        <f>[10]Outubro!$D$5</f>
        <v>*</v>
      </c>
      <c r="C14" s="11" t="str">
        <f>[10]Outubro!$D$6</f>
        <v>*</v>
      </c>
      <c r="D14" s="11" t="str">
        <f>[10]Outubro!$D$7</f>
        <v>*</v>
      </c>
      <c r="E14" s="11" t="str">
        <f>[10]Outubro!$D$8</f>
        <v>*</v>
      </c>
      <c r="F14" s="11" t="str">
        <f>[10]Outubro!$D$9</f>
        <v>*</v>
      </c>
      <c r="G14" s="11" t="str">
        <f>[10]Outubro!$D$10</f>
        <v>*</v>
      </c>
      <c r="H14" s="11" t="str">
        <f>[10]Outubro!$D$11</f>
        <v>*</v>
      </c>
      <c r="I14" s="11" t="str">
        <f>[10]Outubro!$D$12</f>
        <v>*</v>
      </c>
      <c r="J14" s="11" t="str">
        <f>[10]Outubro!$D$13</f>
        <v>*</v>
      </c>
      <c r="K14" s="11" t="str">
        <f>[10]Outubro!$D$14</f>
        <v>*</v>
      </c>
      <c r="L14" s="11" t="str">
        <f>[10]Outubro!$D$15</f>
        <v>*</v>
      </c>
      <c r="M14" s="11" t="str">
        <f>[10]Outubro!$D$16</f>
        <v>*</v>
      </c>
      <c r="N14" s="11" t="str">
        <f>[10]Outubro!$D$17</f>
        <v>*</v>
      </c>
      <c r="O14" s="11" t="str">
        <f>[10]Outubro!$D$18</f>
        <v>*</v>
      </c>
      <c r="P14" s="11" t="str">
        <f>[10]Outubro!$D$19</f>
        <v>*</v>
      </c>
      <c r="Q14" s="11" t="str">
        <f>[10]Outubro!$D$20</f>
        <v>*</v>
      </c>
      <c r="R14" s="11" t="str">
        <f>[10]Outubro!$D$21</f>
        <v>*</v>
      </c>
      <c r="S14" s="11" t="str">
        <f>[10]Outubro!$D$22</f>
        <v>*</v>
      </c>
      <c r="T14" s="11" t="str">
        <f>[10]Outubro!$D$23</f>
        <v>*</v>
      </c>
      <c r="U14" s="11" t="str">
        <f>[10]Outubro!$D$24</f>
        <v>*</v>
      </c>
      <c r="V14" s="11" t="str">
        <f>[10]Outubro!$D$25</f>
        <v>*</v>
      </c>
      <c r="W14" s="11" t="str">
        <f>[10]Outubro!$D$26</f>
        <v>*</v>
      </c>
      <c r="X14" s="11" t="str">
        <f>[10]Outubro!$D$27</f>
        <v>*</v>
      </c>
      <c r="Y14" s="11" t="str">
        <f>[10]Outubro!$D$28</f>
        <v>*</v>
      </c>
      <c r="Z14" s="11" t="str">
        <f>[10]Outubro!$D$29</f>
        <v>*</v>
      </c>
      <c r="AA14" s="11" t="str">
        <f>[10]Outubro!$D$30</f>
        <v>*</v>
      </c>
      <c r="AB14" s="11" t="str">
        <f>[10]Outubro!$D$31</f>
        <v>*</v>
      </c>
      <c r="AC14" s="11" t="str">
        <f>[10]Outubro!$D$32</f>
        <v>*</v>
      </c>
      <c r="AD14" s="11" t="str">
        <f>[10]Outubro!$D$33</f>
        <v>*</v>
      </c>
      <c r="AE14" s="11" t="str">
        <f>[10]Outubro!$D$34</f>
        <v>*</v>
      </c>
      <c r="AF14" s="11" t="str">
        <f>[10]Outubro!$D$35</f>
        <v>*</v>
      </c>
      <c r="AG14" s="14" t="s">
        <v>226</v>
      </c>
      <c r="AH14" s="93" t="s">
        <v>226</v>
      </c>
      <c r="AJ14" t="s">
        <v>47</v>
      </c>
    </row>
    <row r="15" spans="1:36" x14ac:dyDescent="0.2">
      <c r="A15" s="57" t="s">
        <v>121</v>
      </c>
      <c r="B15" s="11">
        <f>[11]Outubro!$D$5</f>
        <v>22.2</v>
      </c>
      <c r="C15" s="11">
        <f>[11]Outubro!$D$6</f>
        <v>25.1</v>
      </c>
      <c r="D15" s="11">
        <f>[11]Outubro!$D$7</f>
        <v>21.7</v>
      </c>
      <c r="E15" s="11">
        <f>[11]Outubro!$D$8</f>
        <v>21.7</v>
      </c>
      <c r="F15" s="11">
        <f>[11]Outubro!$D$9</f>
        <v>20.7</v>
      </c>
      <c r="G15" s="11">
        <f>[11]Outubro!$D$10</f>
        <v>18.100000000000001</v>
      </c>
      <c r="H15" s="11">
        <f>[11]Outubro!$D$11</f>
        <v>17.600000000000001</v>
      </c>
      <c r="I15" s="11">
        <f>[11]Outubro!$D$12</f>
        <v>17.3</v>
      </c>
      <c r="J15" s="11">
        <f>[11]Outubro!$D$13</f>
        <v>16.5</v>
      </c>
      <c r="K15" s="11">
        <f>[11]Outubro!$D$14</f>
        <v>19.899999999999999</v>
      </c>
      <c r="L15" s="11">
        <f>[11]Outubro!$D$15</f>
        <v>22.1</v>
      </c>
      <c r="M15" s="11">
        <f>[11]Outubro!$D$16</f>
        <v>23.7</v>
      </c>
      <c r="N15" s="11">
        <f>[11]Outubro!$D$17</f>
        <v>23.9</v>
      </c>
      <c r="O15" s="11">
        <f>[11]Outubro!$D$18</f>
        <v>22.2</v>
      </c>
      <c r="P15" s="11">
        <f>[11]Outubro!$D$19</f>
        <v>21.9</v>
      </c>
      <c r="Q15" s="11">
        <f>[11]Outubro!$D$20</f>
        <v>19.5</v>
      </c>
      <c r="R15" s="11">
        <f>[11]Outubro!$D$21</f>
        <v>23.3</v>
      </c>
      <c r="S15" s="11">
        <f>[11]Outubro!$D$22</f>
        <v>20.2</v>
      </c>
      <c r="T15" s="11">
        <f>[11]Outubro!$D$23</f>
        <v>19.600000000000001</v>
      </c>
      <c r="U15" s="11">
        <f>[11]Outubro!$D$24</f>
        <v>21</v>
      </c>
      <c r="V15" s="11">
        <f>[11]Outubro!$D$25</f>
        <v>19.2</v>
      </c>
      <c r="W15" s="11">
        <f>[11]Outubro!$D$26</f>
        <v>14.2</v>
      </c>
      <c r="X15" s="11">
        <f>[11]Outubro!$D$27</f>
        <v>14.6</v>
      </c>
      <c r="Y15" s="11">
        <f>[11]Outubro!$D$28</f>
        <v>17.399999999999999</v>
      </c>
      <c r="Z15" s="11">
        <f>[11]Outubro!$D$29</f>
        <v>20</v>
      </c>
      <c r="AA15" s="11">
        <f>[11]Outubro!$D$30</f>
        <v>22.7</v>
      </c>
      <c r="AB15" s="11">
        <f>[11]Outubro!$D$31</f>
        <v>23.9</v>
      </c>
      <c r="AC15" s="11">
        <f>[11]Outubro!$D$32</f>
        <v>22.4</v>
      </c>
      <c r="AD15" s="11">
        <f>[11]Outubro!$D$33</f>
        <v>21.6</v>
      </c>
      <c r="AE15" s="11">
        <f>[11]Outubro!$D$34</f>
        <v>25.5</v>
      </c>
      <c r="AF15" s="11">
        <f>[11]Outubro!$D$35</f>
        <v>21.5</v>
      </c>
      <c r="AG15" s="14">
        <f>MIN(B15:AF15)</f>
        <v>14.2</v>
      </c>
      <c r="AH15" s="93">
        <f>AVERAGE(B15:AF15)</f>
        <v>20.683870967741932</v>
      </c>
    </row>
    <row r="16" spans="1:36" x14ac:dyDescent="0.2">
      <c r="A16" s="57" t="s">
        <v>168</v>
      </c>
      <c r="B16" s="11" t="str">
        <f>[12]Outubro!$D$5</f>
        <v>*</v>
      </c>
      <c r="C16" s="11" t="str">
        <f>[12]Outubro!$D$6</f>
        <v>*</v>
      </c>
      <c r="D16" s="11" t="str">
        <f>[12]Outubro!$D$7</f>
        <v>*</v>
      </c>
      <c r="E16" s="11" t="str">
        <f>[12]Outubro!$D$8</f>
        <v>*</v>
      </c>
      <c r="F16" s="11" t="str">
        <f>[12]Outubro!$D$9</f>
        <v>*</v>
      </c>
      <c r="G16" s="11" t="str">
        <f>[12]Outubro!$D$10</f>
        <v>*</v>
      </c>
      <c r="H16" s="11" t="str">
        <f>[12]Outubro!$D$11</f>
        <v>*</v>
      </c>
      <c r="I16" s="11" t="str">
        <f>[12]Outubro!$D$12</f>
        <v>*</v>
      </c>
      <c r="J16" s="11" t="str">
        <f>[12]Outubro!$D$13</f>
        <v>*</v>
      </c>
      <c r="K16" s="11" t="str">
        <f>[12]Outubro!$D$14</f>
        <v>*</v>
      </c>
      <c r="L16" s="11" t="str">
        <f>[12]Outubro!$D$15</f>
        <v>*</v>
      </c>
      <c r="M16" s="11" t="str">
        <f>[12]Outubro!$D$16</f>
        <v>*</v>
      </c>
      <c r="N16" s="11" t="str">
        <f>[12]Outubro!$D$17</f>
        <v>*</v>
      </c>
      <c r="O16" s="11" t="str">
        <f>[12]Outubro!$D$18</f>
        <v>*</v>
      </c>
      <c r="P16" s="11" t="str">
        <f>[12]Outubro!$D$19</f>
        <v>*</v>
      </c>
      <c r="Q16" s="11" t="str">
        <f>[12]Outubro!$D$20</f>
        <v>*</v>
      </c>
      <c r="R16" s="11" t="str">
        <f>[12]Outubro!$D$21</f>
        <v>*</v>
      </c>
      <c r="S16" s="11" t="str">
        <f>[12]Outubro!$D$22</f>
        <v>*</v>
      </c>
      <c r="T16" s="11" t="str">
        <f>[12]Outubro!$D$23</f>
        <v>*</v>
      </c>
      <c r="U16" s="11" t="str">
        <f>[12]Outubro!$D$24</f>
        <v>*</v>
      </c>
      <c r="V16" s="11" t="str">
        <f>[12]Outubro!$D$25</f>
        <v>*</v>
      </c>
      <c r="W16" s="11" t="str">
        <f>[12]Outubro!$D$26</f>
        <v>*</v>
      </c>
      <c r="X16" s="11" t="str">
        <f>[12]Outubro!$D$27</f>
        <v>*</v>
      </c>
      <c r="Y16" s="11" t="str">
        <f>[12]Outubro!$D$28</f>
        <v>*</v>
      </c>
      <c r="Z16" s="11" t="str">
        <f>[12]Outubro!$D$29</f>
        <v>*</v>
      </c>
      <c r="AA16" s="11" t="str">
        <f>[12]Outubro!$D$30</f>
        <v>*</v>
      </c>
      <c r="AB16" s="11" t="str">
        <f>[12]Outubro!$D$31</f>
        <v>*</v>
      </c>
      <c r="AC16" s="11" t="str">
        <f>[12]Outubro!$D$32</f>
        <v>*</v>
      </c>
      <c r="AD16" s="11" t="str">
        <f>[12]Outubro!$D$33</f>
        <v>*</v>
      </c>
      <c r="AE16" s="11" t="str">
        <f>[12]Outubro!$D$34</f>
        <v>*</v>
      </c>
      <c r="AF16" s="11" t="str">
        <f>[12]Outubro!$D$35</f>
        <v>*</v>
      </c>
      <c r="AG16" s="14" t="s">
        <v>226</v>
      </c>
      <c r="AH16" s="93" t="s">
        <v>226</v>
      </c>
      <c r="AJ16" s="12" t="s">
        <v>47</v>
      </c>
    </row>
    <row r="17" spans="1:39" x14ac:dyDescent="0.2">
      <c r="A17" s="57" t="s">
        <v>2</v>
      </c>
      <c r="B17" s="11">
        <f>[13]Outubro!$D$5</f>
        <v>25.2</v>
      </c>
      <c r="C17" s="11">
        <f>[13]Outubro!$D$6</f>
        <v>24</v>
      </c>
      <c r="D17" s="11">
        <f>[13]Outubro!$D$7</f>
        <v>18.7</v>
      </c>
      <c r="E17" s="11">
        <f>[13]Outubro!$D$8</f>
        <v>22</v>
      </c>
      <c r="F17" s="11">
        <f>[13]Outubro!$D$9</f>
        <v>22.2</v>
      </c>
      <c r="G17" s="11">
        <f>[13]Outubro!$D$10</f>
        <v>17.7</v>
      </c>
      <c r="H17" s="11">
        <f>[13]Outubro!$D$11</f>
        <v>17.399999999999999</v>
      </c>
      <c r="I17" s="11">
        <f>[13]Outubro!$D$12</f>
        <v>19.7</v>
      </c>
      <c r="J17" s="11">
        <f>[13]Outubro!$D$13</f>
        <v>20.100000000000001</v>
      </c>
      <c r="K17" s="11">
        <f>[13]Outubro!$D$14</f>
        <v>21.5</v>
      </c>
      <c r="L17" s="11">
        <f>[13]Outubro!$D$15</f>
        <v>22.6</v>
      </c>
      <c r="M17" s="11">
        <f>[13]Outubro!$D$16</f>
        <v>21.5</v>
      </c>
      <c r="N17" s="11">
        <f>[13]Outubro!$D$17</f>
        <v>21.6</v>
      </c>
      <c r="O17" s="11">
        <f>[13]Outubro!$D$18</f>
        <v>21.7</v>
      </c>
      <c r="P17" s="11">
        <f>[13]Outubro!$D$19</f>
        <v>22.1</v>
      </c>
      <c r="Q17" s="11">
        <f>[13]Outubro!$D$20</f>
        <v>21.2</v>
      </c>
      <c r="R17" s="11">
        <f>[13]Outubro!$D$21</f>
        <v>22.7</v>
      </c>
      <c r="S17" s="11">
        <f>[13]Outubro!$D$22</f>
        <v>23.3</v>
      </c>
      <c r="T17" s="11">
        <f>[13]Outubro!$D$23</f>
        <v>19.5</v>
      </c>
      <c r="U17" s="11">
        <f>[13]Outubro!$D$24</f>
        <v>19</v>
      </c>
      <c r="V17" s="11">
        <f>[13]Outubro!$D$25</f>
        <v>18.399999999999999</v>
      </c>
      <c r="W17" s="11">
        <f>[13]Outubro!$D$26</f>
        <v>15.4</v>
      </c>
      <c r="X17" s="11">
        <f>[13]Outubro!$D$27</f>
        <v>16.7</v>
      </c>
      <c r="Y17" s="11">
        <f>[13]Outubro!$D$28</f>
        <v>21.2</v>
      </c>
      <c r="Z17" s="11">
        <f>[13]Outubro!$D$29</f>
        <v>23.8</v>
      </c>
      <c r="AA17" s="11">
        <f>[13]Outubro!$D$30</f>
        <v>24.4</v>
      </c>
      <c r="AB17" s="11">
        <f>[13]Outubro!$D$31</f>
        <v>23.6</v>
      </c>
      <c r="AC17" s="11">
        <f>[13]Outubro!$D$32</f>
        <v>23.7</v>
      </c>
      <c r="AD17" s="11">
        <f>[13]Outubro!$D$33</f>
        <v>22.3</v>
      </c>
      <c r="AE17" s="11">
        <f>[13]Outubro!$D$34</f>
        <v>25.1</v>
      </c>
      <c r="AF17" s="11">
        <f>[13]Outubro!$D$35</f>
        <v>26.2</v>
      </c>
      <c r="AG17" s="14">
        <f t="shared" ref="AG17:AG23" si="1">MIN(B17:AF17)</f>
        <v>15.4</v>
      </c>
      <c r="AH17" s="93">
        <f t="shared" ref="AH17:AH22" si="2">AVERAGE(B17:AF17)</f>
        <v>21.43548387096774</v>
      </c>
      <c r="AJ17" s="12" t="s">
        <v>47</v>
      </c>
    </row>
    <row r="18" spans="1:39" x14ac:dyDescent="0.2">
      <c r="A18" s="57" t="s">
        <v>3</v>
      </c>
      <c r="B18" s="11" t="str">
        <f>[14]Outubro!$D$5</f>
        <v>*</v>
      </c>
      <c r="C18" s="11" t="str">
        <f>[14]Outubro!$D$6</f>
        <v>*</v>
      </c>
      <c r="D18" s="11" t="str">
        <f>[14]Outubro!$D$7</f>
        <v>*</v>
      </c>
      <c r="E18" s="11" t="str">
        <f>[14]Outubro!$D$8</f>
        <v>*</v>
      </c>
      <c r="F18" s="11" t="str">
        <f>[14]Outubro!$D$9</f>
        <v>*</v>
      </c>
      <c r="G18" s="11" t="str">
        <f>[14]Outubro!$D$10</f>
        <v>*</v>
      </c>
      <c r="H18" s="11" t="str">
        <f>[14]Outubro!$D$11</f>
        <v>*</v>
      </c>
      <c r="I18" s="11" t="str">
        <f>[14]Outubro!$D$12</f>
        <v>*</v>
      </c>
      <c r="J18" s="11" t="str">
        <f>[14]Outubro!$D$13</f>
        <v>*</v>
      </c>
      <c r="K18" s="11" t="str">
        <f>[14]Outubro!$D$14</f>
        <v>*</v>
      </c>
      <c r="L18" s="11" t="str">
        <f>[14]Outubro!$D$15</f>
        <v>*</v>
      </c>
      <c r="M18" s="11" t="str">
        <f>[14]Outubro!$D$16</f>
        <v>*</v>
      </c>
      <c r="N18" s="11" t="str">
        <f>[14]Outubro!$D$17</f>
        <v>*</v>
      </c>
      <c r="O18" s="11" t="str">
        <f>[14]Outubro!$D$18</f>
        <v>*</v>
      </c>
      <c r="P18" s="11" t="str">
        <f>[14]Outubro!$D$19</f>
        <v>*</v>
      </c>
      <c r="Q18" s="11" t="str">
        <f>[14]Outubro!$D$20</f>
        <v>*</v>
      </c>
      <c r="R18" s="11" t="str">
        <f>[14]Outubro!$D$21</f>
        <v>*</v>
      </c>
      <c r="S18" s="11" t="str">
        <f>[14]Outubro!$D$22</f>
        <v>*</v>
      </c>
      <c r="T18" s="11" t="str">
        <f>[14]Outubro!$D$23</f>
        <v>*</v>
      </c>
      <c r="U18" s="11" t="str">
        <f>[14]Outubro!$D$24</f>
        <v>*</v>
      </c>
      <c r="V18" s="11" t="str">
        <f>[14]Outubro!$D$25</f>
        <v>*</v>
      </c>
      <c r="W18" s="11" t="str">
        <f>[14]Outubro!$D$26</f>
        <v>*</v>
      </c>
      <c r="X18" s="11" t="str">
        <f>[14]Outubro!$D$27</f>
        <v>*</v>
      </c>
      <c r="Y18" s="11" t="str">
        <f>[14]Outubro!$D$28</f>
        <v>*</v>
      </c>
      <c r="Z18" s="11" t="str">
        <f>[14]Outubro!$D$29</f>
        <v>*</v>
      </c>
      <c r="AA18" s="11" t="str">
        <f>[14]Outubro!$D$30</f>
        <v>*</v>
      </c>
      <c r="AB18" s="11" t="str">
        <f>[14]Outubro!$D$31</f>
        <v>*</v>
      </c>
      <c r="AC18" s="11" t="str">
        <f>[14]Outubro!$D$32</f>
        <v>*</v>
      </c>
      <c r="AD18" s="11" t="str">
        <f>[14]Outubro!$D$33</f>
        <v>*</v>
      </c>
      <c r="AE18" s="11" t="str">
        <f>[14]Outubro!$D$34</f>
        <v>*</v>
      </c>
      <c r="AF18" s="11" t="str">
        <f>[14]Outubro!$D$35</f>
        <v>*</v>
      </c>
      <c r="AG18" s="14" t="s">
        <v>226</v>
      </c>
      <c r="AH18" s="93" t="s">
        <v>226</v>
      </c>
      <c r="AI18" s="12" t="s">
        <v>47</v>
      </c>
      <c r="AJ18" s="12" t="s">
        <v>47</v>
      </c>
    </row>
    <row r="19" spans="1:39" x14ac:dyDescent="0.2">
      <c r="A19" s="57" t="s">
        <v>4</v>
      </c>
      <c r="B19" s="11">
        <f>[15]Outubro!$D$5</f>
        <v>22</v>
      </c>
      <c r="C19" s="11">
        <f>[15]Outubro!$D$6</f>
        <v>19.3</v>
      </c>
      <c r="D19" s="11">
        <f>[15]Outubro!$D$7</f>
        <v>17.600000000000001</v>
      </c>
      <c r="E19" s="11">
        <f>[15]Outubro!$D$8</f>
        <v>19.600000000000001</v>
      </c>
      <c r="F19" s="11">
        <f>[15]Outubro!$D$9</f>
        <v>18.899999999999999</v>
      </c>
      <c r="G19" s="11">
        <f>[15]Outubro!$D$10</f>
        <v>17.2</v>
      </c>
      <c r="H19" s="11">
        <f>[15]Outubro!$D$11</f>
        <v>17.7</v>
      </c>
      <c r="I19" s="11">
        <f>[15]Outubro!$D$12</f>
        <v>17.5</v>
      </c>
      <c r="J19" s="11">
        <f>[15]Outubro!$D$13</f>
        <v>18.3</v>
      </c>
      <c r="K19" s="11">
        <f>[15]Outubro!$D$14</f>
        <v>20.7</v>
      </c>
      <c r="L19" s="11">
        <f>[15]Outubro!$D$15</f>
        <v>19.3</v>
      </c>
      <c r="M19" s="11">
        <f>[15]Outubro!$D$16</f>
        <v>20</v>
      </c>
      <c r="N19" s="11">
        <f>[15]Outubro!$D$17</f>
        <v>20.7</v>
      </c>
      <c r="O19" s="11">
        <f>[15]Outubro!$D$18</f>
        <v>18.899999999999999</v>
      </c>
      <c r="P19" s="11">
        <f>[15]Outubro!$D$19</f>
        <v>19.8</v>
      </c>
      <c r="Q19" s="11">
        <f>[15]Outubro!$D$20</f>
        <v>19.399999999999999</v>
      </c>
      <c r="R19" s="11">
        <f>[15]Outubro!$D$21</f>
        <v>22.9</v>
      </c>
      <c r="S19" s="11">
        <f>[15]Outubro!$D$22</f>
        <v>21</v>
      </c>
      <c r="T19" s="11">
        <f>[15]Outubro!$D$23</f>
        <v>18.600000000000001</v>
      </c>
      <c r="U19" s="11">
        <f>[15]Outubro!$D$24</f>
        <v>16.600000000000001</v>
      </c>
      <c r="V19" s="11">
        <f>[15]Outubro!$D$25</f>
        <v>19.7</v>
      </c>
      <c r="W19" s="11">
        <f>[15]Outubro!$D$26</f>
        <v>18.3</v>
      </c>
      <c r="X19" s="11">
        <f>[15]Outubro!$D$27</f>
        <v>17.5</v>
      </c>
      <c r="Y19" s="11">
        <f>[15]Outubro!$D$28</f>
        <v>20.6</v>
      </c>
      <c r="Z19" s="11">
        <f>[15]Outubro!$D$29</f>
        <v>21.8</v>
      </c>
      <c r="AA19" s="11">
        <f>[15]Outubro!$D$30</f>
        <v>20.100000000000001</v>
      </c>
      <c r="AB19" s="11">
        <f>[15]Outubro!$D$31</f>
        <v>20</v>
      </c>
      <c r="AC19" s="11">
        <f>[15]Outubro!$D$32</f>
        <v>19.100000000000001</v>
      </c>
      <c r="AD19" s="11">
        <f>[15]Outubro!$D$33</f>
        <v>18.2</v>
      </c>
      <c r="AE19" s="11">
        <f>[15]Outubro!$D$34</f>
        <v>20.9</v>
      </c>
      <c r="AF19" s="11">
        <f>[15]Outubro!$D$35</f>
        <v>20.6</v>
      </c>
      <c r="AG19" s="14">
        <f t="shared" si="1"/>
        <v>16.600000000000001</v>
      </c>
      <c r="AH19" s="93">
        <f t="shared" si="2"/>
        <v>19.445161290322584</v>
      </c>
    </row>
    <row r="20" spans="1:39" x14ac:dyDescent="0.2">
      <c r="A20" s="57" t="s">
        <v>5</v>
      </c>
      <c r="B20" s="11">
        <f>[16]Outubro!$D$5</f>
        <v>27.3</v>
      </c>
      <c r="C20" s="11">
        <f>[16]Outubro!$D$6</f>
        <v>25.8</v>
      </c>
      <c r="D20" s="11">
        <f>[16]Outubro!$D$7</f>
        <v>19.7</v>
      </c>
      <c r="E20" s="11">
        <f>[16]Outubro!$D$8</f>
        <v>24.5</v>
      </c>
      <c r="F20" s="11">
        <f>[16]Outubro!$D$9</f>
        <v>21.6</v>
      </c>
      <c r="G20" s="11">
        <f>[16]Outubro!$D$10</f>
        <v>17.5</v>
      </c>
      <c r="H20" s="11">
        <f>[16]Outubro!$D$11</f>
        <v>18.5</v>
      </c>
      <c r="I20" s="11">
        <f>[16]Outubro!$D$12</f>
        <v>21.1</v>
      </c>
      <c r="J20" s="11">
        <f>[16]Outubro!$D$13</f>
        <v>21.8</v>
      </c>
      <c r="K20" s="11">
        <f>[16]Outubro!$D$14</f>
        <v>23.4</v>
      </c>
      <c r="L20" s="11">
        <f>[16]Outubro!$D$15</f>
        <v>26.7</v>
      </c>
      <c r="M20" s="11">
        <f>[16]Outubro!$D$16</f>
        <v>24.7</v>
      </c>
      <c r="N20" s="11">
        <f>[16]Outubro!$D$17</f>
        <v>25.5</v>
      </c>
      <c r="O20" s="11">
        <f>[16]Outubro!$D$18</f>
        <v>25.5</v>
      </c>
      <c r="P20" s="11">
        <f>[16]Outubro!$D$19</f>
        <v>21.5</v>
      </c>
      <c r="Q20" s="11">
        <f>[16]Outubro!$D$20</f>
        <v>19.600000000000001</v>
      </c>
      <c r="R20" s="11">
        <f>[16]Outubro!$D$21</f>
        <v>22.5</v>
      </c>
      <c r="S20" s="11">
        <f>[16]Outubro!$D$22</f>
        <v>25.4</v>
      </c>
      <c r="T20" s="11">
        <f>[16]Outubro!$D$23</f>
        <v>23.6</v>
      </c>
      <c r="U20" s="11">
        <f>[16]Outubro!$D$24</f>
        <v>21.8</v>
      </c>
      <c r="V20" s="11">
        <f>[16]Outubro!$D$25</f>
        <v>23.8</v>
      </c>
      <c r="W20" s="11">
        <f>[16]Outubro!$D$26</f>
        <v>20.9</v>
      </c>
      <c r="X20" s="11">
        <f>[16]Outubro!$D$27</f>
        <v>18.899999999999999</v>
      </c>
      <c r="Y20" s="11">
        <f>[16]Outubro!$D$28</f>
        <v>23.2</v>
      </c>
      <c r="Z20" s="11">
        <f>[16]Outubro!$D$29</f>
        <v>24</v>
      </c>
      <c r="AA20" s="11">
        <f>[16]Outubro!$D$30</f>
        <v>27</v>
      </c>
      <c r="AB20" s="11">
        <f>[16]Outubro!$D$31</f>
        <v>27.2</v>
      </c>
      <c r="AC20" s="11">
        <f>[16]Outubro!$D$32</f>
        <v>27.4</v>
      </c>
      <c r="AD20" s="11">
        <f>[16]Outubro!$D$33</f>
        <v>26.5</v>
      </c>
      <c r="AE20" s="11">
        <f>[16]Outubro!$D$34</f>
        <v>28.2</v>
      </c>
      <c r="AF20" s="11">
        <f>[16]Outubro!$D$35</f>
        <v>27.7</v>
      </c>
      <c r="AG20" s="14">
        <f t="shared" si="1"/>
        <v>17.5</v>
      </c>
      <c r="AH20" s="93">
        <f>AVERAGE(B20:AF20)</f>
        <v>23.63870967741936</v>
      </c>
      <c r="AI20" s="12" t="s">
        <v>47</v>
      </c>
      <c r="AL20" t="s">
        <v>47</v>
      </c>
    </row>
    <row r="21" spans="1:39" x14ac:dyDescent="0.2">
      <c r="A21" s="57" t="s">
        <v>43</v>
      </c>
      <c r="B21" s="11">
        <f>[17]Outubro!$D$5</f>
        <v>22.4</v>
      </c>
      <c r="C21" s="11">
        <f>[17]Outubro!$D$6</f>
        <v>20.7</v>
      </c>
      <c r="D21" s="11">
        <f>[17]Outubro!$D$7</f>
        <v>17.899999999999999</v>
      </c>
      <c r="E21" s="11">
        <f>[17]Outubro!$D$8</f>
        <v>18.8</v>
      </c>
      <c r="F21" s="11">
        <f>[17]Outubro!$D$9</f>
        <v>19.600000000000001</v>
      </c>
      <c r="G21" s="11">
        <f>[17]Outubro!$D$10</f>
        <v>18.3</v>
      </c>
      <c r="H21" s="11">
        <f>[17]Outubro!$D$11</f>
        <v>18.8</v>
      </c>
      <c r="I21" s="11">
        <f>[17]Outubro!$D$12</f>
        <v>18.7</v>
      </c>
      <c r="J21" s="11">
        <f>[17]Outubro!$D$13</f>
        <v>18.399999999999999</v>
      </c>
      <c r="K21" s="11">
        <f>[17]Outubro!$D$14</f>
        <v>20.8</v>
      </c>
      <c r="L21" s="11">
        <f>[17]Outubro!$D$15</f>
        <v>20.399999999999999</v>
      </c>
      <c r="M21" s="11">
        <f>[17]Outubro!$D$16</f>
        <v>20.3</v>
      </c>
      <c r="N21" s="11">
        <f>[17]Outubro!$D$17</f>
        <v>18.8</v>
      </c>
      <c r="O21" s="11">
        <f>[17]Outubro!$D$18</f>
        <v>18.899999999999999</v>
      </c>
      <c r="P21" s="11">
        <f>[17]Outubro!$D$19</f>
        <v>20.5</v>
      </c>
      <c r="Q21" s="11">
        <f>[17]Outubro!$D$20</f>
        <v>19.899999999999999</v>
      </c>
      <c r="R21" s="11">
        <f>[17]Outubro!$D$21</f>
        <v>22.2</v>
      </c>
      <c r="S21" s="11">
        <f>[17]Outubro!$D$22</f>
        <v>22.6</v>
      </c>
      <c r="T21" s="11">
        <f>[17]Outubro!$D$23</f>
        <v>18.899999999999999</v>
      </c>
      <c r="U21" s="11">
        <f>[17]Outubro!$D$24</f>
        <v>20.8</v>
      </c>
      <c r="V21" s="11">
        <f>[17]Outubro!$D$25</f>
        <v>19.8</v>
      </c>
      <c r="W21" s="11">
        <f>[17]Outubro!$D$26</f>
        <v>20.100000000000001</v>
      </c>
      <c r="X21" s="11">
        <f>[17]Outubro!$D$27</f>
        <v>21.7</v>
      </c>
      <c r="Y21" s="11">
        <f>[17]Outubro!$D$28</f>
        <v>19.899999999999999</v>
      </c>
      <c r="Z21" s="11">
        <f>[17]Outubro!$D$29</f>
        <v>19.2</v>
      </c>
      <c r="AA21" s="11">
        <f>[17]Outubro!$D$30</f>
        <v>20</v>
      </c>
      <c r="AB21" s="11">
        <f>[17]Outubro!$D$31</f>
        <v>21.3</v>
      </c>
      <c r="AC21" s="11">
        <f>[17]Outubro!$D$32</f>
        <v>21.4</v>
      </c>
      <c r="AD21" s="11">
        <f>[17]Outubro!$D$33</f>
        <v>29.7</v>
      </c>
      <c r="AE21" s="11">
        <f>[17]Outubro!$D$34</f>
        <v>27.9</v>
      </c>
      <c r="AF21" s="11">
        <f>[17]Outubro!$D$35</f>
        <v>25.1</v>
      </c>
      <c r="AG21" s="14">
        <f>MIN(B21:AF21)</f>
        <v>17.899999999999999</v>
      </c>
      <c r="AH21" s="93">
        <f>AVERAGE(B21:AF21)</f>
        <v>20.767741935483869</v>
      </c>
      <c r="AJ21" t="s">
        <v>47</v>
      </c>
    </row>
    <row r="22" spans="1:39" x14ac:dyDescent="0.2">
      <c r="A22" s="57" t="s">
        <v>6</v>
      </c>
      <c r="B22" s="11">
        <f>[18]Outubro!$D$5</f>
        <v>26.8</v>
      </c>
      <c r="C22" s="11">
        <f>[18]Outubro!$D$6</f>
        <v>26.9</v>
      </c>
      <c r="D22" s="11">
        <f>[18]Outubro!$D$7</f>
        <v>23.9</v>
      </c>
      <c r="E22" s="11">
        <f>[18]Outubro!$D$8</f>
        <v>28.9</v>
      </c>
      <c r="F22" s="11">
        <f>[18]Outubro!$D$9</f>
        <v>26.3</v>
      </c>
      <c r="G22" s="11">
        <f>[18]Outubro!$D$10</f>
        <v>24.2</v>
      </c>
      <c r="H22" s="11">
        <f>[18]Outubro!$D$11</f>
        <v>22.7</v>
      </c>
      <c r="I22" s="11">
        <f>[18]Outubro!$D$12</f>
        <v>24</v>
      </c>
      <c r="J22" s="11">
        <f>[18]Outubro!$D$13</f>
        <v>23.3</v>
      </c>
      <c r="K22" s="11">
        <f>[18]Outubro!$D$14</f>
        <v>25.8</v>
      </c>
      <c r="L22" s="11">
        <f>[18]Outubro!$D$15</f>
        <v>27.6</v>
      </c>
      <c r="M22" s="11">
        <f>[18]Outubro!$D$16</f>
        <v>24.2</v>
      </c>
      <c r="N22" s="11">
        <f>[18]Outubro!$D$17</f>
        <v>25</v>
      </c>
      <c r="O22" s="11">
        <f>[18]Outubro!$D$18</f>
        <v>29.5</v>
      </c>
      <c r="P22" s="11">
        <f>[18]Outubro!$D$19</f>
        <v>26.8</v>
      </c>
      <c r="Q22" s="11">
        <f>[18]Outubro!$D$20</f>
        <v>27.6</v>
      </c>
      <c r="R22" s="11">
        <f>[18]Outubro!$D$21</f>
        <v>26</v>
      </c>
      <c r="S22" s="11">
        <f>[18]Outubro!$D$22</f>
        <v>26.3</v>
      </c>
      <c r="T22" s="11">
        <f>[18]Outubro!$D$23</f>
        <v>27.8</v>
      </c>
      <c r="U22" s="11">
        <f>[18]Outubro!$D$24</f>
        <v>24.7</v>
      </c>
      <c r="V22" s="11">
        <f>[18]Outubro!$D$25</f>
        <v>22</v>
      </c>
      <c r="W22" s="11">
        <f>[18]Outubro!$D$26</f>
        <v>23.7</v>
      </c>
      <c r="X22" s="11">
        <f>[18]Outubro!$D$27</f>
        <v>24.4</v>
      </c>
      <c r="Y22" s="11">
        <f>[18]Outubro!$D$28</f>
        <v>25</v>
      </c>
      <c r="Z22" s="11">
        <f>[18]Outubro!$D$29</f>
        <v>27.1</v>
      </c>
      <c r="AA22" s="11">
        <f>[18]Outubro!$D$30</f>
        <v>25.1</v>
      </c>
      <c r="AB22" s="11">
        <f>[18]Outubro!$D$31</f>
        <v>27.5</v>
      </c>
      <c r="AC22" s="11">
        <f>[18]Outubro!$D$32</f>
        <v>28.8</v>
      </c>
      <c r="AD22" s="11">
        <f>[18]Outubro!$D$33</f>
        <v>25.5</v>
      </c>
      <c r="AE22" s="11">
        <f>[18]Outubro!$D$34</f>
        <v>26.1</v>
      </c>
      <c r="AF22" s="11">
        <f>[18]Outubro!$D$35</f>
        <v>28.1</v>
      </c>
      <c r="AG22" s="14">
        <f t="shared" si="1"/>
        <v>22</v>
      </c>
      <c r="AH22" s="93">
        <f t="shared" si="2"/>
        <v>25.858064516129037</v>
      </c>
      <c r="AJ22" t="s">
        <v>47</v>
      </c>
      <c r="AL22" t="s">
        <v>47</v>
      </c>
    </row>
    <row r="23" spans="1:39" x14ac:dyDescent="0.2">
      <c r="A23" s="57" t="s">
        <v>7</v>
      </c>
      <c r="B23" s="11">
        <f>[19]Outubro!$D$5</f>
        <v>28.2</v>
      </c>
      <c r="C23" s="11">
        <f>[19]Outubro!$D$6</f>
        <v>26.7</v>
      </c>
      <c r="D23" s="11">
        <f>[19]Outubro!$D$7</f>
        <v>24</v>
      </c>
      <c r="E23" s="11">
        <f>[19]Outubro!$D$8</f>
        <v>21.3</v>
      </c>
      <c r="F23" s="11">
        <f>[19]Outubro!$D$9</f>
        <v>19.100000000000001</v>
      </c>
      <c r="G23" s="11">
        <f>[19]Outubro!$D$10</f>
        <v>18.3</v>
      </c>
      <c r="H23" s="11">
        <f>[19]Outubro!$D$11</f>
        <v>19.3</v>
      </c>
      <c r="I23" s="11">
        <f>[19]Outubro!$D$12</f>
        <v>17.7</v>
      </c>
      <c r="J23" s="11">
        <f>[19]Outubro!$D$13</f>
        <v>17.8</v>
      </c>
      <c r="K23" s="11">
        <f>[19]Outubro!$D$14</f>
        <v>20.8</v>
      </c>
      <c r="L23" s="11">
        <f>[19]Outubro!$D$15</f>
        <v>22.1</v>
      </c>
      <c r="M23" s="11">
        <f>[19]Outubro!$D$16</f>
        <v>21.9</v>
      </c>
      <c r="N23" s="11">
        <f>[19]Outubro!$D$17</f>
        <v>22.2</v>
      </c>
      <c r="O23" s="11">
        <f>[19]Outubro!$D$18</f>
        <v>21.5</v>
      </c>
      <c r="P23" s="11">
        <f>[19]Outubro!$D$19</f>
        <v>20.6</v>
      </c>
      <c r="Q23" s="11">
        <f>[19]Outubro!$D$20</f>
        <v>20.399999999999999</v>
      </c>
      <c r="R23" s="11">
        <f>[19]Outubro!$D$21</f>
        <v>23.4</v>
      </c>
      <c r="S23" s="11">
        <f>[19]Outubro!$D$22</f>
        <v>21</v>
      </c>
      <c r="T23" s="11">
        <f>[19]Outubro!$D$23</f>
        <v>20.9</v>
      </c>
      <c r="U23" s="11">
        <f>[19]Outubro!$D$24</f>
        <v>20</v>
      </c>
      <c r="V23" s="11">
        <f>[19]Outubro!$D$25</f>
        <v>18.2</v>
      </c>
      <c r="W23" s="11">
        <f>[19]Outubro!$D$26</f>
        <v>13.5</v>
      </c>
      <c r="X23" s="11">
        <f>[19]Outubro!$D$27</f>
        <v>14</v>
      </c>
      <c r="Y23" s="11">
        <f>[19]Outubro!$D$28</f>
        <v>18</v>
      </c>
      <c r="Z23" s="11">
        <f>[19]Outubro!$D$29</f>
        <v>19.3</v>
      </c>
      <c r="AA23" s="11">
        <f>[19]Outubro!$D$30</f>
        <v>22.7</v>
      </c>
      <c r="AB23" s="11">
        <f>[19]Outubro!$D$31</f>
        <v>22.9</v>
      </c>
      <c r="AC23" s="11">
        <f>[19]Outubro!$D$32</f>
        <v>23.7</v>
      </c>
      <c r="AD23" s="11">
        <f>[19]Outubro!$D$33</f>
        <v>22.2</v>
      </c>
      <c r="AE23" s="11">
        <f>[19]Outubro!$D$34</f>
        <v>28.1</v>
      </c>
      <c r="AF23" s="11">
        <f>[19]Outubro!$D$35</f>
        <v>27.7</v>
      </c>
      <c r="AG23" s="14">
        <f t="shared" si="1"/>
        <v>13.5</v>
      </c>
      <c r="AH23" s="93">
        <f>AVERAGE(B23:AF23)</f>
        <v>21.209677419354843</v>
      </c>
      <c r="AJ23" t="s">
        <v>47</v>
      </c>
      <c r="AK23" t="s">
        <v>47</v>
      </c>
      <c r="AL23" t="s">
        <v>47</v>
      </c>
    </row>
    <row r="24" spans="1:39" x14ac:dyDescent="0.2">
      <c r="A24" s="57" t="s">
        <v>169</v>
      </c>
      <c r="B24" s="11" t="str">
        <f>[20]Outubro!$D$5</f>
        <v>*</v>
      </c>
      <c r="C24" s="11" t="str">
        <f>[20]Outubro!$D$6</f>
        <v>*</v>
      </c>
      <c r="D24" s="11" t="str">
        <f>[20]Outubro!$D$7</f>
        <v>*</v>
      </c>
      <c r="E24" s="11" t="str">
        <f>[20]Outubro!$D$8</f>
        <v>*</v>
      </c>
      <c r="F24" s="11" t="str">
        <f>[20]Outubro!$D$9</f>
        <v>*</v>
      </c>
      <c r="G24" s="11" t="str">
        <f>[20]Outubro!$D$10</f>
        <v>*</v>
      </c>
      <c r="H24" s="11" t="str">
        <f>[20]Outubro!$D$11</f>
        <v>*</v>
      </c>
      <c r="I24" s="11" t="str">
        <f>[20]Outubro!$D$12</f>
        <v>*</v>
      </c>
      <c r="J24" s="11" t="str">
        <f>[20]Outubro!$D$13</f>
        <v>*</v>
      </c>
      <c r="K24" s="11" t="str">
        <f>[20]Outubro!$D$14</f>
        <v>*</v>
      </c>
      <c r="L24" s="11" t="str">
        <f>[20]Outubro!$D$15</f>
        <v>*</v>
      </c>
      <c r="M24" s="11" t="str">
        <f>[20]Outubro!$D$16</f>
        <v>*</v>
      </c>
      <c r="N24" s="11" t="str">
        <f>[20]Outubro!$D$17</f>
        <v>*</v>
      </c>
      <c r="O24" s="11" t="str">
        <f>[20]Outubro!$D$18</f>
        <v>*</v>
      </c>
      <c r="P24" s="11" t="str">
        <f>[20]Outubro!$D$19</f>
        <v>*</v>
      </c>
      <c r="Q24" s="11" t="str">
        <f>[20]Outubro!$D$20</f>
        <v>*</v>
      </c>
      <c r="R24" s="11" t="str">
        <f>[20]Outubro!$D$21</f>
        <v>*</v>
      </c>
      <c r="S24" s="11" t="str">
        <f>[20]Outubro!$D$22</f>
        <v>*</v>
      </c>
      <c r="T24" s="11" t="str">
        <f>[20]Outubro!$D$23</f>
        <v>*</v>
      </c>
      <c r="U24" s="11" t="str">
        <f>[20]Outubro!$D$24</f>
        <v>*</v>
      </c>
      <c r="V24" s="11" t="str">
        <f>[20]Outubro!$D$25</f>
        <v>*</v>
      </c>
      <c r="W24" s="11" t="str">
        <f>[20]Outubro!$D$26</f>
        <v>*</v>
      </c>
      <c r="X24" s="11" t="str">
        <f>[20]Outubro!$D$27</f>
        <v>*</v>
      </c>
      <c r="Y24" s="11" t="str">
        <f>[20]Outubro!$D$28</f>
        <v>*</v>
      </c>
      <c r="Z24" s="11" t="str">
        <f>[20]Outubro!$D$29</f>
        <v>*</v>
      </c>
      <c r="AA24" s="11" t="str">
        <f>[20]Outubro!$D$30</f>
        <v>*</v>
      </c>
      <c r="AB24" s="11" t="str">
        <f>[20]Outubro!$D$31</f>
        <v>*</v>
      </c>
      <c r="AC24" s="11" t="str">
        <f>[20]Outubro!$D$32</f>
        <v>*</v>
      </c>
      <c r="AD24" s="11" t="str">
        <f>[20]Outubro!$D$33</f>
        <v>*</v>
      </c>
      <c r="AE24" s="11" t="str">
        <f>[20]Outubro!$D$34</f>
        <v>*</v>
      </c>
      <c r="AF24" s="11" t="str">
        <f>[20]Outubro!$D$35</f>
        <v>*</v>
      </c>
      <c r="AG24" s="14" t="s">
        <v>226</v>
      </c>
      <c r="AH24" s="93" t="s">
        <v>226</v>
      </c>
      <c r="AJ24" t="s">
        <v>47</v>
      </c>
      <c r="AM24" t="s">
        <v>47</v>
      </c>
    </row>
    <row r="25" spans="1:39" x14ac:dyDescent="0.2">
      <c r="A25" s="57" t="s">
        <v>170</v>
      </c>
      <c r="B25" s="11">
        <f>[21]Outubro!$D$5</f>
        <v>21</v>
      </c>
      <c r="C25" s="11">
        <f>[21]Outubro!$D$6</f>
        <v>20.3</v>
      </c>
      <c r="D25" s="11">
        <f>[21]Outubro!$D$7</f>
        <v>22.3</v>
      </c>
      <c r="E25" s="11">
        <f>[21]Outubro!$D$8</f>
        <v>22.9</v>
      </c>
      <c r="F25" s="11">
        <f>[21]Outubro!$D$9</f>
        <v>19.3</v>
      </c>
      <c r="G25" s="11">
        <f>[21]Outubro!$D$10</f>
        <v>17.600000000000001</v>
      </c>
      <c r="H25" s="11">
        <f>[21]Outubro!$D$11</f>
        <v>18.7</v>
      </c>
      <c r="I25" s="11">
        <f>[21]Outubro!$D$12</f>
        <v>17.600000000000001</v>
      </c>
      <c r="J25" s="11">
        <f>[21]Outubro!$D$13</f>
        <v>15.6</v>
      </c>
      <c r="K25" s="11">
        <f>[21]Outubro!$D$14</f>
        <v>20.399999999999999</v>
      </c>
      <c r="L25" s="11">
        <f>[21]Outubro!$D$15</f>
        <v>18.8</v>
      </c>
      <c r="M25" s="11">
        <f>[21]Outubro!$D$16</f>
        <v>21.8</v>
      </c>
      <c r="N25" s="11">
        <f>[21]Outubro!$D$17</f>
        <v>22.8</v>
      </c>
      <c r="O25" s="11">
        <f>[21]Outubro!$D$18</f>
        <v>20.100000000000001</v>
      </c>
      <c r="P25" s="11">
        <f>[21]Outubro!$D$19</f>
        <v>23</v>
      </c>
      <c r="Q25" s="11">
        <f>[21]Outubro!$D$20</f>
        <v>18</v>
      </c>
      <c r="R25" s="11">
        <f>[21]Outubro!$D$21</f>
        <v>22.8</v>
      </c>
      <c r="S25" s="11">
        <f>[21]Outubro!$D$22</f>
        <v>20</v>
      </c>
      <c r="T25" s="11">
        <f>[21]Outubro!$D$23</f>
        <v>20.8</v>
      </c>
      <c r="U25" s="11">
        <f>[21]Outubro!$D$24</f>
        <v>22.1</v>
      </c>
      <c r="V25" s="11">
        <f>[21]Outubro!$D$25</f>
        <v>18</v>
      </c>
      <c r="W25" s="11">
        <f>[21]Outubro!$D$26</f>
        <v>15.1</v>
      </c>
      <c r="X25" s="11">
        <f>[21]Outubro!$D$27</f>
        <v>13.3</v>
      </c>
      <c r="Y25" s="11">
        <f>[21]Outubro!$D$28</f>
        <v>14.5</v>
      </c>
      <c r="Z25" s="11">
        <f>[21]Outubro!$D$29</f>
        <v>20.8</v>
      </c>
      <c r="AA25" s="11">
        <f>[21]Outubro!$D$30</f>
        <v>19.5</v>
      </c>
      <c r="AB25" s="11">
        <f>[21]Outubro!$D$31</f>
        <v>24.3</v>
      </c>
      <c r="AC25" s="11">
        <f>[21]Outubro!$D$32</f>
        <v>21.9</v>
      </c>
      <c r="AD25" s="11">
        <f>[21]Outubro!$D$33</f>
        <v>20.8</v>
      </c>
      <c r="AE25" s="11">
        <f>[21]Outubro!$D$34</f>
        <v>24.5</v>
      </c>
      <c r="AF25" s="11">
        <f>[21]Outubro!$D$35</f>
        <v>21</v>
      </c>
      <c r="AG25" s="14">
        <f t="shared" ref="AG25:AG26" si="3">MIN(B25:AF25)</f>
        <v>13.3</v>
      </c>
      <c r="AH25" s="93">
        <f t="shared" ref="AH25:AH26" si="4">AVERAGE(B25:AF25)</f>
        <v>19.987096774193549</v>
      </c>
      <c r="AI25" s="12" t="s">
        <v>47</v>
      </c>
      <c r="AJ25" t="s">
        <v>47</v>
      </c>
      <c r="AL25" t="s">
        <v>47</v>
      </c>
      <c r="AM25" t="s">
        <v>47</v>
      </c>
    </row>
    <row r="26" spans="1:39" x14ac:dyDescent="0.2">
      <c r="A26" s="57" t="s">
        <v>171</v>
      </c>
      <c r="B26" s="11">
        <f>[22]Outubro!$D$5</f>
        <v>21.6</v>
      </c>
      <c r="C26" s="11">
        <f>[22]Outubro!$D$6</f>
        <v>19.2</v>
      </c>
      <c r="D26" s="11">
        <f>[22]Outubro!$D$7</f>
        <v>21.2</v>
      </c>
      <c r="E26" s="11">
        <f>[22]Outubro!$D$8</f>
        <v>22.5</v>
      </c>
      <c r="F26" s="11">
        <f>[22]Outubro!$D$9</f>
        <v>20.3</v>
      </c>
      <c r="G26" s="11">
        <f>[22]Outubro!$D$10</f>
        <v>19.399999999999999</v>
      </c>
      <c r="H26" s="11">
        <f>[22]Outubro!$D$11</f>
        <v>18.399999999999999</v>
      </c>
      <c r="I26" s="11">
        <f>[22]Outubro!$D$12</f>
        <v>19</v>
      </c>
      <c r="J26" s="11">
        <f>[22]Outubro!$D$13</f>
        <v>20.9</v>
      </c>
      <c r="K26" s="11">
        <f>[22]Outubro!$D$14</f>
        <v>20.399999999999999</v>
      </c>
      <c r="L26" s="11">
        <f>[22]Outubro!$D$15</f>
        <v>21.9</v>
      </c>
      <c r="M26" s="11">
        <f>[22]Outubro!$D$16</f>
        <v>22.5</v>
      </c>
      <c r="N26" s="11">
        <f>[22]Outubro!$D$17</f>
        <v>21.4</v>
      </c>
      <c r="O26" s="11">
        <f>[22]Outubro!$D$18</f>
        <v>21.5</v>
      </c>
      <c r="P26" s="11">
        <f>[22]Outubro!$D$19</f>
        <v>22.1</v>
      </c>
      <c r="Q26" s="11">
        <f>[22]Outubro!$D$20</f>
        <v>22.1</v>
      </c>
      <c r="R26" s="11">
        <f>[22]Outubro!$D$21</f>
        <v>23.4</v>
      </c>
      <c r="S26" s="11">
        <f>[22]Outubro!$D$22</f>
        <v>20.2</v>
      </c>
      <c r="T26" s="11">
        <f>[22]Outubro!$D$23</f>
        <v>22.9</v>
      </c>
      <c r="U26" s="11">
        <f>[22]Outubro!$D$24</f>
        <v>20.8</v>
      </c>
      <c r="V26" s="11">
        <f>[22]Outubro!$D$25</f>
        <v>19.100000000000001</v>
      </c>
      <c r="W26" s="11">
        <f>[22]Outubro!$D$26</f>
        <v>13.3</v>
      </c>
      <c r="X26" s="11">
        <f>[22]Outubro!$D$27</f>
        <v>14.3</v>
      </c>
      <c r="Y26" s="11">
        <f>[22]Outubro!$D$28</f>
        <v>18.5</v>
      </c>
      <c r="Z26" s="11">
        <f>[22]Outubro!$D$29</f>
        <v>22</v>
      </c>
      <c r="AA26" s="11">
        <f>[22]Outubro!$D$30</f>
        <v>21.4</v>
      </c>
      <c r="AB26" s="11">
        <f>[22]Outubro!$D$31</f>
        <v>19.899999999999999</v>
      </c>
      <c r="AC26" s="11">
        <f>[22]Outubro!$D$32</f>
        <v>22.2</v>
      </c>
      <c r="AD26" s="11">
        <f>[22]Outubro!$D$33</f>
        <v>21.6</v>
      </c>
      <c r="AE26" s="11">
        <f>[22]Outubro!$D$34</f>
        <v>24.6</v>
      </c>
      <c r="AF26" s="11">
        <f>[22]Outubro!$D$35</f>
        <v>23.5</v>
      </c>
      <c r="AG26" s="14">
        <f t="shared" si="3"/>
        <v>13.3</v>
      </c>
      <c r="AH26" s="93">
        <f t="shared" si="4"/>
        <v>20.712903225806457</v>
      </c>
      <c r="AJ26" t="s">
        <v>47</v>
      </c>
      <c r="AM26" t="s">
        <v>47</v>
      </c>
    </row>
    <row r="27" spans="1:39" x14ac:dyDescent="0.2">
      <c r="A27" s="57" t="s">
        <v>8</v>
      </c>
      <c r="B27" s="11">
        <f>[23]Outubro!$D$5</f>
        <v>20</v>
      </c>
      <c r="C27" s="11">
        <f>[23]Outubro!$D$6</f>
        <v>21.3</v>
      </c>
      <c r="D27" s="11">
        <f>[23]Outubro!$D$7</f>
        <v>21.8</v>
      </c>
      <c r="E27" s="11">
        <f>[23]Outubro!$D$8</f>
        <v>22.7</v>
      </c>
      <c r="F27" s="11">
        <f>[23]Outubro!$D$9</f>
        <v>19.5</v>
      </c>
      <c r="G27" s="11">
        <f>[23]Outubro!$D$10</f>
        <v>17.8</v>
      </c>
      <c r="H27" s="11">
        <f>[23]Outubro!$D$11</f>
        <v>18.2</v>
      </c>
      <c r="I27" s="11">
        <f>[23]Outubro!$D$12</f>
        <v>18.399999999999999</v>
      </c>
      <c r="J27" s="11">
        <f>[23]Outubro!$D$13</f>
        <v>17.3</v>
      </c>
      <c r="K27" s="11">
        <f>[23]Outubro!$D$14</f>
        <v>19.399999999999999</v>
      </c>
      <c r="L27" s="11">
        <f>[23]Outubro!$D$15</f>
        <v>21</v>
      </c>
      <c r="M27" s="11">
        <f>[23]Outubro!$D$16</f>
        <v>23.1</v>
      </c>
      <c r="N27" s="11">
        <f>[23]Outubro!$D$17</f>
        <v>22</v>
      </c>
      <c r="O27" s="11">
        <f>[23]Outubro!$D$18</f>
        <v>21.8</v>
      </c>
      <c r="P27" s="11">
        <f>[23]Outubro!$D$19</f>
        <v>22.8</v>
      </c>
      <c r="Q27" s="11">
        <f>[23]Outubro!$D$20</f>
        <v>20.2</v>
      </c>
      <c r="R27" s="11">
        <f>[23]Outubro!$D$21</f>
        <v>22.8</v>
      </c>
      <c r="S27" s="11">
        <f>[23]Outubro!$D$22</f>
        <v>21.9</v>
      </c>
      <c r="T27" s="11">
        <f>[23]Outubro!$D$23</f>
        <v>20.6</v>
      </c>
      <c r="U27" s="11">
        <f>[23]Outubro!$D$24</f>
        <v>22.3</v>
      </c>
      <c r="V27" s="11">
        <f>[23]Outubro!$D$25</f>
        <v>19.100000000000001</v>
      </c>
      <c r="W27" s="11">
        <f>[23]Outubro!$D$26</f>
        <v>14.6</v>
      </c>
      <c r="X27" s="11">
        <f>[23]Outubro!$D$27</f>
        <v>14.8</v>
      </c>
      <c r="Y27" s="11">
        <f>[23]Outubro!$D$28</f>
        <v>16.3</v>
      </c>
      <c r="Z27" s="11">
        <f>[23]Outubro!$D$29</f>
        <v>19.5</v>
      </c>
      <c r="AA27" s="11">
        <f>[23]Outubro!$D$30</f>
        <v>21.5</v>
      </c>
      <c r="AB27" s="11">
        <f>[23]Outubro!$D$31</f>
        <v>22.5</v>
      </c>
      <c r="AC27" s="11">
        <f>[23]Outubro!$D$32</f>
        <v>21.1</v>
      </c>
      <c r="AD27" s="11">
        <f>[23]Outubro!$D$33</f>
        <v>20.8</v>
      </c>
      <c r="AE27" s="11">
        <f>[23]Outubro!$D$34</f>
        <v>25.7</v>
      </c>
      <c r="AF27" s="11">
        <f>[23]Outubro!$D$35</f>
        <v>20.3</v>
      </c>
      <c r="AG27" s="14">
        <f t="shared" ref="AG27:AG35" si="5">MIN(B27:AF27)</f>
        <v>14.6</v>
      </c>
      <c r="AH27" s="93">
        <f t="shared" ref="AH27:AH35" si="6">AVERAGE(B27:AF27)</f>
        <v>20.358064516129033</v>
      </c>
      <c r="AJ27" t="s">
        <v>47</v>
      </c>
      <c r="AL27" t="s">
        <v>47</v>
      </c>
    </row>
    <row r="28" spans="1:39" x14ac:dyDescent="0.2">
      <c r="A28" s="57" t="s">
        <v>9</v>
      </c>
      <c r="B28" s="11">
        <f>[24]Outubro!$D$5</f>
        <v>21.9</v>
      </c>
      <c r="C28" s="11">
        <f>[24]Outubro!$D$6</f>
        <v>23.3</v>
      </c>
      <c r="D28" s="11">
        <f>[24]Outubro!$D$7</f>
        <v>21.8</v>
      </c>
      <c r="E28" s="11">
        <f>[24]Outubro!$D$8</f>
        <v>22.4</v>
      </c>
      <c r="F28" s="11">
        <f>[24]Outubro!$D$9</f>
        <v>23</v>
      </c>
      <c r="G28" s="11">
        <f>[24]Outubro!$D$10</f>
        <v>19.2</v>
      </c>
      <c r="H28" s="11">
        <f>[24]Outubro!$D$11</f>
        <v>19.8</v>
      </c>
      <c r="I28" s="11">
        <f>[24]Outubro!$D$12</f>
        <v>19.399999999999999</v>
      </c>
      <c r="J28" s="11">
        <f>[24]Outubro!$D$13</f>
        <v>20.100000000000001</v>
      </c>
      <c r="K28" s="11">
        <f>[24]Outubro!$D$14</f>
        <v>20.5</v>
      </c>
      <c r="L28" s="11">
        <f>[24]Outubro!$D$15</f>
        <v>22.1</v>
      </c>
      <c r="M28" s="11">
        <f>[24]Outubro!$D$16</f>
        <v>23.9</v>
      </c>
      <c r="N28" s="11">
        <f>[24]Outubro!$D$17</f>
        <v>24.3</v>
      </c>
      <c r="O28" s="11">
        <f>[24]Outubro!$D$18</f>
        <v>22.5</v>
      </c>
      <c r="P28" s="11">
        <f>[24]Outubro!$D$19</f>
        <v>24.5</v>
      </c>
      <c r="Q28" s="11">
        <f>[24]Outubro!$D$20</f>
        <v>21.6</v>
      </c>
      <c r="R28" s="11">
        <f>[24]Outubro!$D$21</f>
        <v>23.7</v>
      </c>
      <c r="S28" s="11">
        <f>[24]Outubro!$D$22</f>
        <v>24.1</v>
      </c>
      <c r="T28" s="11">
        <f>[24]Outubro!$D$23</f>
        <v>21.9</v>
      </c>
      <c r="U28" s="11">
        <f>[24]Outubro!$D$24</f>
        <v>23.1</v>
      </c>
      <c r="V28" s="11">
        <f>[24]Outubro!$D$25</f>
        <v>19</v>
      </c>
      <c r="W28" s="11">
        <f>[24]Outubro!$D$26</f>
        <v>14.9</v>
      </c>
      <c r="X28" s="11">
        <f>[24]Outubro!$D$27</f>
        <v>17</v>
      </c>
      <c r="Y28" s="11">
        <f>[24]Outubro!$D$28</f>
        <v>21.1</v>
      </c>
      <c r="Z28" s="11">
        <f>[24]Outubro!$D$29</f>
        <v>23.3</v>
      </c>
      <c r="AA28" s="11">
        <f>[24]Outubro!$D$30</f>
        <v>23.9</v>
      </c>
      <c r="AB28" s="11">
        <f>[24]Outubro!$D$31</f>
        <v>25.2</v>
      </c>
      <c r="AC28" s="11">
        <f>[24]Outubro!$D$32</f>
        <v>24.1</v>
      </c>
      <c r="AD28" s="11">
        <f>[24]Outubro!$D$33</f>
        <v>21.5</v>
      </c>
      <c r="AE28" s="11">
        <f>[24]Outubro!$D$34</f>
        <v>24.2</v>
      </c>
      <c r="AF28" s="11">
        <f>[24]Outubro!$D$35</f>
        <v>25.8</v>
      </c>
      <c r="AG28" s="14">
        <f t="shared" si="5"/>
        <v>14.9</v>
      </c>
      <c r="AH28" s="93">
        <f t="shared" si="6"/>
        <v>22.035483870967742</v>
      </c>
      <c r="AL28" t="s">
        <v>47</v>
      </c>
      <c r="AM28" t="s">
        <v>47</v>
      </c>
    </row>
    <row r="29" spans="1:39" x14ac:dyDescent="0.2">
      <c r="A29" s="57" t="s">
        <v>42</v>
      </c>
      <c r="B29" s="11">
        <f>[25]Outubro!$D$5</f>
        <v>25.5</v>
      </c>
      <c r="C29" s="11">
        <f>[25]Outubro!$D$6</f>
        <v>25.4</v>
      </c>
      <c r="D29" s="11">
        <f>[25]Outubro!$D$7</f>
        <v>22.2</v>
      </c>
      <c r="E29" s="11">
        <f>[25]Outubro!$D$8</f>
        <v>20.7</v>
      </c>
      <c r="F29" s="11">
        <f>[25]Outubro!$D$9</f>
        <v>20.100000000000001</v>
      </c>
      <c r="G29" s="11">
        <f>[25]Outubro!$D$10</f>
        <v>18.7</v>
      </c>
      <c r="H29" s="11">
        <f>[25]Outubro!$D$11</f>
        <v>18.3</v>
      </c>
      <c r="I29" s="11">
        <f>[25]Outubro!$D$12</f>
        <v>20.399999999999999</v>
      </c>
      <c r="J29" s="11">
        <f>[25]Outubro!$D$13</f>
        <v>16.899999999999999</v>
      </c>
      <c r="K29" s="11">
        <f>[25]Outubro!$D$14</f>
        <v>19.5</v>
      </c>
      <c r="L29" s="11">
        <f>[25]Outubro!$D$15</f>
        <v>24.5</v>
      </c>
      <c r="M29" s="11">
        <f>[25]Outubro!$D$16</f>
        <v>23.6</v>
      </c>
      <c r="N29" s="11">
        <f>[25]Outubro!$D$17</f>
        <v>24.9</v>
      </c>
      <c r="O29" s="11">
        <f>[25]Outubro!$D$18</f>
        <v>23.3</v>
      </c>
      <c r="P29" s="11">
        <f>[25]Outubro!$D$19</f>
        <v>21.2</v>
      </c>
      <c r="Q29" s="11">
        <f>[25]Outubro!$D$20</f>
        <v>18.600000000000001</v>
      </c>
      <c r="R29" s="11">
        <f>[25]Outubro!$D$21</f>
        <v>19.8</v>
      </c>
      <c r="S29" s="11">
        <f>[25]Outubro!$D$22</f>
        <v>21.9</v>
      </c>
      <c r="T29" s="11">
        <f>[25]Outubro!$D$23</f>
        <v>22.9</v>
      </c>
      <c r="U29" s="11">
        <f>[25]Outubro!$D$24</f>
        <v>21.4</v>
      </c>
      <c r="V29" s="11">
        <f>[25]Outubro!$D$25</f>
        <v>19.8</v>
      </c>
      <c r="W29" s="11">
        <f>[25]Outubro!$D$26</f>
        <v>12.7</v>
      </c>
      <c r="X29" s="11">
        <f>[25]Outubro!$D$27</f>
        <v>14.8</v>
      </c>
      <c r="Y29" s="11">
        <f>[25]Outubro!$D$28</f>
        <v>16.899999999999999</v>
      </c>
      <c r="Z29" s="11">
        <f>[25]Outubro!$D$29</f>
        <v>21</v>
      </c>
      <c r="AA29" s="11">
        <f>[25]Outubro!$D$30</f>
        <v>23</v>
      </c>
      <c r="AB29" s="11">
        <f>[25]Outubro!$D$31</f>
        <v>23.3</v>
      </c>
      <c r="AC29" s="11">
        <f>[25]Outubro!$D$32</f>
        <v>24.8</v>
      </c>
      <c r="AD29" s="11">
        <f>[25]Outubro!$D$33</f>
        <v>24.8</v>
      </c>
      <c r="AE29" s="11">
        <f>[25]Outubro!$D$34</f>
        <v>26.6</v>
      </c>
      <c r="AF29" s="11">
        <f>[25]Outubro!$D$35</f>
        <v>23</v>
      </c>
      <c r="AG29" s="14">
        <f t="shared" si="5"/>
        <v>12.7</v>
      </c>
      <c r="AH29" s="93">
        <f t="shared" si="6"/>
        <v>21.306451612903221</v>
      </c>
      <c r="AM29" t="s">
        <v>47</v>
      </c>
    </row>
    <row r="30" spans="1:39" x14ac:dyDescent="0.2">
      <c r="A30" s="57" t="s">
        <v>10</v>
      </c>
      <c r="B30" s="11">
        <f>[26]Outubro!$D$5</f>
        <v>21.4</v>
      </c>
      <c r="C30" s="11">
        <f>[26]Outubro!$D$6</f>
        <v>23.7</v>
      </c>
      <c r="D30" s="11">
        <f>[26]Outubro!$D$7</f>
        <v>21.4</v>
      </c>
      <c r="E30" s="11">
        <f>[26]Outubro!$D$8</f>
        <v>22.1</v>
      </c>
      <c r="F30" s="11">
        <f>[26]Outubro!$D$9</f>
        <v>19.899999999999999</v>
      </c>
      <c r="G30" s="11">
        <f>[26]Outubro!$D$10</f>
        <v>18.600000000000001</v>
      </c>
      <c r="H30" s="11">
        <f>[26]Outubro!$D$11</f>
        <v>17.8</v>
      </c>
      <c r="I30" s="11">
        <f>[26]Outubro!$D$12</f>
        <v>18.399999999999999</v>
      </c>
      <c r="J30" s="11">
        <f>[26]Outubro!$D$13</f>
        <v>17.2</v>
      </c>
      <c r="K30" s="11">
        <f>[26]Outubro!$D$14</f>
        <v>18.399999999999999</v>
      </c>
      <c r="L30" s="11">
        <f>[26]Outubro!$D$15</f>
        <v>22.7</v>
      </c>
      <c r="M30" s="11">
        <f>[26]Outubro!$D$16</f>
        <v>24</v>
      </c>
      <c r="N30" s="11">
        <f>[26]Outubro!$D$17</f>
        <v>22.9</v>
      </c>
      <c r="O30" s="11">
        <f>[26]Outubro!$D$18</f>
        <v>21.1</v>
      </c>
      <c r="P30" s="11">
        <f>[26]Outubro!$D$19</f>
        <v>22.2</v>
      </c>
      <c r="Q30" s="11">
        <f>[26]Outubro!$D$20</f>
        <v>21</v>
      </c>
      <c r="R30" s="11">
        <f>[26]Outubro!$D$21</f>
        <v>23.1</v>
      </c>
      <c r="S30" s="11">
        <f>[26]Outubro!$D$22</f>
        <v>20.8</v>
      </c>
      <c r="T30" s="11">
        <f>[26]Outubro!$D$23</f>
        <v>21</v>
      </c>
      <c r="U30" s="11">
        <f>[26]Outubro!$D$24</f>
        <v>22.3</v>
      </c>
      <c r="V30" s="11">
        <f>[26]Outubro!$D$25</f>
        <v>18.600000000000001</v>
      </c>
      <c r="W30" s="11">
        <f>[26]Outubro!$D$26</f>
        <v>14.5</v>
      </c>
      <c r="X30" s="11">
        <f>[26]Outubro!$D$27</f>
        <v>14.5</v>
      </c>
      <c r="Y30" s="11">
        <f>[26]Outubro!$D$28</f>
        <v>17</v>
      </c>
      <c r="Z30" s="11">
        <f>[26]Outubro!$D$29</f>
        <v>20.100000000000001</v>
      </c>
      <c r="AA30" s="11">
        <f>[26]Outubro!$D$30</f>
        <v>21.1</v>
      </c>
      <c r="AB30" s="11">
        <f>[26]Outubro!$D$31</f>
        <v>22.4</v>
      </c>
      <c r="AC30" s="11">
        <f>[26]Outubro!$D$32</f>
        <v>23.7</v>
      </c>
      <c r="AD30" s="11">
        <f>[26]Outubro!$D$33</f>
        <v>21.8</v>
      </c>
      <c r="AE30" s="11">
        <f>[26]Outubro!$D$34</f>
        <v>26.5</v>
      </c>
      <c r="AF30" s="11">
        <f>[26]Outubro!$D$35</f>
        <v>22.5</v>
      </c>
      <c r="AG30" s="14">
        <f t="shared" si="5"/>
        <v>14.5</v>
      </c>
      <c r="AH30" s="93">
        <f t="shared" si="6"/>
        <v>20.732258064516131</v>
      </c>
      <c r="AL30" t="s">
        <v>47</v>
      </c>
    </row>
    <row r="31" spans="1:39" x14ac:dyDescent="0.2">
      <c r="A31" s="57" t="s">
        <v>172</v>
      </c>
      <c r="B31" s="11">
        <f>[27]Outubro!$D$5</f>
        <v>23.7</v>
      </c>
      <c r="C31" s="11">
        <f>[27]Outubro!$D$6</f>
        <v>22.6</v>
      </c>
      <c r="D31" s="11">
        <f>[27]Outubro!$D$7</f>
        <v>23.3</v>
      </c>
      <c r="E31" s="11">
        <f>[27]Outubro!$D$8</f>
        <v>21.7</v>
      </c>
      <c r="F31" s="11">
        <f>[27]Outubro!$D$9</f>
        <v>18.5</v>
      </c>
      <c r="G31" s="11">
        <f>[27]Outubro!$D$10</f>
        <v>17.5</v>
      </c>
      <c r="H31" s="11">
        <f>[27]Outubro!$D$11</f>
        <v>17.2</v>
      </c>
      <c r="I31" s="11">
        <f>[27]Outubro!$D$12</f>
        <v>18.100000000000001</v>
      </c>
      <c r="J31" s="11">
        <f>[27]Outubro!$D$13</f>
        <v>17.399999999999999</v>
      </c>
      <c r="K31" s="11">
        <f>[27]Outubro!$D$14</f>
        <v>17.3</v>
      </c>
      <c r="L31" s="11">
        <f>[27]Outubro!$D$15</f>
        <v>19.899999999999999</v>
      </c>
      <c r="M31" s="11">
        <f>[27]Outubro!$D$16</f>
        <v>21.4</v>
      </c>
      <c r="N31" s="11">
        <f>[27]Outubro!$D$17</f>
        <v>21.6</v>
      </c>
      <c r="O31" s="11">
        <f>[27]Outubro!$D$18</f>
        <v>19.2</v>
      </c>
      <c r="P31" s="11">
        <f>[27]Outubro!$D$19</f>
        <v>20.6</v>
      </c>
      <c r="Q31" s="11">
        <f>[27]Outubro!$D$20</f>
        <v>19.399999999999999</v>
      </c>
      <c r="R31" s="11">
        <f>[27]Outubro!$D$21</f>
        <v>22.4</v>
      </c>
      <c r="S31" s="11">
        <f>[27]Outubro!$D$22</f>
        <v>20.9</v>
      </c>
      <c r="T31" s="11">
        <f>[27]Outubro!$D$23</f>
        <v>20.2</v>
      </c>
      <c r="U31" s="11">
        <f>[27]Outubro!$D$24</f>
        <v>21</v>
      </c>
      <c r="V31" s="11">
        <f>[27]Outubro!$D$25</f>
        <v>16.899999999999999</v>
      </c>
      <c r="W31" s="11">
        <f>[27]Outubro!$D$26</f>
        <v>14</v>
      </c>
      <c r="X31" s="11">
        <f>[27]Outubro!$D$27</f>
        <v>14.9</v>
      </c>
      <c r="Y31" s="11">
        <f>[27]Outubro!$D$28</f>
        <v>16.5</v>
      </c>
      <c r="Z31" s="11">
        <f>[27]Outubro!$D$29</f>
        <v>20.8</v>
      </c>
      <c r="AA31" s="11">
        <f>[27]Outubro!$D$30</f>
        <v>22.7</v>
      </c>
      <c r="AB31" s="11">
        <f>[27]Outubro!$D$31</f>
        <v>20.7</v>
      </c>
      <c r="AC31" s="11">
        <f>[27]Outubro!$D$32</f>
        <v>20.6</v>
      </c>
      <c r="AD31" s="11">
        <f>[27]Outubro!$D$33</f>
        <v>20.6</v>
      </c>
      <c r="AE31" s="11">
        <f>[27]Outubro!$D$34</f>
        <v>23.1</v>
      </c>
      <c r="AF31" s="11">
        <f>[27]Outubro!$D$35</f>
        <v>21.9</v>
      </c>
      <c r="AG31" s="14">
        <f t="shared" si="5"/>
        <v>14</v>
      </c>
      <c r="AH31" s="93">
        <f t="shared" si="6"/>
        <v>19.890322580645162</v>
      </c>
      <c r="AI31" s="12" t="s">
        <v>47</v>
      </c>
      <c r="AJ31" t="s">
        <v>47</v>
      </c>
      <c r="AL31" t="s">
        <v>47</v>
      </c>
      <c r="AM31" t="s">
        <v>47</v>
      </c>
    </row>
    <row r="32" spans="1:39" x14ac:dyDescent="0.2">
      <c r="A32" s="57" t="s">
        <v>11</v>
      </c>
      <c r="B32" s="11">
        <f>[28]Outubro!$D$5</f>
        <v>17.899999999999999</v>
      </c>
      <c r="C32" s="11">
        <f>[28]Outubro!$D$6</f>
        <v>20.8</v>
      </c>
      <c r="D32" s="11">
        <f>[28]Outubro!$D$7</f>
        <v>19.100000000000001</v>
      </c>
      <c r="E32" s="11">
        <f>[28]Outubro!$D$8</f>
        <v>19.600000000000001</v>
      </c>
      <c r="F32" s="11">
        <f>[28]Outubro!$D$9</f>
        <v>20.3</v>
      </c>
      <c r="G32" s="11">
        <f>[28]Outubro!$D$10</f>
        <v>18.7</v>
      </c>
      <c r="H32" s="11">
        <f>[28]Outubro!$D$11</f>
        <v>18.100000000000001</v>
      </c>
      <c r="I32" s="11">
        <f>[28]Outubro!$D$12</f>
        <v>18.5</v>
      </c>
      <c r="J32" s="11">
        <f>[28]Outubro!$D$13</f>
        <v>15.2</v>
      </c>
      <c r="K32" s="11">
        <f>[28]Outubro!$D$14</f>
        <v>17.100000000000001</v>
      </c>
      <c r="L32" s="11">
        <f>[28]Outubro!$D$15</f>
        <v>21.1</v>
      </c>
      <c r="M32" s="11">
        <f>[28]Outubro!$D$16</f>
        <v>20</v>
      </c>
      <c r="N32" s="11">
        <f>[28]Outubro!$D$17</f>
        <v>23</v>
      </c>
      <c r="O32" s="11">
        <f>[28]Outubro!$D$18</f>
        <v>23</v>
      </c>
      <c r="P32" s="11" t="str">
        <f>[28]Outubro!$D$19</f>
        <v>*</v>
      </c>
      <c r="Q32" s="11" t="str">
        <f>[28]Outubro!$D$20</f>
        <v>*</v>
      </c>
      <c r="R32" s="11" t="str">
        <f>[28]Outubro!$D$21</f>
        <v>*</v>
      </c>
      <c r="S32" s="11">
        <f>[28]Outubro!$D$22</f>
        <v>26.8</v>
      </c>
      <c r="T32" s="11">
        <f>[28]Outubro!$D$23</f>
        <v>22.2</v>
      </c>
      <c r="U32" s="11">
        <f>[28]Outubro!$D$24</f>
        <v>18.5</v>
      </c>
      <c r="V32" s="11">
        <f>[28]Outubro!$D$25</f>
        <v>20.399999999999999</v>
      </c>
      <c r="W32" s="11">
        <f>[28]Outubro!$D$26</f>
        <v>13.3</v>
      </c>
      <c r="X32" s="11">
        <f>[28]Outubro!$D$27</f>
        <v>12.8</v>
      </c>
      <c r="Y32" s="11">
        <f>[28]Outubro!$D$28</f>
        <v>16.3</v>
      </c>
      <c r="Z32" s="11">
        <f>[28]Outubro!$D$29</f>
        <v>19.100000000000001</v>
      </c>
      <c r="AA32" s="11">
        <f>[28]Outubro!$D$30</f>
        <v>20.6</v>
      </c>
      <c r="AB32" s="11">
        <f>[28]Outubro!$D$31</f>
        <v>19.8</v>
      </c>
      <c r="AC32" s="11">
        <f>[28]Outubro!$D$32</f>
        <v>21.8</v>
      </c>
      <c r="AD32" s="11">
        <f>[28]Outubro!$D$33</f>
        <v>22.3</v>
      </c>
      <c r="AE32" s="11">
        <f>[28]Outubro!$D$34</f>
        <v>25</v>
      </c>
      <c r="AF32" s="11">
        <f>[28]Outubro!$D$35</f>
        <v>22.1</v>
      </c>
      <c r="AG32" s="14">
        <f t="shared" si="5"/>
        <v>12.8</v>
      </c>
      <c r="AH32" s="93">
        <f t="shared" si="6"/>
        <v>19.764285714285716</v>
      </c>
    </row>
    <row r="33" spans="1:39" s="5" customFormat="1" x14ac:dyDescent="0.2">
      <c r="A33" s="57" t="s">
        <v>12</v>
      </c>
      <c r="B33" s="11" t="str">
        <f>[29]Outubro!$D$5</f>
        <v>*</v>
      </c>
      <c r="C33" s="11" t="str">
        <f>[29]Outubro!$D$6</f>
        <v>*</v>
      </c>
      <c r="D33" s="11" t="str">
        <f>[29]Outubro!$D$7</f>
        <v>*</v>
      </c>
      <c r="E33" s="11" t="str">
        <f>[29]Outubro!$D$8</f>
        <v>*</v>
      </c>
      <c r="F33" s="11" t="str">
        <f>[29]Outubro!$D$9</f>
        <v>*</v>
      </c>
      <c r="G33" s="11" t="str">
        <f>[29]Outubro!$D$10</f>
        <v>*</v>
      </c>
      <c r="H33" s="11" t="str">
        <f>[29]Outubro!$D$11</f>
        <v>*</v>
      </c>
      <c r="I33" s="11" t="str">
        <f>[29]Outubro!$D$12</f>
        <v>*</v>
      </c>
      <c r="J33" s="11" t="str">
        <f>[29]Outubro!$D$13</f>
        <v>*</v>
      </c>
      <c r="K33" s="11" t="str">
        <f>[29]Outubro!$D$14</f>
        <v>*</v>
      </c>
      <c r="L33" s="11" t="str">
        <f>[29]Outubro!$D$15</f>
        <v>*</v>
      </c>
      <c r="M33" s="11" t="str">
        <f>[29]Outubro!$D$16</f>
        <v>*</v>
      </c>
      <c r="N33" s="11" t="str">
        <f>[29]Outubro!$D$17</f>
        <v>*</v>
      </c>
      <c r="O33" s="11" t="str">
        <f>[29]Outubro!$D$18</f>
        <v>*</v>
      </c>
      <c r="P33" s="11">
        <f>[29]Outubro!$D$19</f>
        <v>27.6</v>
      </c>
      <c r="Q33" s="11">
        <f>[29]Outubro!$D$20</f>
        <v>20.9</v>
      </c>
      <c r="R33" s="11">
        <f>[29]Outubro!$D$21</f>
        <v>23.2</v>
      </c>
      <c r="S33" s="11">
        <f>[29]Outubro!$D$22</f>
        <v>23</v>
      </c>
      <c r="T33" s="11">
        <f>[29]Outubro!$D$23</f>
        <v>23.5</v>
      </c>
      <c r="U33" s="11">
        <f>[29]Outubro!$D$24</f>
        <v>22.6</v>
      </c>
      <c r="V33" s="11">
        <f>[29]Outubro!$D$25</f>
        <v>21.4</v>
      </c>
      <c r="W33" s="11">
        <f>[29]Outubro!$D$26</f>
        <v>15.6</v>
      </c>
      <c r="X33" s="11">
        <f>[29]Outubro!$D$27</f>
        <v>15.5</v>
      </c>
      <c r="Y33" s="11">
        <f>[29]Outubro!$D$28</f>
        <v>18.7</v>
      </c>
      <c r="Z33" s="11">
        <f>[29]Outubro!$D$29</f>
        <v>20.8</v>
      </c>
      <c r="AA33" s="11">
        <f>[29]Outubro!$D$30</f>
        <v>23.2</v>
      </c>
      <c r="AB33" s="11">
        <f>[29]Outubro!$D$31</f>
        <v>23.4</v>
      </c>
      <c r="AC33" s="11">
        <f>[29]Outubro!$D$32</f>
        <v>22.8</v>
      </c>
      <c r="AD33" s="11">
        <f>[29]Outubro!$D$33</f>
        <v>24.5</v>
      </c>
      <c r="AE33" s="11">
        <f>[29]Outubro!$D$34</f>
        <v>23.8</v>
      </c>
      <c r="AF33" s="11">
        <f>[29]Outubro!$D$35</f>
        <v>21.2</v>
      </c>
      <c r="AG33" s="14">
        <f t="shared" si="5"/>
        <v>15.5</v>
      </c>
      <c r="AH33" s="93">
        <f t="shared" si="6"/>
        <v>21.86470588235294</v>
      </c>
      <c r="AL33" s="5" t="s">
        <v>47</v>
      </c>
    </row>
    <row r="34" spans="1:39" x14ac:dyDescent="0.2">
      <c r="A34" s="57" t="s">
        <v>13</v>
      </c>
      <c r="B34" s="11">
        <f>[30]Outubro!$D$5</f>
        <v>25.1</v>
      </c>
      <c r="C34" s="11">
        <f>[30]Outubro!$D$6</f>
        <v>22.9</v>
      </c>
      <c r="D34" s="11">
        <f>[30]Outubro!$D$7</f>
        <v>20.7</v>
      </c>
      <c r="E34" s="11">
        <f>[30]Outubro!$D$8</f>
        <v>21.3</v>
      </c>
      <c r="F34" s="11">
        <f>[30]Outubro!$D$9</f>
        <v>22.3</v>
      </c>
      <c r="G34" s="11">
        <f>[30]Outubro!$D$10</f>
        <v>19</v>
      </c>
      <c r="H34" s="11">
        <f>[30]Outubro!$D$11</f>
        <v>19.3</v>
      </c>
      <c r="I34" s="11">
        <f>[30]Outubro!$D$12</f>
        <v>20.399999999999999</v>
      </c>
      <c r="J34" s="11">
        <f>[30]Outubro!$D$13</f>
        <v>19</v>
      </c>
      <c r="K34" s="11">
        <f>[30]Outubro!$D$14</f>
        <v>21</v>
      </c>
      <c r="L34" s="11">
        <f>[30]Outubro!$D$15</f>
        <v>22.9</v>
      </c>
      <c r="M34" s="11">
        <f>[30]Outubro!$D$16</f>
        <v>20.399999999999999</v>
      </c>
      <c r="N34" s="11">
        <f>[30]Outubro!$D$17</f>
        <v>22.6</v>
      </c>
      <c r="O34" s="11">
        <f>[30]Outubro!$D$18</f>
        <v>20.5</v>
      </c>
      <c r="P34" s="11">
        <f>[30]Outubro!$D$19</f>
        <v>22.8</v>
      </c>
      <c r="Q34" s="11">
        <f>[30]Outubro!$D$20</f>
        <v>19.2</v>
      </c>
      <c r="R34" s="11">
        <f>[30]Outubro!$D$21</f>
        <v>20.6</v>
      </c>
      <c r="S34" s="11">
        <f>[30]Outubro!$D$22</f>
        <v>24.3</v>
      </c>
      <c r="T34" s="11">
        <f>[30]Outubro!$D$23</f>
        <v>24.3</v>
      </c>
      <c r="U34" s="11">
        <f>[30]Outubro!$D$24</f>
        <v>21.6</v>
      </c>
      <c r="V34" s="11">
        <f>[30]Outubro!$D$25</f>
        <v>21.8</v>
      </c>
      <c r="W34" s="11">
        <f>[30]Outubro!$D$26</f>
        <v>19.2</v>
      </c>
      <c r="X34" s="11">
        <f>[30]Outubro!$D$27</f>
        <v>15.8</v>
      </c>
      <c r="Y34" s="11">
        <f>[30]Outubro!$D$28</f>
        <v>19</v>
      </c>
      <c r="Z34" s="11">
        <f>[30]Outubro!$D$29</f>
        <v>21.6</v>
      </c>
      <c r="AA34" s="11">
        <f>[30]Outubro!$D$30</f>
        <v>25.5</v>
      </c>
      <c r="AB34" s="11">
        <f>[30]Outubro!$D$31</f>
        <v>25.8</v>
      </c>
      <c r="AC34" s="11">
        <f>[30]Outubro!$D$32</f>
        <v>26.1</v>
      </c>
      <c r="AD34" s="11">
        <f>[30]Outubro!$D$33</f>
        <v>25</v>
      </c>
      <c r="AE34" s="11">
        <f>[30]Outubro!$D$34</f>
        <v>25.8</v>
      </c>
      <c r="AF34" s="11">
        <f>[30]Outubro!$D$35</f>
        <v>23.7</v>
      </c>
      <c r="AG34" s="14">
        <f t="shared" si="5"/>
        <v>15.8</v>
      </c>
      <c r="AH34" s="93">
        <f t="shared" si="6"/>
        <v>21.91935483870968</v>
      </c>
      <c r="AJ34" t="s">
        <v>47</v>
      </c>
      <c r="AK34" t="s">
        <v>47</v>
      </c>
    </row>
    <row r="35" spans="1:39" x14ac:dyDescent="0.2">
      <c r="A35" s="57" t="s">
        <v>173</v>
      </c>
      <c r="B35" s="11">
        <f>[31]Outubro!$D$5</f>
        <v>23.5</v>
      </c>
      <c r="C35" s="11">
        <f>[31]Outubro!$D$6</f>
        <v>26.3</v>
      </c>
      <c r="D35" s="11">
        <f>[31]Outubro!$D$7</f>
        <v>22.6</v>
      </c>
      <c r="E35" s="11">
        <f>[31]Outubro!$D$8</f>
        <v>23.9</v>
      </c>
      <c r="F35" s="11">
        <f>[31]Outubro!$D$9</f>
        <v>25.4</v>
      </c>
      <c r="G35" s="11">
        <f>[31]Outubro!$D$10</f>
        <v>23.2</v>
      </c>
      <c r="H35" s="11">
        <f>[31]Outubro!$D$11</f>
        <v>21.4</v>
      </c>
      <c r="I35" s="11">
        <f>[31]Outubro!$D$12</f>
        <v>21</v>
      </c>
      <c r="J35" s="11">
        <f>[31]Outubro!$D$13</f>
        <v>22.3</v>
      </c>
      <c r="K35" s="11">
        <f>[31]Outubro!$D$14</f>
        <v>23</v>
      </c>
      <c r="L35" s="11">
        <f>[31]Outubro!$D$15</f>
        <v>24.4</v>
      </c>
      <c r="M35" s="11">
        <f>[31]Outubro!$D$16</f>
        <v>25</v>
      </c>
      <c r="N35" s="11">
        <f>[31]Outubro!$D$17</f>
        <v>25.2</v>
      </c>
      <c r="O35" s="11">
        <f>[31]Outubro!$D$18</f>
        <v>23.8</v>
      </c>
      <c r="P35" s="11">
        <f>[31]Outubro!$D$19</f>
        <v>24.5</v>
      </c>
      <c r="Q35" s="11">
        <f>[31]Outubro!$D$20</f>
        <v>24.4</v>
      </c>
      <c r="R35" s="11">
        <f>[31]Outubro!$D$21</f>
        <v>24.7</v>
      </c>
      <c r="S35" s="11">
        <f>[31]Outubro!$D$22</f>
        <v>23.1</v>
      </c>
      <c r="T35" s="11">
        <f>[31]Outubro!$D$23</f>
        <v>23.9</v>
      </c>
      <c r="U35" s="11">
        <f>[31]Outubro!$D$24</f>
        <v>23.6</v>
      </c>
      <c r="V35" s="11">
        <f>[31]Outubro!$D$25</f>
        <v>23.5</v>
      </c>
      <c r="W35" s="11">
        <f>[31]Outubro!$D$26</f>
        <v>19.5</v>
      </c>
      <c r="X35" s="11">
        <f>[31]Outubro!$D$27</f>
        <v>15.8</v>
      </c>
      <c r="Y35" s="11">
        <f>[31]Outubro!$D$28</f>
        <v>19</v>
      </c>
      <c r="Z35" s="11">
        <f>[31]Outubro!$D$29</f>
        <v>24.1</v>
      </c>
      <c r="AA35" s="11">
        <f>[31]Outubro!$D$30</f>
        <v>22.5</v>
      </c>
      <c r="AB35" s="11">
        <f>[31]Outubro!$D$31</f>
        <v>25.9</v>
      </c>
      <c r="AC35" s="11">
        <f>[31]Outubro!$D$32</f>
        <v>24.7</v>
      </c>
      <c r="AD35" s="11">
        <f>[31]Outubro!$D$33</f>
        <v>23.1</v>
      </c>
      <c r="AE35" s="11">
        <f>[31]Outubro!$D$34</f>
        <v>26.1</v>
      </c>
      <c r="AF35" s="11">
        <f>[31]Outubro!$D$35</f>
        <v>26.2</v>
      </c>
      <c r="AG35" s="14">
        <f t="shared" si="5"/>
        <v>15.8</v>
      </c>
      <c r="AH35" s="93">
        <f t="shared" si="6"/>
        <v>23.406451612903229</v>
      </c>
      <c r="AK35" t="s">
        <v>47</v>
      </c>
    </row>
    <row r="36" spans="1:39" x14ac:dyDescent="0.2">
      <c r="A36" s="57" t="s">
        <v>144</v>
      </c>
      <c r="B36" s="11" t="str">
        <f>[32]Outubro!$D$5</f>
        <v>*</v>
      </c>
      <c r="C36" s="11" t="str">
        <f>[32]Outubro!$D$6</f>
        <v>*</v>
      </c>
      <c r="D36" s="11" t="str">
        <f>[32]Outubro!$D$7</f>
        <v>*</v>
      </c>
      <c r="E36" s="11" t="str">
        <f>[32]Outubro!$D$8</f>
        <v>*</v>
      </c>
      <c r="F36" s="11" t="str">
        <f>[32]Outubro!$D$9</f>
        <v>*</v>
      </c>
      <c r="G36" s="11" t="str">
        <f>[32]Outubro!$D$10</f>
        <v>*</v>
      </c>
      <c r="H36" s="11" t="str">
        <f>[32]Outubro!$D$11</f>
        <v>*</v>
      </c>
      <c r="I36" s="11" t="str">
        <f>[32]Outubro!$D$12</f>
        <v>*</v>
      </c>
      <c r="J36" s="11" t="str">
        <f>[32]Outubro!$D$13</f>
        <v>*</v>
      </c>
      <c r="K36" s="11" t="str">
        <f>[32]Outubro!$D$14</f>
        <v>*</v>
      </c>
      <c r="L36" s="11" t="str">
        <f>[32]Outubro!$D$15</f>
        <v>*</v>
      </c>
      <c r="M36" s="11" t="str">
        <f>[32]Outubro!$D$16</f>
        <v>*</v>
      </c>
      <c r="N36" s="11" t="str">
        <f>[32]Outubro!$D$17</f>
        <v>*</v>
      </c>
      <c r="O36" s="11" t="str">
        <f>[32]Outubro!$D$18</f>
        <v>*</v>
      </c>
      <c r="P36" s="11" t="str">
        <f>[32]Outubro!$D$19</f>
        <v>*</v>
      </c>
      <c r="Q36" s="11" t="str">
        <f>[32]Outubro!$D$20</f>
        <v>*</v>
      </c>
      <c r="R36" s="11" t="str">
        <f>[32]Outubro!$D$21</f>
        <v>*</v>
      </c>
      <c r="S36" s="11" t="str">
        <f>[32]Outubro!$D$22</f>
        <v>*</v>
      </c>
      <c r="T36" s="11" t="str">
        <f>[32]Outubro!$D$23</f>
        <v>*</v>
      </c>
      <c r="U36" s="11" t="str">
        <f>[32]Outubro!$D$24</f>
        <v>*</v>
      </c>
      <c r="V36" s="11" t="str">
        <f>[32]Outubro!$D$25</f>
        <v>*</v>
      </c>
      <c r="W36" s="11" t="str">
        <f>[32]Outubro!$D$26</f>
        <v>*</v>
      </c>
      <c r="X36" s="11" t="str">
        <f>[32]Outubro!$D$27</f>
        <v>*</v>
      </c>
      <c r="Y36" s="11" t="str">
        <f>[32]Outubro!$D$28</f>
        <v>*</v>
      </c>
      <c r="Z36" s="11" t="str">
        <f>[32]Outubro!$D$29</f>
        <v>*</v>
      </c>
      <c r="AA36" s="11" t="str">
        <f>[32]Outubro!$D$30</f>
        <v>*</v>
      </c>
      <c r="AB36" s="11" t="str">
        <f>[32]Outubro!$D$31</f>
        <v>*</v>
      </c>
      <c r="AC36" s="11" t="str">
        <f>[32]Outubro!$D$32</f>
        <v>*</v>
      </c>
      <c r="AD36" s="11" t="str">
        <f>[32]Outubro!$D$33</f>
        <v>*</v>
      </c>
      <c r="AE36" s="11" t="str">
        <f>[32]Outubro!$D$34</f>
        <v>*</v>
      </c>
      <c r="AF36" s="11" t="str">
        <f>[32]Outubro!$D$35</f>
        <v>*</v>
      </c>
      <c r="AG36" s="14" t="s">
        <v>226</v>
      </c>
      <c r="AH36" s="93" t="s">
        <v>226</v>
      </c>
      <c r="AJ36" t="s">
        <v>47</v>
      </c>
    </row>
    <row r="37" spans="1:39" x14ac:dyDescent="0.2">
      <c r="A37" s="57" t="s">
        <v>14</v>
      </c>
      <c r="B37" s="11">
        <f>[33]Outubro!$D$5</f>
        <v>19</v>
      </c>
      <c r="C37" s="11">
        <f>[33]Outubro!$D$6</f>
        <v>23.5</v>
      </c>
      <c r="D37" s="11">
        <f>[33]Outubro!$D$7</f>
        <v>21.2</v>
      </c>
      <c r="E37" s="11">
        <f>[33]Outubro!$D$8</f>
        <v>20.7</v>
      </c>
      <c r="F37" s="11">
        <f>[33]Outubro!$D$9</f>
        <v>18.8</v>
      </c>
      <c r="G37" s="11">
        <f>[33]Outubro!$D$10</f>
        <v>23.8</v>
      </c>
      <c r="H37" s="11">
        <f>[33]Outubro!$D$11</f>
        <v>19.899999999999999</v>
      </c>
      <c r="I37" s="11">
        <f>[33]Outubro!$D$12</f>
        <v>21.3</v>
      </c>
      <c r="J37" s="11">
        <f>[33]Outubro!$D$13</f>
        <v>20.9</v>
      </c>
      <c r="K37" s="11">
        <f>[33]Outubro!$D$14</f>
        <v>22.7</v>
      </c>
      <c r="L37" s="11">
        <f>[33]Outubro!$D$15</f>
        <v>21.2</v>
      </c>
      <c r="M37" s="11">
        <f>[33]Outubro!$D$16</f>
        <v>21.3</v>
      </c>
      <c r="N37" s="11">
        <f>[33]Outubro!$D$17</f>
        <v>22</v>
      </c>
      <c r="O37" s="11">
        <f>[33]Outubro!$D$18</f>
        <v>20.5</v>
      </c>
      <c r="P37" s="11">
        <f>[33]Outubro!$D$19</f>
        <v>21.9</v>
      </c>
      <c r="Q37" s="11">
        <f>[33]Outubro!$D$20</f>
        <v>22.9</v>
      </c>
      <c r="R37" s="11">
        <f>[33]Outubro!$D$21</f>
        <v>26.3</v>
      </c>
      <c r="S37" s="11">
        <f>[33]Outubro!$D$22</f>
        <v>25.5</v>
      </c>
      <c r="T37" s="11">
        <f>[33]Outubro!$D$23</f>
        <v>22.8</v>
      </c>
      <c r="U37" s="11">
        <f>[33]Outubro!$D$24</f>
        <v>23.2</v>
      </c>
      <c r="V37" s="11">
        <f>[33]Outubro!$D$25</f>
        <v>19.3</v>
      </c>
      <c r="W37" s="11">
        <f>[33]Outubro!$D$26</f>
        <v>19.399999999999999</v>
      </c>
      <c r="X37" s="11">
        <f>[33]Outubro!$D$27</f>
        <v>19.7</v>
      </c>
      <c r="Y37" s="11">
        <f>[33]Outubro!$D$28</f>
        <v>21.2</v>
      </c>
      <c r="Z37" s="11">
        <f>[33]Outubro!$D$29</f>
        <v>19.7</v>
      </c>
      <c r="AA37" s="11">
        <f>[33]Outubro!$D$30</f>
        <v>20.8</v>
      </c>
      <c r="AB37" s="11">
        <f>[33]Outubro!$D$31</f>
        <v>24.1</v>
      </c>
      <c r="AC37" s="11">
        <f>[33]Outubro!$D$32</f>
        <v>22.6</v>
      </c>
      <c r="AD37" s="11">
        <f>[33]Outubro!$D$33</f>
        <v>22.5</v>
      </c>
      <c r="AE37" s="11">
        <f>[33]Outubro!$D$34</f>
        <v>24.4</v>
      </c>
      <c r="AF37" s="11">
        <f>[33]Outubro!$D$35</f>
        <v>23.9</v>
      </c>
      <c r="AG37" s="14">
        <f>MIN(B37:AF37)</f>
        <v>18.8</v>
      </c>
      <c r="AH37" s="93">
        <f>AVERAGE(B37:AF37)</f>
        <v>21.838709677419356</v>
      </c>
    </row>
    <row r="38" spans="1:39" x14ac:dyDescent="0.2">
      <c r="A38" s="57" t="s">
        <v>174</v>
      </c>
      <c r="B38" s="11">
        <f>[34]Outubro!$D$5</f>
        <v>24.2</v>
      </c>
      <c r="C38" s="11">
        <f>[34]Outubro!$D$6</f>
        <v>24.2</v>
      </c>
      <c r="D38" s="11">
        <f>[34]Outubro!$D$7</f>
        <v>20.6</v>
      </c>
      <c r="E38" s="11">
        <f>[34]Outubro!$D$8</f>
        <v>23.8</v>
      </c>
      <c r="F38" s="11">
        <f>[34]Outubro!$D$9</f>
        <v>24.5</v>
      </c>
      <c r="G38" s="11">
        <f>[34]Outubro!$D$10</f>
        <v>21.5</v>
      </c>
      <c r="H38" s="11">
        <f>[34]Outubro!$D$11</f>
        <v>22.2</v>
      </c>
      <c r="I38" s="11">
        <f>[34]Outubro!$D$12</f>
        <v>21</v>
      </c>
      <c r="J38" s="11">
        <f>[34]Outubro!$D$13</f>
        <v>21.5</v>
      </c>
      <c r="K38" s="11">
        <f>[34]Outubro!$D$14</f>
        <v>22.6</v>
      </c>
      <c r="L38" s="11">
        <f>[34]Outubro!$D$15</f>
        <v>23.6</v>
      </c>
      <c r="M38" s="11">
        <f>[34]Outubro!$D$16</f>
        <v>22.1</v>
      </c>
      <c r="N38" s="11">
        <f>[34]Outubro!$D$17</f>
        <v>21.4</v>
      </c>
      <c r="O38" s="11">
        <f>[34]Outubro!$D$18</f>
        <v>21.6</v>
      </c>
      <c r="P38" s="11">
        <f>[34]Outubro!$D$19</f>
        <v>23.5</v>
      </c>
      <c r="Q38" s="11">
        <f>[34]Outubro!$D$20</f>
        <v>23.1</v>
      </c>
      <c r="R38" s="11">
        <f>[34]Outubro!$D$21</f>
        <v>23.5</v>
      </c>
      <c r="S38" s="11">
        <f>[34]Outubro!$D$22</f>
        <v>24.5</v>
      </c>
      <c r="T38" s="11">
        <f>[34]Outubro!$D$23</f>
        <v>24.6</v>
      </c>
      <c r="U38" s="11">
        <f>[34]Outubro!$D$24</f>
        <v>22.2</v>
      </c>
      <c r="V38" s="11">
        <f>[34]Outubro!$D$25</f>
        <v>22.6</v>
      </c>
      <c r="W38" s="11">
        <f>[34]Outubro!$D$26</f>
        <v>22.7</v>
      </c>
      <c r="X38" s="11">
        <f>[34]Outubro!$D$27</f>
        <v>21.7</v>
      </c>
      <c r="Y38" s="11">
        <f>[34]Outubro!$D$28</f>
        <v>19.899999999999999</v>
      </c>
      <c r="Z38" s="11">
        <f>[34]Outubro!$D$29</f>
        <v>22.3</v>
      </c>
      <c r="AA38" s="11">
        <f>[34]Outubro!$D$30</f>
        <v>22.2</v>
      </c>
      <c r="AB38" s="11">
        <f>[34]Outubro!$D$31</f>
        <v>24</v>
      </c>
      <c r="AC38" s="11">
        <f>[34]Outubro!$D$32</f>
        <v>23.1</v>
      </c>
      <c r="AD38" s="11">
        <f>[34]Outubro!$D$33</f>
        <v>22.9</v>
      </c>
      <c r="AE38" s="11">
        <f>[34]Outubro!$D$34</f>
        <v>22.3</v>
      </c>
      <c r="AF38" s="11">
        <f>[34]Outubro!$D$35</f>
        <v>24.8</v>
      </c>
      <c r="AG38" s="14">
        <f>MIN(B38:AF38)</f>
        <v>19.899999999999999</v>
      </c>
      <c r="AH38" s="93">
        <f>AVERAGE(B38:AF38)</f>
        <v>22.732258064516127</v>
      </c>
      <c r="AJ38" t="s">
        <v>47</v>
      </c>
      <c r="AL38" t="s">
        <v>47</v>
      </c>
    </row>
    <row r="39" spans="1:39" x14ac:dyDescent="0.2">
      <c r="A39" s="57" t="s">
        <v>15</v>
      </c>
      <c r="B39" s="11">
        <f>[35]Outubro!$D$5</f>
        <v>20.2</v>
      </c>
      <c r="C39" s="11">
        <f>[35]Outubro!$D$6</f>
        <v>24.4</v>
      </c>
      <c r="D39" s="11">
        <f>[35]Outubro!$D$7</f>
        <v>20.6</v>
      </c>
      <c r="E39" s="11">
        <f>[35]Outubro!$D$8</f>
        <v>21.3</v>
      </c>
      <c r="F39" s="11">
        <f>[35]Outubro!$D$9</f>
        <v>16.3</v>
      </c>
      <c r="G39" s="11">
        <f>[35]Outubro!$D$10</f>
        <v>15.9</v>
      </c>
      <c r="H39" s="11">
        <f>[35]Outubro!$D$11</f>
        <v>15.8</v>
      </c>
      <c r="I39" s="11">
        <f>[35]Outubro!$D$12</f>
        <v>16.600000000000001</v>
      </c>
      <c r="J39" s="11">
        <f>[35]Outubro!$D$13</f>
        <v>17.899999999999999</v>
      </c>
      <c r="K39" s="11">
        <f>[35]Outubro!$D$14</f>
        <v>18.5</v>
      </c>
      <c r="L39" s="11">
        <f>[35]Outubro!$D$15</f>
        <v>19.7</v>
      </c>
      <c r="M39" s="11">
        <f>[35]Outubro!$D$16</f>
        <v>22.4</v>
      </c>
      <c r="N39" s="11">
        <f>[35]Outubro!$D$17</f>
        <v>22.1</v>
      </c>
      <c r="O39" s="11">
        <f>[35]Outubro!$D$18</f>
        <v>19.899999999999999</v>
      </c>
      <c r="P39" s="11">
        <f>[35]Outubro!$D$19</f>
        <v>20.399999999999999</v>
      </c>
      <c r="Q39" s="11">
        <f>[35]Outubro!$D$20</f>
        <v>17.3</v>
      </c>
      <c r="R39" s="11">
        <f>[35]Outubro!$D$21</f>
        <v>21.6</v>
      </c>
      <c r="S39" s="11">
        <f>[35]Outubro!$D$22</f>
        <v>20.9</v>
      </c>
      <c r="T39" s="11">
        <f>[35]Outubro!$D$23</f>
        <v>19.3</v>
      </c>
      <c r="U39" s="11">
        <f>[35]Outubro!$D$24</f>
        <v>20</v>
      </c>
      <c r="V39" s="11">
        <f>[35]Outubro!$D$25</f>
        <v>14.3</v>
      </c>
      <c r="W39" s="11">
        <f>[35]Outubro!$D$26</f>
        <v>12.8</v>
      </c>
      <c r="X39" s="11">
        <f>[35]Outubro!$D$27</f>
        <v>14.3</v>
      </c>
      <c r="Y39" s="11">
        <f>[35]Outubro!$D$28</f>
        <v>19</v>
      </c>
      <c r="Z39" s="11">
        <f>[35]Outubro!$D$29</f>
        <v>21.3</v>
      </c>
      <c r="AA39" s="11">
        <f>[35]Outubro!$D$30</f>
        <v>21.6</v>
      </c>
      <c r="AB39" s="11">
        <f>[35]Outubro!$D$31</f>
        <v>20.6</v>
      </c>
      <c r="AC39" s="11">
        <f>[35]Outubro!$D$32</f>
        <v>22.7</v>
      </c>
      <c r="AD39" s="11">
        <f>[35]Outubro!$D$33</f>
        <v>20.8</v>
      </c>
      <c r="AE39" s="11">
        <f>[35]Outubro!$D$34</f>
        <v>23.5</v>
      </c>
      <c r="AF39" s="11">
        <f>[35]Outubro!$D$35</f>
        <v>19.3</v>
      </c>
      <c r="AG39" s="14">
        <f t="shared" ref="AG39:AG49" si="7">MIN(B39:AF39)</f>
        <v>12.8</v>
      </c>
      <c r="AH39" s="93">
        <f t="shared" ref="AH39:AH49" si="8">AVERAGE(B39:AF39)</f>
        <v>19.396774193548385</v>
      </c>
      <c r="AI39" s="12" t="s">
        <v>47</v>
      </c>
      <c r="AJ39" t="s">
        <v>47</v>
      </c>
      <c r="AL39" t="s">
        <v>47</v>
      </c>
    </row>
    <row r="40" spans="1:39" x14ac:dyDescent="0.2">
      <c r="A40" s="57" t="s">
        <v>16</v>
      </c>
      <c r="B40" s="11">
        <f>[36]Outubro!$D$5</f>
        <v>30.2</v>
      </c>
      <c r="C40" s="11">
        <f>[36]Outubro!$D$6</f>
        <v>26.9</v>
      </c>
      <c r="D40" s="11">
        <f>[36]Outubro!$D$7</f>
        <v>17.600000000000001</v>
      </c>
      <c r="E40" s="11">
        <f>[36]Outubro!$D$8</f>
        <v>21</v>
      </c>
      <c r="F40" s="11">
        <f>[36]Outubro!$D$9</f>
        <v>18.3</v>
      </c>
      <c r="G40" s="11">
        <f>[36]Outubro!$D$10</f>
        <v>17.600000000000001</v>
      </c>
      <c r="H40" s="11">
        <f>[36]Outubro!$D$11</f>
        <v>17.3</v>
      </c>
      <c r="I40" s="11">
        <f>[36]Outubro!$D$12</f>
        <v>19.399999999999999</v>
      </c>
      <c r="J40" s="11">
        <f>[36]Outubro!$D$13</f>
        <v>18.3</v>
      </c>
      <c r="K40" s="11">
        <f>[36]Outubro!$D$14</f>
        <v>23</v>
      </c>
      <c r="L40" s="11">
        <f>[36]Outubro!$D$15</f>
        <v>27.2</v>
      </c>
      <c r="M40" s="11">
        <f>[36]Outubro!$D$16</f>
        <v>31</v>
      </c>
      <c r="N40" s="11">
        <f>[36]Outubro!$D$17</f>
        <v>30.4</v>
      </c>
      <c r="O40" s="11">
        <f>[36]Outubro!$D$18</f>
        <v>33.6</v>
      </c>
      <c r="P40" s="11">
        <f>[36]Outubro!$D$19</f>
        <v>21.7</v>
      </c>
      <c r="Q40" s="11">
        <f>[36]Outubro!$D$20</f>
        <v>18.2</v>
      </c>
      <c r="R40" s="11">
        <f>[36]Outubro!$D$21</f>
        <v>21.6</v>
      </c>
      <c r="S40" s="11">
        <f>[36]Outubro!$D$22</f>
        <v>24.1</v>
      </c>
      <c r="T40" s="11">
        <f>[36]Outubro!$D$23</f>
        <v>21</v>
      </c>
      <c r="U40" s="11">
        <f>[36]Outubro!$D$24</f>
        <v>21</v>
      </c>
      <c r="V40" s="11">
        <f>[36]Outubro!$D$25</f>
        <v>21.6</v>
      </c>
      <c r="W40" s="11">
        <f>[36]Outubro!$D$26</f>
        <v>16</v>
      </c>
      <c r="X40" s="11">
        <f>[36]Outubro!$D$27</f>
        <v>19.600000000000001</v>
      </c>
      <c r="Y40" s="11">
        <f>[36]Outubro!$D$28</f>
        <v>23.1</v>
      </c>
      <c r="Z40" s="11">
        <f>[36]Outubro!$D$29</f>
        <v>31</v>
      </c>
      <c r="AA40" s="11">
        <f>[36]Outubro!$D$30</f>
        <v>31.7</v>
      </c>
      <c r="AB40" s="11">
        <f>[36]Outubro!$D$31</f>
        <v>31.4</v>
      </c>
      <c r="AC40" s="11">
        <f>[36]Outubro!$D$32</f>
        <v>31.9</v>
      </c>
      <c r="AD40" s="11">
        <f>[36]Outubro!$D$33</f>
        <v>33.299999999999997</v>
      </c>
      <c r="AE40" s="11">
        <f>[36]Outubro!$D$34</f>
        <v>34.700000000000003</v>
      </c>
      <c r="AF40" s="11">
        <f>[36]Outubro!$D$35</f>
        <v>33.799999999999997</v>
      </c>
      <c r="AG40" s="14">
        <f t="shared" si="7"/>
        <v>16</v>
      </c>
      <c r="AH40" s="93">
        <f t="shared" si="8"/>
        <v>24.758064516129032</v>
      </c>
      <c r="AJ40" t="s">
        <v>47</v>
      </c>
      <c r="AK40" t="s">
        <v>47</v>
      </c>
    </row>
    <row r="41" spans="1:39" x14ac:dyDescent="0.2">
      <c r="A41" s="57" t="s">
        <v>175</v>
      </c>
      <c r="B41" s="11">
        <f>[37]Outubro!$D$5</f>
        <v>20.8</v>
      </c>
      <c r="C41" s="11">
        <f>[37]Outubro!$D$6</f>
        <v>25.4</v>
      </c>
      <c r="D41" s="11">
        <f>[37]Outubro!$D$7</f>
        <v>20.100000000000001</v>
      </c>
      <c r="E41" s="11">
        <f>[37]Outubro!$D$8</f>
        <v>21</v>
      </c>
      <c r="F41" s="11">
        <f>[37]Outubro!$D$9</f>
        <v>21.3</v>
      </c>
      <c r="G41" s="11">
        <f>[37]Outubro!$D$10</f>
        <v>19.7</v>
      </c>
      <c r="H41" s="11">
        <f>[37]Outubro!$D$11</f>
        <v>18.5</v>
      </c>
      <c r="I41" s="11">
        <f>[37]Outubro!$D$12</f>
        <v>18.899999999999999</v>
      </c>
      <c r="J41" s="11">
        <f>[37]Outubro!$D$13</f>
        <v>19.2</v>
      </c>
      <c r="K41" s="11">
        <f>[37]Outubro!$D$14</f>
        <v>19.3</v>
      </c>
      <c r="L41" s="11">
        <f>[37]Outubro!$D$15</f>
        <v>21.8</v>
      </c>
      <c r="M41" s="11">
        <f>[37]Outubro!$D$16</f>
        <v>22.2</v>
      </c>
      <c r="N41" s="11">
        <f>[37]Outubro!$D$17</f>
        <v>20.9</v>
      </c>
      <c r="O41" s="11">
        <f>[37]Outubro!$D$18</f>
        <v>21.6</v>
      </c>
      <c r="P41" s="11">
        <f>[37]Outubro!$D$19</f>
        <v>22.7</v>
      </c>
      <c r="Q41" s="11">
        <f>[37]Outubro!$D$20</f>
        <v>22.4</v>
      </c>
      <c r="R41" s="11">
        <f>[37]Outubro!$D$21</f>
        <v>18.899999999999999</v>
      </c>
      <c r="S41" s="11">
        <f>[37]Outubro!$D$22</f>
        <v>22.6</v>
      </c>
      <c r="T41" s="11">
        <f>[37]Outubro!$D$23</f>
        <v>21.4</v>
      </c>
      <c r="U41" s="11">
        <f>[37]Outubro!$D$24</f>
        <v>20.6</v>
      </c>
      <c r="V41" s="11">
        <f>[37]Outubro!$D$25</f>
        <v>21.5</v>
      </c>
      <c r="W41" s="11">
        <f>[37]Outubro!$D$26</f>
        <v>16.600000000000001</v>
      </c>
      <c r="X41" s="11">
        <f>[37]Outubro!$D$27</f>
        <v>15.8</v>
      </c>
      <c r="Y41" s="11">
        <f>[37]Outubro!$D$28</f>
        <v>19.7</v>
      </c>
      <c r="Z41" s="11">
        <f>[37]Outubro!$D$29</f>
        <v>20.3</v>
      </c>
      <c r="AA41" s="11">
        <f>[37]Outubro!$D$30</f>
        <v>21</v>
      </c>
      <c r="AB41" s="11">
        <f>[37]Outubro!$D$31</f>
        <v>21.9</v>
      </c>
      <c r="AC41" s="11">
        <f>[37]Outubro!$D$32</f>
        <v>22</v>
      </c>
      <c r="AD41" s="11">
        <f>[37]Outubro!$D$33</f>
        <v>20.8</v>
      </c>
      <c r="AE41" s="11">
        <f>[37]Outubro!$D$34</f>
        <v>22.4</v>
      </c>
      <c r="AF41" s="11">
        <f>[37]Outubro!$D$35</f>
        <v>22.9</v>
      </c>
      <c r="AG41" s="14">
        <f t="shared" si="7"/>
        <v>15.8</v>
      </c>
      <c r="AH41" s="93">
        <f t="shared" si="8"/>
        <v>20.78064516129032</v>
      </c>
      <c r="AL41" t="s">
        <v>47</v>
      </c>
    </row>
    <row r="42" spans="1:39" x14ac:dyDescent="0.2">
      <c r="A42" s="57" t="s">
        <v>17</v>
      </c>
      <c r="B42" s="11">
        <f>[38]Outubro!$D$5</f>
        <v>19.5</v>
      </c>
      <c r="C42" s="11">
        <f>[38]Outubro!$D$6</f>
        <v>22.2</v>
      </c>
      <c r="D42" s="11">
        <f>[38]Outubro!$D$7</f>
        <v>18.899999999999999</v>
      </c>
      <c r="E42" s="11">
        <f>[38]Outubro!$D$8</f>
        <v>20.7</v>
      </c>
      <c r="F42" s="11">
        <f>[38]Outubro!$D$9</f>
        <v>21</v>
      </c>
      <c r="G42" s="11">
        <f>[38]Outubro!$D$10</f>
        <v>19.2</v>
      </c>
      <c r="H42" s="11">
        <f>[38]Outubro!$D$11</f>
        <v>18.5</v>
      </c>
      <c r="I42" s="11">
        <f>[38]Outubro!$D$12</f>
        <v>17.8</v>
      </c>
      <c r="J42" s="11">
        <f>[38]Outubro!$D$13</f>
        <v>15.1</v>
      </c>
      <c r="K42" s="11">
        <f>[38]Outubro!$D$14</f>
        <v>18.399999999999999</v>
      </c>
      <c r="L42" s="11">
        <f>[38]Outubro!$D$15</f>
        <v>20.8</v>
      </c>
      <c r="M42" s="11">
        <f>[38]Outubro!$D$16</f>
        <v>22.1</v>
      </c>
      <c r="N42" s="11">
        <f>[38]Outubro!$D$17</f>
        <v>22.3</v>
      </c>
      <c r="O42" s="11">
        <f>[38]Outubro!$D$18</f>
        <v>20.7</v>
      </c>
      <c r="P42" s="11">
        <f>[38]Outubro!$D$19</f>
        <v>20</v>
      </c>
      <c r="Q42" s="11">
        <f>[38]Outubro!$D$20</f>
        <v>22</v>
      </c>
      <c r="R42" s="11">
        <f>[38]Outubro!$D$21</f>
        <v>20.3</v>
      </c>
      <c r="S42" s="11">
        <f>[38]Outubro!$D$22</f>
        <v>19</v>
      </c>
      <c r="T42" s="11">
        <f>[38]Outubro!$D$23</f>
        <v>20.6</v>
      </c>
      <c r="U42" s="11">
        <f>[38]Outubro!$D$24</f>
        <v>19.399999999999999</v>
      </c>
      <c r="V42" s="11">
        <f>[38]Outubro!$D$25</f>
        <v>20.9</v>
      </c>
      <c r="W42" s="11">
        <f>[38]Outubro!$D$26</f>
        <v>14.6</v>
      </c>
      <c r="X42" s="11">
        <f>[38]Outubro!$D$27</f>
        <v>13.1</v>
      </c>
      <c r="Y42" s="11">
        <f>[38]Outubro!$D$28</f>
        <v>16.100000000000001</v>
      </c>
      <c r="Z42" s="11">
        <f>[38]Outubro!$D$29</f>
        <v>18.899999999999999</v>
      </c>
      <c r="AA42" s="11">
        <f>[38]Outubro!$D$30</f>
        <v>20.6</v>
      </c>
      <c r="AB42" s="11">
        <f>[38]Outubro!$D$31</f>
        <v>20.9</v>
      </c>
      <c r="AC42" s="11">
        <f>[38]Outubro!$D$32</f>
        <v>22.4</v>
      </c>
      <c r="AD42" s="11">
        <f>[38]Outubro!$D$33</f>
        <v>21.3</v>
      </c>
      <c r="AE42" s="11">
        <f>[38]Outubro!$D$34</f>
        <v>24.1</v>
      </c>
      <c r="AF42" s="11">
        <f>[38]Outubro!$D$35</f>
        <v>22.1</v>
      </c>
      <c r="AG42" s="14">
        <f t="shared" si="7"/>
        <v>13.1</v>
      </c>
      <c r="AH42" s="93">
        <f t="shared" si="8"/>
        <v>19.79032258064516</v>
      </c>
      <c r="AJ42" t="s">
        <v>47</v>
      </c>
      <c r="AK42" t="s">
        <v>47</v>
      </c>
      <c r="AL42" t="s">
        <v>47</v>
      </c>
    </row>
    <row r="43" spans="1:39" x14ac:dyDescent="0.2">
      <c r="A43" s="57" t="s">
        <v>157</v>
      </c>
      <c r="B43" s="11">
        <f>[39]Outubro!$D$5</f>
        <v>20.5</v>
      </c>
      <c r="C43" s="11">
        <f>[39]Outubro!$D$6</f>
        <v>22.7</v>
      </c>
      <c r="D43" s="11">
        <f>[39]Outubro!$D$7</f>
        <v>20.2</v>
      </c>
      <c r="E43" s="11">
        <f>[39]Outubro!$D$8</f>
        <v>21.3</v>
      </c>
      <c r="F43" s="11">
        <f>[39]Outubro!$D$9</f>
        <v>18.5</v>
      </c>
      <c r="G43" s="11">
        <f>[39]Outubro!$D$10</f>
        <v>19.399999999999999</v>
      </c>
      <c r="H43" s="11">
        <f>[39]Outubro!$D$11</f>
        <v>19.600000000000001</v>
      </c>
      <c r="I43" s="11">
        <f>[39]Outubro!$D$12</f>
        <v>19.600000000000001</v>
      </c>
      <c r="J43" s="11">
        <f>[39]Outubro!$D$13</f>
        <v>20.3</v>
      </c>
      <c r="K43" s="11">
        <f>[39]Outubro!$D$14</f>
        <v>20.7</v>
      </c>
      <c r="L43" s="11">
        <f>[39]Outubro!$D$15</f>
        <v>21.4</v>
      </c>
      <c r="M43" s="11">
        <f>[39]Outubro!$D$16</f>
        <v>19.600000000000001</v>
      </c>
      <c r="N43" s="11">
        <f>[39]Outubro!$D$17</f>
        <v>20.7</v>
      </c>
      <c r="O43" s="11">
        <f>[39]Outubro!$D$18</f>
        <v>19.399999999999999</v>
      </c>
      <c r="P43" s="11">
        <f>[39]Outubro!$D$19</f>
        <v>22.1</v>
      </c>
      <c r="Q43" s="11">
        <f>[39]Outubro!$D$20</f>
        <v>20.8</v>
      </c>
      <c r="R43" s="11">
        <f>[39]Outubro!$D$21</f>
        <v>23.1</v>
      </c>
      <c r="S43" s="11">
        <f>[39]Outubro!$D$22</f>
        <v>21.4</v>
      </c>
      <c r="T43" s="11">
        <f>[39]Outubro!$D$23</f>
        <v>21.1</v>
      </c>
      <c r="U43" s="11">
        <f>[39]Outubro!$D$24</f>
        <v>21.9</v>
      </c>
      <c r="V43" s="11">
        <f>[39]Outubro!$D$25</f>
        <v>21.7</v>
      </c>
      <c r="W43" s="11">
        <f>[39]Outubro!$D$26</f>
        <v>17.5</v>
      </c>
      <c r="X43" s="11">
        <f>[39]Outubro!$D$27</f>
        <v>14.3</v>
      </c>
      <c r="Y43" s="11">
        <f>[39]Outubro!$D$28</f>
        <v>21.1</v>
      </c>
      <c r="Z43" s="11">
        <f>[39]Outubro!$D$29</f>
        <v>19.5</v>
      </c>
      <c r="AA43" s="11">
        <f>[39]Outubro!$D$30</f>
        <v>20.7</v>
      </c>
      <c r="AB43" s="11">
        <f>[39]Outubro!$D$31</f>
        <v>20.9</v>
      </c>
      <c r="AC43" s="11">
        <f>[39]Outubro!$D$32</f>
        <v>19.899999999999999</v>
      </c>
      <c r="AD43" s="11">
        <f>[39]Outubro!$D$33</f>
        <v>20.3</v>
      </c>
      <c r="AE43" s="11">
        <f>[39]Outubro!$D$34</f>
        <v>24.8</v>
      </c>
      <c r="AF43" s="11">
        <f>[39]Outubro!$D$35</f>
        <v>23.9</v>
      </c>
      <c r="AG43" s="14">
        <f t="shared" si="7"/>
        <v>14.3</v>
      </c>
      <c r="AH43" s="93">
        <f t="shared" si="8"/>
        <v>20.609677419354835</v>
      </c>
      <c r="AJ43" t="s">
        <v>47</v>
      </c>
    </row>
    <row r="44" spans="1:39" x14ac:dyDescent="0.2">
      <c r="A44" s="57" t="s">
        <v>18</v>
      </c>
      <c r="B44" s="11">
        <f>[40]Outubro!$D$5</f>
        <v>23.4</v>
      </c>
      <c r="C44" s="11">
        <f>[40]Outubro!$D$6</f>
        <v>20.6</v>
      </c>
      <c r="D44" s="11">
        <f>[40]Outubro!$D$7</f>
        <v>17.3</v>
      </c>
      <c r="E44" s="11">
        <f>[40]Outubro!$D$8</f>
        <v>20.2</v>
      </c>
      <c r="F44" s="11">
        <f>[40]Outubro!$D$9</f>
        <v>20.8</v>
      </c>
      <c r="G44" s="11">
        <f>[40]Outubro!$D$10</f>
        <v>18.7</v>
      </c>
      <c r="H44" s="11">
        <f>[40]Outubro!$D$11</f>
        <v>17.7</v>
      </c>
      <c r="I44" s="11">
        <f>[40]Outubro!$D$12</f>
        <v>18.8</v>
      </c>
      <c r="J44" s="11">
        <f>[40]Outubro!$D$13</f>
        <v>18.600000000000001</v>
      </c>
      <c r="K44" s="11">
        <f>[40]Outubro!$D$14</f>
        <v>20.399999999999999</v>
      </c>
      <c r="L44" s="11">
        <f>[40]Outubro!$D$15</f>
        <v>21</v>
      </c>
      <c r="M44" s="11">
        <f>[40]Outubro!$D$16</f>
        <v>21.3</v>
      </c>
      <c r="N44" s="11">
        <f>[40]Outubro!$D$17</f>
        <v>19.7</v>
      </c>
      <c r="O44" s="11">
        <f>[40]Outubro!$D$18</f>
        <v>19.600000000000001</v>
      </c>
      <c r="P44" s="11">
        <f>[40]Outubro!$D$19</f>
        <v>20.5</v>
      </c>
      <c r="Q44" s="11">
        <f>[40]Outubro!$D$20</f>
        <v>21.8</v>
      </c>
      <c r="R44" s="11">
        <f>[40]Outubro!$D$21</f>
        <v>21.9</v>
      </c>
      <c r="S44" s="11">
        <f>[40]Outubro!$D$22</f>
        <v>21.6</v>
      </c>
      <c r="T44" s="11">
        <f>[40]Outubro!$D$23</f>
        <v>20.399999999999999</v>
      </c>
      <c r="U44" s="11">
        <f>[40]Outubro!$D$24</f>
        <v>20</v>
      </c>
      <c r="V44" s="11">
        <f>[40]Outubro!$D$25</f>
        <v>19.3</v>
      </c>
      <c r="W44" s="11">
        <f>[40]Outubro!$D$26</f>
        <v>18.100000000000001</v>
      </c>
      <c r="X44" s="11">
        <f>[40]Outubro!$D$27</f>
        <v>18.100000000000001</v>
      </c>
      <c r="Y44" s="11">
        <f>[40]Outubro!$D$28</f>
        <v>18.899999999999999</v>
      </c>
      <c r="Z44" s="11">
        <f>[40]Outubro!$D$29</f>
        <v>21.6</v>
      </c>
      <c r="AA44" s="11">
        <f>[40]Outubro!$D$30</f>
        <v>21.3</v>
      </c>
      <c r="AB44" s="11">
        <f>[40]Outubro!$D$31</f>
        <v>21.8</v>
      </c>
      <c r="AC44" s="11">
        <f>[40]Outubro!$D$32</f>
        <v>22</v>
      </c>
      <c r="AD44" s="11">
        <f>[40]Outubro!$D$33</f>
        <v>20.399999999999999</v>
      </c>
      <c r="AE44" s="11">
        <f>[40]Outubro!$D$34</f>
        <v>21.5</v>
      </c>
      <c r="AF44" s="11">
        <f>[40]Outubro!$D$35</f>
        <v>22.3</v>
      </c>
      <c r="AG44" s="14">
        <f t="shared" si="7"/>
        <v>17.3</v>
      </c>
      <c r="AH44" s="93">
        <f t="shared" si="8"/>
        <v>20.309677419354834</v>
      </c>
      <c r="AJ44" t="s">
        <v>47</v>
      </c>
      <c r="AL44" t="s">
        <v>47</v>
      </c>
      <c r="AM44" t="s">
        <v>47</v>
      </c>
    </row>
    <row r="45" spans="1:39" x14ac:dyDescent="0.2">
      <c r="A45" s="57" t="s">
        <v>162</v>
      </c>
      <c r="B45" s="11">
        <f>[41]Outubro!$D$5</f>
        <v>20.5</v>
      </c>
      <c r="C45" s="11">
        <f>[41]Outubro!$D$6</f>
        <v>22.4</v>
      </c>
      <c r="D45" s="11">
        <f>[41]Outubro!$D$7</f>
        <v>21.2</v>
      </c>
      <c r="E45" s="11">
        <f>[41]Outubro!$D$8</f>
        <v>22.3</v>
      </c>
      <c r="F45" s="11">
        <f>[41]Outubro!$D$9</f>
        <v>21.6</v>
      </c>
      <c r="G45" s="11">
        <f>[41]Outubro!$D$10</f>
        <v>23.2</v>
      </c>
      <c r="H45" s="11">
        <f>[41]Outubro!$D$11</f>
        <v>20.6</v>
      </c>
      <c r="I45" s="11">
        <f>[41]Outubro!$D$12</f>
        <v>21.3</v>
      </c>
      <c r="J45" s="11">
        <f>[41]Outubro!$D$13</f>
        <v>21.1</v>
      </c>
      <c r="K45" s="11">
        <f>[41]Outubro!$D$14</f>
        <v>22.8</v>
      </c>
      <c r="L45" s="11">
        <f>[41]Outubro!$D$15</f>
        <v>21.8</v>
      </c>
      <c r="M45" s="11">
        <f>[41]Outubro!$D$16</f>
        <v>22.5</v>
      </c>
      <c r="N45" s="11">
        <f>[41]Outubro!$D$17</f>
        <v>22.3</v>
      </c>
      <c r="O45" s="11">
        <f>[41]Outubro!$D$18</f>
        <v>20.7</v>
      </c>
      <c r="P45" s="11">
        <f>[41]Outubro!$D$19</f>
        <v>23.6</v>
      </c>
      <c r="Q45" s="11">
        <f>[41]Outubro!$D$20</f>
        <v>22.3</v>
      </c>
      <c r="R45" s="11">
        <f>[41]Outubro!$D$21</f>
        <v>24.6</v>
      </c>
      <c r="S45" s="11">
        <f>[41]Outubro!$D$22</f>
        <v>23.5</v>
      </c>
      <c r="T45" s="11">
        <f>[41]Outubro!$D$23</f>
        <v>23.1</v>
      </c>
      <c r="U45" s="11">
        <f>[41]Outubro!$D$24</f>
        <v>24</v>
      </c>
      <c r="V45" s="11">
        <f>[41]Outubro!$D$25</f>
        <v>19.7</v>
      </c>
      <c r="W45" s="11">
        <f>[41]Outubro!$D$26</f>
        <v>19.100000000000001</v>
      </c>
      <c r="X45" s="11">
        <f>[41]Outubro!$D$27</f>
        <v>19.3</v>
      </c>
      <c r="Y45" s="11">
        <f>[41]Outubro!$D$28</f>
        <v>21.9</v>
      </c>
      <c r="Z45" s="11">
        <f>[41]Outubro!$D$29</f>
        <v>20.8</v>
      </c>
      <c r="AA45" s="11">
        <f>[41]Outubro!$D$30</f>
        <v>21.6</v>
      </c>
      <c r="AB45" s="11">
        <f>[41]Outubro!$D$31</f>
        <v>24.7</v>
      </c>
      <c r="AC45" s="11">
        <f>[41]Outubro!$D$32</f>
        <v>23.8</v>
      </c>
      <c r="AD45" s="11">
        <f>[41]Outubro!$D$33</f>
        <v>21.5</v>
      </c>
      <c r="AE45" s="11">
        <f>[41]Outubro!$D$34</f>
        <v>24.7</v>
      </c>
      <c r="AF45" s="11">
        <f>[41]Outubro!$D$35</f>
        <v>24.8</v>
      </c>
      <c r="AG45" s="14">
        <f t="shared" si="7"/>
        <v>19.100000000000001</v>
      </c>
      <c r="AH45" s="93">
        <f t="shared" si="8"/>
        <v>22.170967741935485</v>
      </c>
      <c r="AL45" t="s">
        <v>47</v>
      </c>
      <c r="AM45" t="s">
        <v>47</v>
      </c>
    </row>
    <row r="46" spans="1:39" x14ac:dyDescent="0.2">
      <c r="A46" s="57" t="s">
        <v>19</v>
      </c>
      <c r="B46" s="11">
        <f>[42]Outubro!$D$5</f>
        <v>21.8</v>
      </c>
      <c r="C46" s="11">
        <f>[42]Outubro!$D$6</f>
        <v>21.7</v>
      </c>
      <c r="D46" s="11">
        <f>[42]Outubro!$D$7</f>
        <v>21.3</v>
      </c>
      <c r="E46" s="11">
        <f>[42]Outubro!$D$8</f>
        <v>21.8</v>
      </c>
      <c r="F46" s="11">
        <f>[42]Outubro!$D$9</f>
        <v>17.7</v>
      </c>
      <c r="G46" s="11">
        <f>[42]Outubro!$D$10</f>
        <v>16.2</v>
      </c>
      <c r="H46" s="11">
        <f>[42]Outubro!$D$11</f>
        <v>16.3</v>
      </c>
      <c r="I46" s="11">
        <f>[42]Outubro!$D$12</f>
        <v>17.8</v>
      </c>
      <c r="J46" s="11">
        <f>[42]Outubro!$D$13</f>
        <v>18.3</v>
      </c>
      <c r="K46" s="11">
        <f>[42]Outubro!$D$14</f>
        <v>18.2</v>
      </c>
      <c r="L46" s="11">
        <f>[42]Outubro!$D$15</f>
        <v>21.9</v>
      </c>
      <c r="M46" s="11">
        <f>[42]Outubro!$D$16</f>
        <v>22.5</v>
      </c>
      <c r="N46" s="11">
        <f>[42]Outubro!$D$17</f>
        <v>20.6</v>
      </c>
      <c r="O46" s="11">
        <f>[42]Outubro!$D$18</f>
        <v>19.8</v>
      </c>
      <c r="P46" s="11">
        <f>[42]Outubro!$D$19</f>
        <v>21.3</v>
      </c>
      <c r="Q46" s="11">
        <f>[42]Outubro!$D$20</f>
        <v>18.3</v>
      </c>
      <c r="R46" s="11">
        <f>[42]Outubro!$D$21</f>
        <v>22.5</v>
      </c>
      <c r="S46" s="11">
        <f>[42]Outubro!$D$22</f>
        <v>21.1</v>
      </c>
      <c r="T46" s="11">
        <f>[42]Outubro!$D$23</f>
        <v>18.5</v>
      </c>
      <c r="U46" s="11">
        <f>[42]Outubro!$D$24</f>
        <v>21.3</v>
      </c>
      <c r="V46" s="11">
        <f>[42]Outubro!$D$25</f>
        <v>15.7</v>
      </c>
      <c r="W46" s="11">
        <f>[42]Outubro!$D$26</f>
        <v>13.2</v>
      </c>
      <c r="X46" s="11">
        <f>[42]Outubro!$D$27</f>
        <v>14.4</v>
      </c>
      <c r="Y46" s="11">
        <f>[42]Outubro!$D$28</f>
        <v>18.5</v>
      </c>
      <c r="Z46" s="11">
        <f>[42]Outubro!$D$29</f>
        <v>20.2</v>
      </c>
      <c r="AA46" s="11">
        <f>[42]Outubro!$D$30</f>
        <v>22.5</v>
      </c>
      <c r="AB46" s="11">
        <f>[42]Outubro!$D$31</f>
        <v>20.9</v>
      </c>
      <c r="AC46" s="11">
        <f>[42]Outubro!$D$32</f>
        <v>21.6</v>
      </c>
      <c r="AD46" s="11">
        <f>[42]Outubro!$D$33</f>
        <v>21.5</v>
      </c>
      <c r="AE46" s="11">
        <f>[42]Outubro!$D$34</f>
        <v>23.9</v>
      </c>
      <c r="AF46" s="11">
        <f>[42]Outubro!$D$35</f>
        <v>19.7</v>
      </c>
      <c r="AG46" s="14">
        <f t="shared" si="7"/>
        <v>13.2</v>
      </c>
      <c r="AH46" s="93">
        <f t="shared" si="8"/>
        <v>19.709677419354843</v>
      </c>
      <c r="AI46" s="12" t="s">
        <v>47</v>
      </c>
      <c r="AJ46" t="s">
        <v>47</v>
      </c>
    </row>
    <row r="47" spans="1:39" x14ac:dyDescent="0.2">
      <c r="A47" s="57" t="s">
        <v>31</v>
      </c>
      <c r="B47" s="11">
        <f>[43]Outubro!$D$5</f>
        <v>23.7</v>
      </c>
      <c r="C47" s="11">
        <f>[43]Outubro!$D$6</f>
        <v>24.5</v>
      </c>
      <c r="D47" s="11">
        <f>[43]Outubro!$D$7</f>
        <v>20</v>
      </c>
      <c r="E47" s="11">
        <f>[43]Outubro!$D$8</f>
        <v>21.3</v>
      </c>
      <c r="F47" s="11">
        <f>[43]Outubro!$D$9</f>
        <v>21.4</v>
      </c>
      <c r="G47" s="11">
        <f>[43]Outubro!$D$10</f>
        <v>18.3</v>
      </c>
      <c r="H47" s="11">
        <f>[43]Outubro!$D$11</f>
        <v>17.899999999999999</v>
      </c>
      <c r="I47" s="11">
        <f>[43]Outubro!$D$12</f>
        <v>17.5</v>
      </c>
      <c r="J47" s="11">
        <f>[43]Outubro!$D$13</f>
        <v>17.7</v>
      </c>
      <c r="K47" s="11">
        <f>[43]Outubro!$D$14</f>
        <v>20.2</v>
      </c>
      <c r="L47" s="11">
        <f>[43]Outubro!$D$15</f>
        <v>22.1</v>
      </c>
      <c r="M47" s="11">
        <f>[43]Outubro!$D$16</f>
        <v>23</v>
      </c>
      <c r="N47" s="11">
        <f>[43]Outubro!$D$17</f>
        <v>21.7</v>
      </c>
      <c r="O47" s="11">
        <f>[43]Outubro!$D$18</f>
        <v>20.6</v>
      </c>
      <c r="P47" s="11">
        <f>[43]Outubro!$D$19</f>
        <v>20.9</v>
      </c>
      <c r="Q47" s="11">
        <f>[43]Outubro!$D$20</f>
        <v>21.5</v>
      </c>
      <c r="R47" s="11">
        <f>[43]Outubro!$D$21</f>
        <v>21.4</v>
      </c>
      <c r="S47" s="11">
        <f>[43]Outubro!$D$22</f>
        <v>22.6</v>
      </c>
      <c r="T47" s="11">
        <f>[43]Outubro!$D$23</f>
        <v>21.8</v>
      </c>
      <c r="U47" s="11">
        <f>[43]Outubro!$D$24</f>
        <v>18.3</v>
      </c>
      <c r="V47" s="11">
        <f>[43]Outubro!$D$25</f>
        <v>19.100000000000001</v>
      </c>
      <c r="W47" s="11">
        <f>[43]Outubro!$D$26</f>
        <v>14.2</v>
      </c>
      <c r="X47" s="11">
        <f>[43]Outubro!$D$27</f>
        <v>13.8</v>
      </c>
      <c r="Y47" s="11">
        <f>[43]Outubro!$D$28</f>
        <v>19.7</v>
      </c>
      <c r="Z47" s="11">
        <f>[43]Outubro!$D$29</f>
        <v>23.6</v>
      </c>
      <c r="AA47" s="11">
        <f>[43]Outubro!$D$30</f>
        <v>18.2</v>
      </c>
      <c r="AB47" s="11">
        <f>[43]Outubro!$D$31</f>
        <v>21.4</v>
      </c>
      <c r="AC47" s="11">
        <f>[43]Outubro!$D$32</f>
        <v>23.7</v>
      </c>
      <c r="AD47" s="11">
        <f>[43]Outubro!$D$33</f>
        <v>21.3</v>
      </c>
      <c r="AE47" s="11">
        <f>[43]Outubro!$D$34</f>
        <v>25.1</v>
      </c>
      <c r="AF47" s="11">
        <f>[43]Outubro!$D$35</f>
        <v>25.4</v>
      </c>
      <c r="AG47" s="14">
        <f t="shared" si="7"/>
        <v>13.8</v>
      </c>
      <c r="AH47" s="93">
        <f t="shared" si="8"/>
        <v>20.70645161290323</v>
      </c>
    </row>
    <row r="48" spans="1:39" x14ac:dyDescent="0.2">
      <c r="A48" s="57" t="s">
        <v>44</v>
      </c>
      <c r="B48" s="11">
        <f>[44]Outubro!$D$5</f>
        <v>23.9</v>
      </c>
      <c r="C48" s="11">
        <f>[44]Outubro!$D$6</f>
        <v>21.8</v>
      </c>
      <c r="D48" s="11">
        <f>[44]Outubro!$D$7</f>
        <v>20.3</v>
      </c>
      <c r="E48" s="11">
        <f>[44]Outubro!$D$8</f>
        <v>22.7</v>
      </c>
      <c r="F48" s="11">
        <f>[44]Outubro!$D$9</f>
        <v>21.4</v>
      </c>
      <c r="G48" s="11">
        <f>[44]Outubro!$D$10</f>
        <v>19</v>
      </c>
      <c r="H48" s="11">
        <f>[44]Outubro!$D$11</f>
        <v>18.7</v>
      </c>
      <c r="I48" s="11">
        <f>[44]Outubro!$D$12</f>
        <v>18.2</v>
      </c>
      <c r="J48" s="11">
        <f>[44]Outubro!$D$13</f>
        <v>19.3</v>
      </c>
      <c r="K48" s="11">
        <f>[44]Outubro!$D$14</f>
        <v>22.5</v>
      </c>
      <c r="L48" s="11">
        <f>[44]Outubro!$D$15</f>
        <v>23.1</v>
      </c>
      <c r="M48" s="11">
        <f>[44]Outubro!$D$16</f>
        <v>21.9</v>
      </c>
      <c r="N48" s="11">
        <f>[44]Outubro!$D$17</f>
        <v>22.3</v>
      </c>
      <c r="O48" s="11">
        <f>[44]Outubro!$D$18</f>
        <v>20.3</v>
      </c>
      <c r="P48" s="11">
        <f>[44]Outubro!$D$19</f>
        <v>20.9</v>
      </c>
      <c r="Q48" s="11">
        <f>[44]Outubro!$D$20</f>
        <v>20.5</v>
      </c>
      <c r="R48" s="11">
        <f>[44]Outubro!$D$21</f>
        <v>20.5</v>
      </c>
      <c r="S48" s="11">
        <f>[44]Outubro!$D$22</f>
        <v>22.3</v>
      </c>
      <c r="T48" s="11">
        <f>[44]Outubro!$D$23</f>
        <v>23.7</v>
      </c>
      <c r="U48" s="11">
        <f>[44]Outubro!$D$24</f>
        <v>19.7</v>
      </c>
      <c r="V48" s="11">
        <f>[44]Outubro!$D$25</f>
        <v>20.5</v>
      </c>
      <c r="W48" s="11">
        <f>[44]Outubro!$D$26</f>
        <v>19.600000000000001</v>
      </c>
      <c r="X48" s="11">
        <f>[44]Outubro!$D$27</f>
        <v>20</v>
      </c>
      <c r="Y48" s="11">
        <f>[44]Outubro!$D$28</f>
        <v>20.6</v>
      </c>
      <c r="Z48" s="11">
        <f>[44]Outubro!$D$29</f>
        <v>19.600000000000001</v>
      </c>
      <c r="AA48" s="11">
        <f>[44]Outubro!$D$30</f>
        <v>21.6</v>
      </c>
      <c r="AB48" s="11">
        <f>[44]Outubro!$D$31</f>
        <v>22.8</v>
      </c>
      <c r="AC48" s="11">
        <f>[44]Outubro!$D$32</f>
        <v>23.9</v>
      </c>
      <c r="AD48" s="11">
        <f>[44]Outubro!$D$33</f>
        <v>22.1</v>
      </c>
      <c r="AE48" s="11">
        <f>[44]Outubro!$D$34</f>
        <v>23.7</v>
      </c>
      <c r="AF48" s="11">
        <f>[44]Outubro!$D$35</f>
        <v>22.3</v>
      </c>
      <c r="AG48" s="14">
        <f t="shared" si="7"/>
        <v>18.2</v>
      </c>
      <c r="AH48" s="93">
        <f t="shared" si="8"/>
        <v>21.28064516129032</v>
      </c>
      <c r="AI48" s="12" t="s">
        <v>47</v>
      </c>
      <c r="AJ48" t="s">
        <v>47</v>
      </c>
      <c r="AL48" t="s">
        <v>47</v>
      </c>
    </row>
    <row r="49" spans="1:39" x14ac:dyDescent="0.2">
      <c r="A49" s="57" t="s">
        <v>20</v>
      </c>
      <c r="B49" s="11">
        <f>[45]Outubro!$D$5</f>
        <v>22</v>
      </c>
      <c r="C49" s="11">
        <f>[45]Outubro!$D$6</f>
        <v>24.5</v>
      </c>
      <c r="D49" s="11">
        <f>[45]Outubro!$D$7</f>
        <v>23.3</v>
      </c>
      <c r="E49" s="11">
        <f>[45]Outubro!$D$8</f>
        <v>21.4</v>
      </c>
      <c r="F49" s="11">
        <f>[45]Outubro!$D$9</f>
        <v>22</v>
      </c>
      <c r="G49" s="11">
        <f>[45]Outubro!$D$10</f>
        <v>22.3</v>
      </c>
      <c r="H49" s="11">
        <f>[45]Outubro!$D$11</f>
        <v>20.7</v>
      </c>
      <c r="I49" s="11">
        <f>[45]Outubro!$D$12</f>
        <v>20.9</v>
      </c>
      <c r="J49" s="11">
        <f>[45]Outubro!$D$13</f>
        <v>20.9</v>
      </c>
      <c r="K49" s="11">
        <f>[45]Outubro!$D$14</f>
        <v>22</v>
      </c>
      <c r="L49" s="11">
        <f>[45]Outubro!$D$15</f>
        <v>23.1</v>
      </c>
      <c r="M49" s="11">
        <f>[45]Outubro!$D$16</f>
        <v>24.5</v>
      </c>
      <c r="N49" s="11">
        <f>[45]Outubro!$D$17</f>
        <v>24.1</v>
      </c>
      <c r="O49" s="11">
        <f>[45]Outubro!$D$18</f>
        <v>23.1</v>
      </c>
      <c r="P49" s="11">
        <f>[45]Outubro!$D$19</f>
        <v>23.7</v>
      </c>
      <c r="Q49" s="11">
        <f>[45]Outubro!$D$20</f>
        <v>21.1</v>
      </c>
      <c r="R49" s="11">
        <f>[45]Outubro!$D$21</f>
        <v>24.4</v>
      </c>
      <c r="S49" s="11">
        <f>[45]Outubro!$D$22</f>
        <v>25.7</v>
      </c>
      <c r="T49" s="11">
        <f>[45]Outubro!$D$23</f>
        <v>22.6</v>
      </c>
      <c r="U49" s="11">
        <f>[45]Outubro!$D$24</f>
        <v>24.7</v>
      </c>
      <c r="V49" s="11">
        <f>[45]Outubro!$D$25</f>
        <v>21.2</v>
      </c>
      <c r="W49" s="11">
        <f>[45]Outubro!$D$26</f>
        <v>20.9</v>
      </c>
      <c r="X49" s="11">
        <f>[45]Outubro!$D$27</f>
        <v>19.5</v>
      </c>
      <c r="Y49" s="11">
        <f>[45]Outubro!$D$28</f>
        <v>20.9</v>
      </c>
      <c r="Z49" s="11">
        <f>[45]Outubro!$D$29</f>
        <v>21.4</v>
      </c>
      <c r="AA49" s="11">
        <f>[45]Outubro!$D$30</f>
        <v>23.5</v>
      </c>
      <c r="AB49" s="11">
        <f>[45]Outubro!$D$31</f>
        <v>26.6</v>
      </c>
      <c r="AC49" s="11">
        <f>[45]Outubro!$D$32</f>
        <v>21.7</v>
      </c>
      <c r="AD49" s="11">
        <f>[45]Outubro!$D$33</f>
        <v>20.9</v>
      </c>
      <c r="AE49" s="11">
        <f>[45]Outubro!$D$34</f>
        <v>26.1</v>
      </c>
      <c r="AF49" s="11">
        <f>[45]Outubro!$D$35</f>
        <v>25.4</v>
      </c>
      <c r="AG49" s="14">
        <f t="shared" si="7"/>
        <v>19.5</v>
      </c>
      <c r="AH49" s="93">
        <f t="shared" si="8"/>
        <v>22.745161290322581</v>
      </c>
    </row>
    <row r="50" spans="1:39" s="5" customFormat="1" ht="17.100000000000001" customHeight="1" x14ac:dyDescent="0.2">
      <c r="A50" s="58" t="s">
        <v>228</v>
      </c>
      <c r="B50" s="13">
        <f t="shared" ref="B50:AG50" si="9">MIN(B5:B49)</f>
        <v>17.899999999999999</v>
      </c>
      <c r="C50" s="13">
        <f t="shared" si="9"/>
        <v>19.2</v>
      </c>
      <c r="D50" s="13">
        <f t="shared" si="9"/>
        <v>17.3</v>
      </c>
      <c r="E50" s="13">
        <f t="shared" si="9"/>
        <v>18.7</v>
      </c>
      <c r="F50" s="13">
        <f t="shared" si="9"/>
        <v>16.3</v>
      </c>
      <c r="G50" s="13">
        <f t="shared" si="9"/>
        <v>15.9</v>
      </c>
      <c r="H50" s="13">
        <f t="shared" si="9"/>
        <v>15.8</v>
      </c>
      <c r="I50" s="13">
        <f t="shared" si="9"/>
        <v>16.600000000000001</v>
      </c>
      <c r="J50" s="13">
        <f t="shared" si="9"/>
        <v>14.5</v>
      </c>
      <c r="K50" s="13">
        <f t="shared" si="9"/>
        <v>15</v>
      </c>
      <c r="L50" s="13">
        <f t="shared" si="9"/>
        <v>18.8</v>
      </c>
      <c r="M50" s="13">
        <f t="shared" si="9"/>
        <v>19.600000000000001</v>
      </c>
      <c r="N50" s="13">
        <f t="shared" si="9"/>
        <v>18.8</v>
      </c>
      <c r="O50" s="13">
        <f t="shared" si="9"/>
        <v>18.899999999999999</v>
      </c>
      <c r="P50" s="13">
        <f t="shared" si="9"/>
        <v>18.7</v>
      </c>
      <c r="Q50" s="13">
        <f t="shared" si="9"/>
        <v>17.3</v>
      </c>
      <c r="R50" s="13">
        <f t="shared" si="9"/>
        <v>18</v>
      </c>
      <c r="S50" s="13">
        <f t="shared" si="9"/>
        <v>18.600000000000001</v>
      </c>
      <c r="T50" s="13">
        <f t="shared" si="9"/>
        <v>18.5</v>
      </c>
      <c r="U50" s="13">
        <f t="shared" si="9"/>
        <v>16.600000000000001</v>
      </c>
      <c r="V50" s="13">
        <f t="shared" si="9"/>
        <v>14.3</v>
      </c>
      <c r="W50" s="13">
        <f t="shared" si="9"/>
        <v>12.4</v>
      </c>
      <c r="X50" s="13">
        <f t="shared" si="9"/>
        <v>12.1</v>
      </c>
      <c r="Y50" s="13">
        <f t="shared" si="9"/>
        <v>14.5</v>
      </c>
      <c r="Z50" s="13">
        <f t="shared" si="9"/>
        <v>18.399999999999999</v>
      </c>
      <c r="AA50" s="13">
        <f t="shared" si="9"/>
        <v>18.100000000000001</v>
      </c>
      <c r="AB50" s="13">
        <f t="shared" si="9"/>
        <v>18.600000000000001</v>
      </c>
      <c r="AC50" s="13">
        <f t="shared" si="9"/>
        <v>19.100000000000001</v>
      </c>
      <c r="AD50" s="13">
        <f t="shared" si="9"/>
        <v>18.2</v>
      </c>
      <c r="AE50" s="13">
        <f t="shared" si="9"/>
        <v>20.9</v>
      </c>
      <c r="AF50" s="13">
        <f t="shared" si="9"/>
        <v>19.3</v>
      </c>
      <c r="AG50" s="14">
        <f t="shared" si="9"/>
        <v>12.1</v>
      </c>
      <c r="AH50" s="93">
        <f>AVERAGE(AH5:AH49)</f>
        <v>21.225154560975497</v>
      </c>
      <c r="AL50" s="5" t="s">
        <v>47</v>
      </c>
    </row>
    <row r="51" spans="1:39" x14ac:dyDescent="0.2">
      <c r="A51" s="46"/>
      <c r="B51" s="47"/>
      <c r="C51" s="47"/>
      <c r="D51" s="47" t="s">
        <v>101</v>
      </c>
      <c r="E51" s="47"/>
      <c r="F51" s="47"/>
      <c r="G51" s="47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54"/>
      <c r="AE51" s="54"/>
      <c r="AF51" s="60" t="s">
        <v>47</v>
      </c>
      <c r="AG51" s="51"/>
      <c r="AH51" s="53"/>
    </row>
    <row r="52" spans="1:39" x14ac:dyDescent="0.2">
      <c r="A52" s="46"/>
      <c r="B52" s="48" t="s">
        <v>102</v>
      </c>
      <c r="C52" s="48"/>
      <c r="D52" s="48"/>
      <c r="E52" s="48"/>
      <c r="F52" s="48"/>
      <c r="G52" s="48"/>
      <c r="H52" s="48"/>
      <c r="I52" s="48"/>
      <c r="J52" s="89"/>
      <c r="K52" s="89"/>
      <c r="L52" s="89"/>
      <c r="M52" s="89" t="s">
        <v>45</v>
      </c>
      <c r="N52" s="89"/>
      <c r="O52" s="89"/>
      <c r="P52" s="89"/>
      <c r="Q52" s="89"/>
      <c r="R52" s="89"/>
      <c r="S52" s="89"/>
      <c r="T52" s="150" t="s">
        <v>97</v>
      </c>
      <c r="U52" s="150"/>
      <c r="V52" s="150"/>
      <c r="W52" s="150"/>
      <c r="X52" s="150"/>
      <c r="Y52" s="89"/>
      <c r="Z52" s="89"/>
      <c r="AA52" s="89"/>
      <c r="AB52" s="89"/>
      <c r="AC52" s="89"/>
      <c r="AD52" s="89"/>
      <c r="AE52" s="115"/>
      <c r="AF52" s="89"/>
      <c r="AG52" s="51"/>
      <c r="AH52" s="50"/>
      <c r="AL52" t="s">
        <v>47</v>
      </c>
      <c r="AM52" t="s">
        <v>47</v>
      </c>
    </row>
    <row r="53" spans="1:39" x14ac:dyDescent="0.2">
      <c r="A53" s="49"/>
      <c r="B53" s="89"/>
      <c r="C53" s="89"/>
      <c r="D53" s="89"/>
      <c r="E53" s="89"/>
      <c r="F53" s="89"/>
      <c r="G53" s="89"/>
      <c r="H53" s="89"/>
      <c r="I53" s="89"/>
      <c r="J53" s="90"/>
      <c r="K53" s="90"/>
      <c r="L53" s="90"/>
      <c r="M53" s="90" t="s">
        <v>46</v>
      </c>
      <c r="N53" s="90"/>
      <c r="O53" s="90"/>
      <c r="P53" s="90"/>
      <c r="Q53" s="89"/>
      <c r="R53" s="89"/>
      <c r="S53" s="89"/>
      <c r="T53" s="151" t="s">
        <v>98</v>
      </c>
      <c r="U53" s="151"/>
      <c r="V53" s="151"/>
      <c r="W53" s="151"/>
      <c r="X53" s="151"/>
      <c r="Y53" s="89"/>
      <c r="Z53" s="89"/>
      <c r="AA53" s="89"/>
      <c r="AB53" s="89"/>
      <c r="AC53" s="89"/>
      <c r="AD53" s="54"/>
      <c r="AE53" s="54"/>
      <c r="AF53" s="54"/>
      <c r="AG53" s="51"/>
      <c r="AH53" s="50"/>
    </row>
    <row r="54" spans="1:39" x14ac:dyDescent="0.2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54"/>
      <c r="AE54" s="54"/>
      <c r="AF54" s="54"/>
      <c r="AG54" s="51"/>
      <c r="AH54" s="94"/>
    </row>
    <row r="55" spans="1:39" x14ac:dyDescent="0.2">
      <c r="A55" s="4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115"/>
      <c r="AF55" s="54"/>
      <c r="AG55" s="51"/>
      <c r="AH55" s="53"/>
      <c r="AK55" t="s">
        <v>47</v>
      </c>
      <c r="AL55" t="s">
        <v>47</v>
      </c>
    </row>
    <row r="56" spans="1:39" x14ac:dyDescent="0.2">
      <c r="A56" s="4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115"/>
      <c r="AF56" s="55"/>
      <c r="AG56" s="51"/>
      <c r="AH56" s="53"/>
      <c r="AL56" t="s">
        <v>47</v>
      </c>
    </row>
    <row r="57" spans="1:39" ht="13.5" thickBot="1" x14ac:dyDescent="0.25">
      <c r="A57" s="61"/>
      <c r="B57" s="62"/>
      <c r="C57" s="62"/>
      <c r="D57" s="62"/>
      <c r="E57" s="62"/>
      <c r="F57" s="62"/>
      <c r="G57" s="62" t="s">
        <v>47</v>
      </c>
      <c r="H57" s="62"/>
      <c r="I57" s="62"/>
      <c r="J57" s="62"/>
      <c r="K57" s="62"/>
      <c r="L57" s="62" t="s">
        <v>47</v>
      </c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3"/>
      <c r="AH57" s="95"/>
      <c r="AL57" t="s">
        <v>47</v>
      </c>
    </row>
    <row r="58" spans="1:39" x14ac:dyDescent="0.2">
      <c r="AJ58" t="s">
        <v>47</v>
      </c>
    </row>
    <row r="60" spans="1:39" x14ac:dyDescent="0.2">
      <c r="AD60" s="2" t="s">
        <v>47</v>
      </c>
    </row>
    <row r="62" spans="1:39" x14ac:dyDescent="0.2">
      <c r="AI62" s="12" t="s">
        <v>47</v>
      </c>
      <c r="AJ62" t="s">
        <v>47</v>
      </c>
    </row>
    <row r="65" spans="9:39" x14ac:dyDescent="0.2">
      <c r="I65" s="2" t="s">
        <v>47</v>
      </c>
      <c r="Y65" s="2" t="s">
        <v>47</v>
      </c>
      <c r="AB65" s="2" t="s">
        <v>47</v>
      </c>
      <c r="AI65" t="s">
        <v>47</v>
      </c>
    </row>
    <row r="67" spans="9:39" x14ac:dyDescent="0.2">
      <c r="AM67" t="s">
        <v>47</v>
      </c>
    </row>
    <row r="72" spans="9:39" x14ac:dyDescent="0.2">
      <c r="AI72" s="12" t="s">
        <v>47</v>
      </c>
    </row>
  </sheetData>
  <sheetProtection password="C6EC" sheet="1" objects="1" scenarios="1"/>
  <mergeCells count="36">
    <mergeCell ref="T53:X53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T52:X52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2:A4"/>
    <mergeCell ref="S3:S4"/>
    <mergeCell ref="AF3:AF4"/>
    <mergeCell ref="AE3:AE4"/>
    <mergeCell ref="Z3:Z4"/>
    <mergeCell ref="U3:U4"/>
    <mergeCell ref="I3:I4"/>
    <mergeCell ref="T3:T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2"/>
  <sheetViews>
    <sheetView zoomScale="90" zoomScaleNormal="90" workbookViewId="0">
      <selection activeCell="AJ82" sqref="AJ82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25" width="5.42578125" style="2" bestFit="1" customWidth="1"/>
    <col min="26" max="26" width="6" style="2" customWidth="1"/>
    <col min="27" max="30" width="5.42578125" style="2" bestFit="1" customWidth="1"/>
    <col min="31" max="31" width="6.85546875" style="2" bestFit="1" customWidth="1"/>
    <col min="32" max="32" width="6.85546875" style="2" customWidth="1"/>
    <col min="33" max="33" width="6.5703125" style="7" bestFit="1" customWidth="1"/>
  </cols>
  <sheetData>
    <row r="1" spans="1:37" ht="20.100000000000001" customHeight="1" x14ac:dyDescent="0.2">
      <c r="A1" s="143" t="s">
        <v>25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5"/>
    </row>
    <row r="2" spans="1:37" s="4" customFormat="1" ht="20.100000000000001" customHeight="1" x14ac:dyDescent="0.2">
      <c r="A2" s="146" t="s">
        <v>21</v>
      </c>
      <c r="B2" s="140" t="s">
        <v>230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2"/>
    </row>
    <row r="3" spans="1:37" s="5" customFormat="1" ht="20.100000000000001" customHeight="1" x14ac:dyDescent="0.2">
      <c r="A3" s="146"/>
      <c r="B3" s="147">
        <v>1</v>
      </c>
      <c r="C3" s="147">
        <f>SUM(B3+1)</f>
        <v>2</v>
      </c>
      <c r="D3" s="147">
        <f t="shared" ref="D3:AD3" si="0">SUM(C3+1)</f>
        <v>3</v>
      </c>
      <c r="E3" s="147">
        <f t="shared" si="0"/>
        <v>4</v>
      </c>
      <c r="F3" s="147">
        <f t="shared" si="0"/>
        <v>5</v>
      </c>
      <c r="G3" s="147">
        <f t="shared" si="0"/>
        <v>6</v>
      </c>
      <c r="H3" s="147">
        <f t="shared" si="0"/>
        <v>7</v>
      </c>
      <c r="I3" s="147">
        <f t="shared" si="0"/>
        <v>8</v>
      </c>
      <c r="J3" s="147">
        <f t="shared" si="0"/>
        <v>9</v>
      </c>
      <c r="K3" s="147">
        <f t="shared" si="0"/>
        <v>10</v>
      </c>
      <c r="L3" s="147">
        <f t="shared" si="0"/>
        <v>11</v>
      </c>
      <c r="M3" s="147">
        <f t="shared" si="0"/>
        <v>12</v>
      </c>
      <c r="N3" s="147">
        <f t="shared" si="0"/>
        <v>13</v>
      </c>
      <c r="O3" s="147">
        <f t="shared" si="0"/>
        <v>14</v>
      </c>
      <c r="P3" s="147">
        <f t="shared" si="0"/>
        <v>15</v>
      </c>
      <c r="Q3" s="147">
        <f t="shared" si="0"/>
        <v>16</v>
      </c>
      <c r="R3" s="147">
        <f t="shared" si="0"/>
        <v>17</v>
      </c>
      <c r="S3" s="147">
        <f t="shared" si="0"/>
        <v>18</v>
      </c>
      <c r="T3" s="147">
        <f t="shared" si="0"/>
        <v>19</v>
      </c>
      <c r="U3" s="147">
        <f t="shared" si="0"/>
        <v>20</v>
      </c>
      <c r="V3" s="147">
        <f t="shared" si="0"/>
        <v>21</v>
      </c>
      <c r="W3" s="147">
        <f t="shared" si="0"/>
        <v>22</v>
      </c>
      <c r="X3" s="147">
        <f t="shared" si="0"/>
        <v>23</v>
      </c>
      <c r="Y3" s="147">
        <f t="shared" si="0"/>
        <v>24</v>
      </c>
      <c r="Z3" s="147">
        <f t="shared" si="0"/>
        <v>25</v>
      </c>
      <c r="AA3" s="147">
        <f t="shared" si="0"/>
        <v>26</v>
      </c>
      <c r="AB3" s="147">
        <f t="shared" si="0"/>
        <v>27</v>
      </c>
      <c r="AC3" s="147">
        <f t="shared" si="0"/>
        <v>28</v>
      </c>
      <c r="AD3" s="147">
        <f t="shared" si="0"/>
        <v>29</v>
      </c>
      <c r="AE3" s="147">
        <v>30</v>
      </c>
      <c r="AF3" s="152">
        <v>31</v>
      </c>
      <c r="AG3" s="165" t="s">
        <v>36</v>
      </c>
    </row>
    <row r="4" spans="1:37" s="5" customFormat="1" ht="20.100000000000001" customHeight="1" x14ac:dyDescent="0.2">
      <c r="A4" s="146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53"/>
      <c r="AG4" s="166"/>
    </row>
    <row r="5" spans="1:37" s="5" customFormat="1" x14ac:dyDescent="0.2">
      <c r="A5" s="57" t="s">
        <v>40</v>
      </c>
      <c r="B5" s="127">
        <f>[1]Outubro!$E$5</f>
        <v>47.875</v>
      </c>
      <c r="C5" s="127">
        <f>[1]Outubro!$E$6</f>
        <v>55.25</v>
      </c>
      <c r="D5" s="127">
        <f>[1]Outubro!$E$7</f>
        <v>70.25</v>
      </c>
      <c r="E5" s="127">
        <f>[1]Outubro!$E$8</f>
        <v>53.875</v>
      </c>
      <c r="F5" s="127">
        <f>[1]Outubro!$E$9</f>
        <v>52.208333333333336</v>
      </c>
      <c r="G5" s="127">
        <f>[1]Outubro!$E$10</f>
        <v>81.875</v>
      </c>
      <c r="H5" s="127">
        <f>[1]Outubro!$E$11</f>
        <v>78.625</v>
      </c>
      <c r="I5" s="127">
        <f>[1]Outubro!$E$12</f>
        <v>71.583333333333329</v>
      </c>
      <c r="J5" s="127">
        <f>[1]Outubro!$E$13</f>
        <v>67.458333333333329</v>
      </c>
      <c r="K5" s="127">
        <f>[1]Outubro!$E$14</f>
        <v>60.416666666666664</v>
      </c>
      <c r="L5" s="127">
        <f>[1]Outubro!$E$15</f>
        <v>59.958333333333336</v>
      </c>
      <c r="M5" s="127">
        <f>[1]Outubro!$E$16</f>
        <v>61.5</v>
      </c>
      <c r="N5" s="127">
        <f>[1]Outubro!$E$17</f>
        <v>68.333333333333329</v>
      </c>
      <c r="O5" s="127">
        <f>[1]Outubro!$E$18</f>
        <v>63.041666666666664</v>
      </c>
      <c r="P5" s="127">
        <f>[1]Outubro!$E$19</f>
        <v>56.875</v>
      </c>
      <c r="Q5" s="127">
        <f>[1]Outubro!$E$20</f>
        <v>50.375</v>
      </c>
      <c r="R5" s="127">
        <f>[1]Outubro!$E$21</f>
        <v>48.916666666666664</v>
      </c>
      <c r="S5" s="127">
        <f>[1]Outubro!$E$22</f>
        <v>55.583333333333336</v>
      </c>
      <c r="T5" s="127">
        <f>[1]Outubro!$E$23</f>
        <v>61.416666666666664</v>
      </c>
      <c r="U5" s="127">
        <f>[1]Outubro!$E$24</f>
        <v>69.875</v>
      </c>
      <c r="V5" s="127">
        <f>[1]Outubro!$E$25</f>
        <v>79.916666666666671</v>
      </c>
      <c r="W5" s="127">
        <f>[1]Outubro!$E$26</f>
        <v>80.541666666666671</v>
      </c>
      <c r="X5" s="127">
        <f>[1]Outubro!$E$27</f>
        <v>70.458333333333329</v>
      </c>
      <c r="Y5" s="127">
        <f>[1]Outubro!$E$28</f>
        <v>57.666666666666664</v>
      </c>
      <c r="Z5" s="127">
        <f>[1]Outubro!$E$29</f>
        <v>50.125</v>
      </c>
      <c r="AA5" s="127">
        <f>[1]Outubro!$E$30</f>
        <v>44.75</v>
      </c>
      <c r="AB5" s="127">
        <f>[1]Outubro!$E$31</f>
        <v>52.625</v>
      </c>
      <c r="AC5" s="127">
        <f>[1]Outubro!$E$32</f>
        <v>68.333333333333329</v>
      </c>
      <c r="AD5" s="127">
        <f>[1]Outubro!$E$33</f>
        <v>61.375</v>
      </c>
      <c r="AE5" s="127">
        <f>[1]Outubro!$E$34</f>
        <v>58.958333333333336</v>
      </c>
      <c r="AF5" s="127">
        <f>[1]Outubro!$E$35</f>
        <v>49.833333333333336</v>
      </c>
      <c r="AG5" s="92">
        <f>AVERAGE(B5:AF5)</f>
        <v>61.608870967741936</v>
      </c>
    </row>
    <row r="6" spans="1:37" x14ac:dyDescent="0.2">
      <c r="A6" s="57" t="s">
        <v>0</v>
      </c>
      <c r="B6" s="11">
        <f>[2]Outubro!$E$5</f>
        <v>33.416666666666664</v>
      </c>
      <c r="C6" s="11">
        <f>[2]Outubro!$E$6</f>
        <v>43.833333333333336</v>
      </c>
      <c r="D6" s="11">
        <f>[2]Outubro!$E$7</f>
        <v>61.208333333333336</v>
      </c>
      <c r="E6" s="11">
        <f>[2]Outubro!$E$8</f>
        <v>66.916666666666671</v>
      </c>
      <c r="F6" s="11">
        <f>[2]Outubro!$E$9</f>
        <v>85.916666666666671</v>
      </c>
      <c r="G6" s="11">
        <f>[2]Outubro!$E$10</f>
        <v>86.625</v>
      </c>
      <c r="H6" s="11">
        <f>[2]Outubro!$E$11</f>
        <v>78</v>
      </c>
      <c r="I6" s="11">
        <f>[2]Outubro!$E$12</f>
        <v>64.875</v>
      </c>
      <c r="J6" s="11">
        <f>[2]Outubro!$E$13</f>
        <v>55.208333333333336</v>
      </c>
      <c r="K6" s="11">
        <f>[2]Outubro!$E$14</f>
        <v>47.083333333333336</v>
      </c>
      <c r="L6" s="11">
        <f>[2]Outubro!$E$15</f>
        <v>46.208333333333336</v>
      </c>
      <c r="M6" s="11">
        <f>[2]Outubro!$E$16</f>
        <v>43.416666666666664</v>
      </c>
      <c r="N6" s="11">
        <f>[2]Outubro!$E$17</f>
        <v>36.583333333333336</v>
      </c>
      <c r="O6" s="11">
        <f>[2]Outubro!$E$18</f>
        <v>65.708333333333329</v>
      </c>
      <c r="P6" s="11">
        <f>[2]Outubro!$E$19</f>
        <v>82</v>
      </c>
      <c r="Q6" s="11">
        <f>[2]Outubro!$E$20</f>
        <v>69.375</v>
      </c>
      <c r="R6" s="11">
        <f>[2]Outubro!$E$21</f>
        <v>57.916666666666664</v>
      </c>
      <c r="S6" s="11">
        <f>[2]Outubro!$E$22</f>
        <v>64.666666666666671</v>
      </c>
      <c r="T6" s="11">
        <f>[2]Outubro!$E$23</f>
        <v>76.583333333333329</v>
      </c>
      <c r="U6" s="11">
        <f>[2]Outubro!$E$24</f>
        <v>74.083333333333329</v>
      </c>
      <c r="V6" s="11">
        <f>[2]Outubro!$E$25</f>
        <v>88.666666666666671</v>
      </c>
      <c r="W6" s="11">
        <f>[2]Outubro!$E$26</f>
        <v>65.958333333333329</v>
      </c>
      <c r="X6" s="11">
        <f>[2]Outubro!$E$27</f>
        <v>52.583333333333336</v>
      </c>
      <c r="Y6" s="11">
        <f>[2]Outubro!$E$28</f>
        <v>42.625</v>
      </c>
      <c r="Z6" s="11">
        <f>[2]Outubro!$E$29</f>
        <v>46.166666666666664</v>
      </c>
      <c r="AA6" s="11">
        <f>[2]Outubro!$E$30</f>
        <v>52</v>
      </c>
      <c r="AB6" s="11">
        <f>[2]Outubro!$E$31</f>
        <v>50.25</v>
      </c>
      <c r="AC6" s="11">
        <f>[2]Outubro!$E$32</f>
        <v>46.333333333333336</v>
      </c>
      <c r="AD6" s="11">
        <f>[2]Outubro!$E$33</f>
        <v>47</v>
      </c>
      <c r="AE6" s="11">
        <f>[2]Outubro!$E$34</f>
        <v>40.75</v>
      </c>
      <c r="AF6" s="11">
        <f>[2]Outubro!$E$35</f>
        <v>46.791666666666664</v>
      </c>
      <c r="AG6" s="92">
        <f>AVERAGE(B6:AF6)</f>
        <v>58.669354838709687</v>
      </c>
    </row>
    <row r="7" spans="1:37" x14ac:dyDescent="0.2">
      <c r="A7" s="57" t="s">
        <v>104</v>
      </c>
      <c r="B7" s="11">
        <f>[3]Outubro!$E$5</f>
        <v>40.333333333333336</v>
      </c>
      <c r="C7" s="11">
        <f>[3]Outubro!$E$6</f>
        <v>61.857142857142854</v>
      </c>
      <c r="D7" s="11">
        <f>[3]Outubro!$E$7</f>
        <v>53</v>
      </c>
      <c r="E7" s="11">
        <f>[3]Outubro!$E$8</f>
        <v>43.533333333333331</v>
      </c>
      <c r="F7" s="11">
        <f>[3]Outubro!$E$9</f>
        <v>57</v>
      </c>
      <c r="G7" s="11">
        <f>[3]Outubro!$E$10</f>
        <v>84.5</v>
      </c>
      <c r="H7" s="11">
        <f>[3]Outubro!$E$11</f>
        <v>77.857142857142861</v>
      </c>
      <c r="I7" s="11">
        <f>[3]Outubro!$E$12</f>
        <v>64.2</v>
      </c>
      <c r="J7" s="11">
        <f>[3]Outubro!$E$13</f>
        <v>52</v>
      </c>
      <c r="K7" s="11">
        <f>[3]Outubro!$E$14</f>
        <v>46.333333333333336</v>
      </c>
      <c r="L7" s="11">
        <f>[3]Outubro!$E$15</f>
        <v>42.357142857142854</v>
      </c>
      <c r="M7" s="11">
        <f>[3]Outubro!$E$16</f>
        <v>37.857142857142854</v>
      </c>
      <c r="N7" s="11">
        <f>[3]Outubro!$E$17</f>
        <v>40.285714285714285</v>
      </c>
      <c r="O7" s="11">
        <f>[3]Outubro!$E$18</f>
        <v>45.428571428571431</v>
      </c>
      <c r="P7" s="11">
        <f>[3]Outubro!$E$19</f>
        <v>51.733333333333334</v>
      </c>
      <c r="Q7" s="11">
        <f>[3]Outubro!$E$20</f>
        <v>44.285714285714285</v>
      </c>
      <c r="R7" s="11">
        <f>[3]Outubro!$E$21</f>
        <v>46.857142857142854</v>
      </c>
      <c r="S7" s="11">
        <f>[3]Outubro!$E$22</f>
        <v>40.769230769230766</v>
      </c>
      <c r="T7" s="11">
        <f>[3]Outubro!$E$23</f>
        <v>53.857142857142854</v>
      </c>
      <c r="U7" s="11">
        <f>[3]Outubro!$E$24</f>
        <v>59.357142857142854</v>
      </c>
      <c r="V7" s="11">
        <f>[3]Outubro!$E$25</f>
        <v>86.785714285714292</v>
      </c>
      <c r="W7" s="11">
        <f>[3]Outubro!$E$26</f>
        <v>58.428571428571431</v>
      </c>
      <c r="X7" s="11">
        <f>[3]Outubro!$E$27</f>
        <v>46.866666666666667</v>
      </c>
      <c r="Y7" s="11">
        <f>[3]Outubro!$E$28</f>
        <v>44.214285714285715</v>
      </c>
      <c r="Z7" s="11">
        <f>[3]Outubro!$E$29</f>
        <v>35.153846153846153</v>
      </c>
      <c r="AA7" s="11">
        <f>[3]Outubro!$E$30</f>
        <v>35.53846153846154</v>
      </c>
      <c r="AB7" s="11">
        <f>[3]Outubro!$E$31</f>
        <v>42.769230769230766</v>
      </c>
      <c r="AC7" s="11">
        <f>[3]Outubro!$E$32</f>
        <v>58.857142857142854</v>
      </c>
      <c r="AD7" s="11">
        <f>[3]Outubro!$E$33</f>
        <v>51.142857142857146</v>
      </c>
      <c r="AE7" s="11">
        <f>[3]Outubro!$E$34</f>
        <v>37.799999999999997</v>
      </c>
      <c r="AF7" s="11">
        <f>[3]Outubro!$E$35</f>
        <v>50.416666666666664</v>
      </c>
      <c r="AG7" s="92">
        <f>AVERAGE(B7:AF7)</f>
        <v>51.334709913742174</v>
      </c>
    </row>
    <row r="8" spans="1:37" x14ac:dyDescent="0.2">
      <c r="A8" s="57" t="s">
        <v>1</v>
      </c>
      <c r="B8" s="11">
        <f>[4]Outubro!$E$5</f>
        <v>61</v>
      </c>
      <c r="C8" s="11" t="str">
        <f>[4]Outubro!$E$6</f>
        <v>*</v>
      </c>
      <c r="D8" s="11" t="str">
        <f>[4]Outubro!$E$7</f>
        <v>*</v>
      </c>
      <c r="E8" s="11" t="str">
        <f>[4]Outubro!$E$8</f>
        <v>*</v>
      </c>
      <c r="F8" s="11" t="str">
        <f>[4]Outubro!$E$9</f>
        <v>*</v>
      </c>
      <c r="G8" s="11" t="str">
        <f>[4]Outubro!$E$10</f>
        <v>*</v>
      </c>
      <c r="H8" s="11">
        <f>[4]Outubro!$E$11</f>
        <v>58.909090909090907</v>
      </c>
      <c r="I8" s="11">
        <f>[4]Outubro!$E$12</f>
        <v>67.791666666666671</v>
      </c>
      <c r="J8" s="11">
        <f>[4]Outubro!$E$13</f>
        <v>60.791666666666664</v>
      </c>
      <c r="K8" s="11">
        <f>[4]Outubro!$E$14</f>
        <v>49.541666666666664</v>
      </c>
      <c r="L8" s="11">
        <f>[4]Outubro!$E$15</f>
        <v>54.458333333333336</v>
      </c>
      <c r="M8" s="11">
        <f>[4]Outubro!$E$16</f>
        <v>50.208333333333336</v>
      </c>
      <c r="N8" s="11">
        <f>[4]Outubro!$E$17</f>
        <v>51.956521739130437</v>
      </c>
      <c r="O8" s="11" t="str">
        <f>[4]Outubro!$E$18</f>
        <v>*</v>
      </c>
      <c r="P8" s="11" t="str">
        <f>[4]Outubro!$E$19</f>
        <v>*</v>
      </c>
      <c r="Q8" s="11" t="str">
        <f>[4]Outubro!$E$20</f>
        <v>*</v>
      </c>
      <c r="R8" s="11" t="str">
        <f>[4]Outubro!$E$21</f>
        <v>*</v>
      </c>
      <c r="S8" s="11" t="str">
        <f>[4]Outubro!$E$22</f>
        <v>*</v>
      </c>
      <c r="T8" s="11" t="str">
        <f>[4]Outubro!$E$23</f>
        <v>*</v>
      </c>
      <c r="U8" s="11">
        <f>[4]Outubro!$E$24</f>
        <v>46.692307692307693</v>
      </c>
      <c r="V8" s="11">
        <f>[4]Outubro!$E$25</f>
        <v>78.458333333333329</v>
      </c>
      <c r="W8" s="11">
        <f>[4]Outubro!$E$26</f>
        <v>66.083333333333329</v>
      </c>
      <c r="X8" s="11">
        <f>[4]Outubro!$E$27</f>
        <v>64.166666666666671</v>
      </c>
      <c r="Y8" s="11">
        <f>[4]Outubro!$E$28</f>
        <v>58.083333333333336</v>
      </c>
      <c r="Z8" s="11">
        <f>[4]Outubro!$E$29</f>
        <v>52.5</v>
      </c>
      <c r="AA8" s="11">
        <f>[4]Outubro!$E$30</f>
        <v>42</v>
      </c>
      <c r="AB8" s="11" t="str">
        <f>[4]Outubro!$E$31</f>
        <v>*</v>
      </c>
      <c r="AC8" s="11" t="str">
        <f>[4]Outubro!$E$32</f>
        <v>*</v>
      </c>
      <c r="AD8" s="11" t="str">
        <f>[4]Outubro!$E$33</f>
        <v>*</v>
      </c>
      <c r="AE8" s="11" t="str">
        <f>[4]Outubro!$E$34</f>
        <v>*</v>
      </c>
      <c r="AF8" s="11" t="str">
        <f>[4]Outubro!$E$35</f>
        <v>*</v>
      </c>
      <c r="AG8" s="92">
        <f>AVERAGE(B8:AF8)</f>
        <v>57.509416911590826</v>
      </c>
    </row>
    <row r="9" spans="1:37" x14ac:dyDescent="0.2">
      <c r="A9" s="57" t="s">
        <v>167</v>
      </c>
      <c r="B9" s="11">
        <f>[5]Outubro!$E$5</f>
        <v>39.777777777777779</v>
      </c>
      <c r="C9" s="11">
        <f>[5]Outubro!$E$6</f>
        <v>46.266666666666666</v>
      </c>
      <c r="D9" s="11">
        <f>[5]Outubro!$E$7</f>
        <v>63.071428571428569</v>
      </c>
      <c r="E9" s="11">
        <f>[5]Outubro!$E$8</f>
        <v>61</v>
      </c>
      <c r="F9" s="11">
        <f>[5]Outubro!$E$9</f>
        <v>94.733333333333334</v>
      </c>
      <c r="G9" s="11">
        <f>[5]Outubro!$E$10</f>
        <v>92.307692307692307</v>
      </c>
      <c r="H9" s="11">
        <f>[5]Outubro!$E$11</f>
        <v>68.928571428571431</v>
      </c>
      <c r="I9" s="11">
        <f>[5]Outubro!$E$12</f>
        <v>57.875</v>
      </c>
      <c r="J9" s="11">
        <f>[5]Outubro!$E$13</f>
        <v>44.875</v>
      </c>
      <c r="K9" s="11">
        <f>[5]Outubro!$E$14</f>
        <v>40.4</v>
      </c>
      <c r="L9" s="11">
        <f>[5]Outubro!$E$15</f>
        <v>54.3</v>
      </c>
      <c r="M9" s="11">
        <f>[5]Outubro!$E$16</f>
        <v>41.5</v>
      </c>
      <c r="N9" s="11">
        <f>[5]Outubro!$E$17</f>
        <v>39.714285714285715</v>
      </c>
      <c r="O9" s="11">
        <f>[5]Outubro!$E$18</f>
        <v>68.428571428571431</v>
      </c>
      <c r="P9" s="11">
        <f>[5]Outubro!$E$19</f>
        <v>91.928571428571431</v>
      </c>
      <c r="Q9" s="11">
        <f>[5]Outubro!$E$20</f>
        <v>71.933333333333337</v>
      </c>
      <c r="R9" s="11">
        <f>[5]Outubro!$E$21</f>
        <v>55.733333333333334</v>
      </c>
      <c r="S9" s="11">
        <f>[5]Outubro!$E$22</f>
        <v>61.733333333333334</v>
      </c>
      <c r="T9" s="11">
        <f>[5]Outubro!$E$23</f>
        <v>79.071428571428569</v>
      </c>
      <c r="U9" s="11">
        <f>[5]Outubro!$E$24</f>
        <v>72</v>
      </c>
      <c r="V9" s="11">
        <f>[5]Outubro!$E$25</f>
        <v>96.909090909090907</v>
      </c>
      <c r="W9" s="11">
        <f>[5]Outubro!$E$26</f>
        <v>61.142857142857146</v>
      </c>
      <c r="X9" s="11">
        <f>[5]Outubro!$E$27</f>
        <v>45.5625</v>
      </c>
      <c r="Y9" s="11">
        <f>[5]Outubro!$E$28</f>
        <v>35.375</v>
      </c>
      <c r="Z9" s="11">
        <f>[5]Outubro!$E$29</f>
        <v>38.466666666666669</v>
      </c>
      <c r="AA9" s="11">
        <f>[5]Outubro!$E$30</f>
        <v>46.666666666666664</v>
      </c>
      <c r="AB9" s="11">
        <f>[5]Outubro!$E$31</f>
        <v>44.142857142857146</v>
      </c>
      <c r="AC9" s="11">
        <f>[5]Outubro!$E$32</f>
        <v>49.909090909090907</v>
      </c>
      <c r="AD9" s="11">
        <f>[5]Outubro!$E$33</f>
        <v>48.375</v>
      </c>
      <c r="AE9" s="11">
        <f>[5]Outubro!$E$34</f>
        <v>48.68181818181818</v>
      </c>
      <c r="AF9" s="11">
        <f>[5]Outubro!$E$35</f>
        <v>49.714285714285715</v>
      </c>
      <c r="AG9" s="92">
        <f>AVERAGE(B9:AF9)</f>
        <v>58.404005179408422</v>
      </c>
    </row>
    <row r="10" spans="1:37" x14ac:dyDescent="0.2">
      <c r="A10" s="57" t="s">
        <v>111</v>
      </c>
      <c r="B10" s="11" t="str">
        <f>[6]Outubro!$E$5</f>
        <v>*</v>
      </c>
      <c r="C10" s="11" t="str">
        <f>[6]Outubro!$E$6</f>
        <v>*</v>
      </c>
      <c r="D10" s="11" t="str">
        <f>[6]Outubro!$E$7</f>
        <v>*</v>
      </c>
      <c r="E10" s="11" t="str">
        <f>[6]Outubro!$E$8</f>
        <v>*</v>
      </c>
      <c r="F10" s="11" t="str">
        <f>[6]Outubro!$E$9</f>
        <v>*</v>
      </c>
      <c r="G10" s="11" t="str">
        <f>[6]Outubro!$E$10</f>
        <v>*</v>
      </c>
      <c r="H10" s="11" t="str">
        <f>[6]Outubro!$E$11</f>
        <v>*</v>
      </c>
      <c r="I10" s="11" t="str">
        <f>[6]Outubro!$E$12</f>
        <v>*</v>
      </c>
      <c r="J10" s="11" t="str">
        <f>[6]Outubro!$E$13</f>
        <v>*</v>
      </c>
      <c r="K10" s="11" t="str">
        <f>[6]Outubro!$E$14</f>
        <v>*</v>
      </c>
      <c r="L10" s="11" t="str">
        <f>[6]Outubro!$E$15</f>
        <v>*</v>
      </c>
      <c r="M10" s="11" t="str">
        <f>[6]Outubro!$E$16</f>
        <v>*</v>
      </c>
      <c r="N10" s="11" t="str">
        <f>[6]Outubro!$E$17</f>
        <v>*</v>
      </c>
      <c r="O10" s="11" t="str">
        <f>[6]Outubro!$E$18</f>
        <v>*</v>
      </c>
      <c r="P10" s="11" t="str">
        <f>[6]Outubro!$E$19</f>
        <v>*</v>
      </c>
      <c r="Q10" s="11" t="str">
        <f>[6]Outubro!$E$20</f>
        <v>*</v>
      </c>
      <c r="R10" s="11" t="str">
        <f>[6]Outubro!$E$21</f>
        <v>*</v>
      </c>
      <c r="S10" s="11" t="str">
        <f>[6]Outubro!$E$22</f>
        <v>*</v>
      </c>
      <c r="T10" s="11" t="str">
        <f>[6]Outubro!$E$23</f>
        <v>*</v>
      </c>
      <c r="U10" s="11" t="str">
        <f>[6]Outubro!$E$24</f>
        <v>*</v>
      </c>
      <c r="V10" s="11" t="str">
        <f>[6]Outubro!$E$25</f>
        <v>*</v>
      </c>
      <c r="W10" s="11" t="str">
        <f>[6]Outubro!$E$26</f>
        <v>*</v>
      </c>
      <c r="X10" s="11" t="str">
        <f>[6]Outubro!$E$27</f>
        <v>*</v>
      </c>
      <c r="Y10" s="11" t="str">
        <f>[6]Outubro!$E$28</f>
        <v>*</v>
      </c>
      <c r="Z10" s="11" t="str">
        <f>[6]Outubro!$E$29</f>
        <v>*</v>
      </c>
      <c r="AA10" s="11" t="str">
        <f>[6]Outubro!$E$30</f>
        <v>*</v>
      </c>
      <c r="AB10" s="11" t="str">
        <f>[6]Outubro!$E$31</f>
        <v>*</v>
      </c>
      <c r="AC10" s="11" t="str">
        <f>[6]Outubro!$E$32</f>
        <v>*</v>
      </c>
      <c r="AD10" s="11" t="str">
        <f>[6]Outubro!$E$33</f>
        <v>*</v>
      </c>
      <c r="AE10" s="11" t="str">
        <f>[6]Outubro!$E$34</f>
        <v>*</v>
      </c>
      <c r="AF10" s="11" t="str">
        <f>[6]Outubro!$E$35</f>
        <v>*</v>
      </c>
      <c r="AG10" s="92" t="s">
        <v>226</v>
      </c>
    </row>
    <row r="11" spans="1:37" x14ac:dyDescent="0.2">
      <c r="A11" s="57" t="s">
        <v>64</v>
      </c>
      <c r="B11" s="11">
        <f>[7]Outubro!$E$5</f>
        <v>40.083333333333336</v>
      </c>
      <c r="C11" s="11">
        <f>[7]Outubro!$E$6</f>
        <v>40.583333333333336</v>
      </c>
      <c r="D11" s="11">
        <f>[7]Outubro!$E$7</f>
        <v>57.791666666666664</v>
      </c>
      <c r="E11" s="11">
        <f>[7]Outubro!$E$8</f>
        <v>43.916666666666664</v>
      </c>
      <c r="F11" s="11">
        <f>[7]Outubro!$E$9</f>
        <v>44.333333333333336</v>
      </c>
      <c r="G11" s="11">
        <f>[7]Outubro!$E$10</f>
        <v>82.631578947368425</v>
      </c>
      <c r="H11" s="11">
        <f>[7]Outubro!$E$11</f>
        <v>61.428571428571431</v>
      </c>
      <c r="I11" s="11">
        <f>[7]Outubro!$E$12</f>
        <v>61.958333333333336</v>
      </c>
      <c r="J11" s="11">
        <f>[7]Outubro!$E$13</f>
        <v>55.869565217391305</v>
      </c>
      <c r="K11" s="11">
        <f>[7]Outubro!$E$14</f>
        <v>51.875</v>
      </c>
      <c r="L11" s="11">
        <f>[7]Outubro!$E$15</f>
        <v>51.208333333333336</v>
      </c>
      <c r="M11" s="11">
        <f>[7]Outubro!$E$16</f>
        <v>44</v>
      </c>
      <c r="N11" s="11">
        <f>[7]Outubro!$E$17</f>
        <v>47.458333333333336</v>
      </c>
      <c r="O11" s="11">
        <f>[7]Outubro!$E$18</f>
        <v>51.958333333333336</v>
      </c>
      <c r="P11" s="11">
        <f>[7]Outubro!$E$19</f>
        <v>54.208333333333336</v>
      </c>
      <c r="Q11" s="11">
        <f>[7]Outubro!$E$20</f>
        <v>51.583333333333336</v>
      </c>
      <c r="R11" s="11">
        <f>[7]Outubro!$E$21</f>
        <v>47.875</v>
      </c>
      <c r="S11" s="11">
        <f>[7]Outubro!$E$22</f>
        <v>49.166666666666664</v>
      </c>
      <c r="T11" s="11">
        <f>[7]Outubro!$E$23</f>
        <v>58.416666666666664</v>
      </c>
      <c r="U11" s="11">
        <f>[7]Outubro!$E$24</f>
        <v>60.541666666666664</v>
      </c>
      <c r="V11" s="11">
        <f>[7]Outubro!$E$25</f>
        <v>82.5</v>
      </c>
      <c r="W11" s="11">
        <f>[7]Outubro!$E$26</f>
        <v>67</v>
      </c>
      <c r="X11" s="11">
        <f>[7]Outubro!$E$27</f>
        <v>62.15</v>
      </c>
      <c r="Y11" s="11">
        <f>[7]Outubro!$E$28</f>
        <v>53.375</v>
      </c>
      <c r="Z11" s="11">
        <f>[7]Outubro!$E$29</f>
        <v>47.541666666666664</v>
      </c>
      <c r="AA11" s="11">
        <f>[7]Outubro!$E$30</f>
        <v>40.916666666666664</v>
      </c>
      <c r="AB11" s="11">
        <f>[7]Outubro!$E$31</f>
        <v>43.75</v>
      </c>
      <c r="AC11" s="11">
        <f>[7]Outubro!$E$32</f>
        <v>64.208333333333329</v>
      </c>
      <c r="AD11" s="11">
        <f>[7]Outubro!$E$33</f>
        <v>65.458333333333329</v>
      </c>
      <c r="AE11" s="11">
        <f>[7]Outubro!$E$34</f>
        <v>50</v>
      </c>
      <c r="AF11" s="11">
        <f>[7]Outubro!$E$35</f>
        <v>49.958333333333336</v>
      </c>
      <c r="AG11" s="92">
        <f>AVERAGE(B11:AF11)</f>
        <v>54.314399427741868</v>
      </c>
    </row>
    <row r="12" spans="1:37" x14ac:dyDescent="0.2">
      <c r="A12" s="57" t="s">
        <v>41</v>
      </c>
      <c r="B12" s="11">
        <f>[8]Outubro!$E$5</f>
        <v>43.375</v>
      </c>
      <c r="C12" s="11">
        <f>[8]Outubro!$E$6</f>
        <v>49.875</v>
      </c>
      <c r="D12" s="11">
        <f>[8]Outubro!$E$7</f>
        <v>68.5</v>
      </c>
      <c r="E12" s="11">
        <f>[8]Outubro!$E$8</f>
        <v>63.761904761904759</v>
      </c>
      <c r="F12" s="11">
        <f>[8]Outubro!$E$9</f>
        <v>91.25</v>
      </c>
      <c r="G12" s="11">
        <f>[8]Outubro!$E$10</f>
        <v>83</v>
      </c>
      <c r="H12" s="11">
        <f>[8]Outubro!$E$11</f>
        <v>62.727272727272727</v>
      </c>
      <c r="I12" s="11">
        <f>[8]Outubro!$E$12</f>
        <v>74.375</v>
      </c>
      <c r="J12" s="11">
        <f>[8]Outubro!$E$13</f>
        <v>48.583333333333336</v>
      </c>
      <c r="K12" s="11">
        <f>[8]Outubro!$E$14</f>
        <v>58.136363636363633</v>
      </c>
      <c r="L12" s="11">
        <f>[8]Outubro!$E$15</f>
        <v>52.708333333333336</v>
      </c>
      <c r="M12" s="11">
        <f>[8]Outubro!$E$16</f>
        <v>45.75</v>
      </c>
      <c r="N12" s="11">
        <f>[8]Outubro!$E$17</f>
        <v>43.833333333333336</v>
      </c>
      <c r="O12" s="11">
        <f>[8]Outubro!$E$18</f>
        <v>57.208333333333336</v>
      </c>
      <c r="P12" s="11">
        <f>[8]Outubro!$E$19</f>
        <v>81.642857142857139</v>
      </c>
      <c r="Q12" s="11">
        <f>[8]Outubro!$E$20</f>
        <v>74.25</v>
      </c>
      <c r="R12" s="11">
        <f>[8]Outubro!$E$21</f>
        <v>61</v>
      </c>
      <c r="S12" s="11">
        <f>[8]Outubro!$E$22</f>
        <v>67.333333333333329</v>
      </c>
      <c r="T12" s="11">
        <f>[8]Outubro!$E$23</f>
        <v>85.722222222222229</v>
      </c>
      <c r="U12" s="11">
        <f>[8]Outubro!$E$24</f>
        <v>64.307692307692307</v>
      </c>
      <c r="V12" s="11">
        <f>[8]Outubro!$E$25</f>
        <v>84.142857142857139</v>
      </c>
      <c r="W12" s="11">
        <f>[8]Outubro!$E$26</f>
        <v>59.714285714285715</v>
      </c>
      <c r="X12" s="11">
        <f>[8]Outubro!$E$27</f>
        <v>52.533333333333331</v>
      </c>
      <c r="Y12" s="11">
        <f>[8]Outubro!$E$28</f>
        <v>54.166666666666664</v>
      </c>
      <c r="Z12" s="11">
        <f>[8]Outubro!$E$29</f>
        <v>60.545454545454547</v>
      </c>
      <c r="AA12" s="11">
        <f>[8]Outubro!$E$30</f>
        <v>64.583333333333329</v>
      </c>
      <c r="AB12" s="11">
        <f>[8]Outubro!$E$31</f>
        <v>46.916666666666664</v>
      </c>
      <c r="AC12" s="11">
        <f>[8]Outubro!$E$32</f>
        <v>45</v>
      </c>
      <c r="AD12" s="11">
        <f>[8]Outubro!$E$33</f>
        <v>48.625</v>
      </c>
      <c r="AE12" s="11">
        <f>[8]Outubro!$E$34</f>
        <v>46.625</v>
      </c>
      <c r="AF12" s="11">
        <f>[8]Outubro!$E$35</f>
        <v>58.041666666666664</v>
      </c>
      <c r="AG12" s="92">
        <f>AVERAGE(B12:AF12)</f>
        <v>61.233362694653032</v>
      </c>
    </row>
    <row r="13" spans="1:37" x14ac:dyDescent="0.2">
      <c r="A13" s="57" t="s">
        <v>114</v>
      </c>
      <c r="B13" s="11" t="str">
        <f>[9]Outubro!$E$5</f>
        <v>*</v>
      </c>
      <c r="C13" s="11" t="str">
        <f>[9]Outubro!$E$6</f>
        <v>*</v>
      </c>
      <c r="D13" s="11" t="str">
        <f>[9]Outubro!$E$7</f>
        <v>*</v>
      </c>
      <c r="E13" s="11" t="str">
        <f>[9]Outubro!$E$8</f>
        <v>*</v>
      </c>
      <c r="F13" s="11" t="str">
        <f>[9]Outubro!$E$9</f>
        <v>*</v>
      </c>
      <c r="G13" s="11" t="str">
        <f>[9]Outubro!$E$10</f>
        <v>*</v>
      </c>
      <c r="H13" s="11" t="str">
        <f>[9]Outubro!$E$11</f>
        <v>*</v>
      </c>
      <c r="I13" s="11" t="str">
        <f>[9]Outubro!$E$12</f>
        <v>*</v>
      </c>
      <c r="J13" s="11" t="str">
        <f>[9]Outubro!$E$13</f>
        <v>*</v>
      </c>
      <c r="K13" s="11" t="str">
        <f>[9]Outubro!$E$14</f>
        <v>*</v>
      </c>
      <c r="L13" s="11" t="str">
        <f>[9]Outubro!$E$15</f>
        <v>*</v>
      </c>
      <c r="M13" s="11" t="str">
        <f>[9]Outubro!$E$16</f>
        <v>*</v>
      </c>
      <c r="N13" s="11" t="str">
        <f>[9]Outubro!$E$17</f>
        <v>*</v>
      </c>
      <c r="O13" s="11" t="str">
        <f>[9]Outubro!$E$18</f>
        <v>*</v>
      </c>
      <c r="P13" s="11" t="str">
        <f>[9]Outubro!$E$19</f>
        <v>*</v>
      </c>
      <c r="Q13" s="11" t="str">
        <f>[9]Outubro!$E$20</f>
        <v>*</v>
      </c>
      <c r="R13" s="11" t="str">
        <f>[9]Outubro!$E$21</f>
        <v>*</v>
      </c>
      <c r="S13" s="11" t="str">
        <f>[9]Outubro!$E$22</f>
        <v>*</v>
      </c>
      <c r="T13" s="11" t="str">
        <f>[9]Outubro!$E$23</f>
        <v>*</v>
      </c>
      <c r="U13" s="11" t="str">
        <f>[9]Outubro!$E$24</f>
        <v>*</v>
      </c>
      <c r="V13" s="11" t="str">
        <f>[9]Outubro!$E$25</f>
        <v>*</v>
      </c>
      <c r="W13" s="11" t="str">
        <f>[9]Outubro!$E$26</f>
        <v>*</v>
      </c>
      <c r="X13" s="11" t="str">
        <f>[9]Outubro!$E$27</f>
        <v>*</v>
      </c>
      <c r="Y13" s="11" t="str">
        <f>[9]Outubro!$E$28</f>
        <v>*</v>
      </c>
      <c r="Z13" s="11" t="str">
        <f>[9]Outubro!$E$29</f>
        <v>*</v>
      </c>
      <c r="AA13" s="11" t="str">
        <f>[9]Outubro!$E$30</f>
        <v>*</v>
      </c>
      <c r="AB13" s="11" t="str">
        <f>[9]Outubro!$E$31</f>
        <v>*</v>
      </c>
      <c r="AC13" s="11" t="str">
        <f>[9]Outubro!$E$32</f>
        <v>*</v>
      </c>
      <c r="AD13" s="11" t="str">
        <f>[9]Outubro!$E$33</f>
        <v>*</v>
      </c>
      <c r="AE13" s="11" t="str">
        <f>[9]Outubro!$E$34</f>
        <v>*</v>
      </c>
      <c r="AF13" s="11" t="str">
        <f>[9]Outubro!$E$35</f>
        <v>*</v>
      </c>
      <c r="AG13" s="92" t="s">
        <v>226</v>
      </c>
    </row>
    <row r="14" spans="1:37" x14ac:dyDescent="0.2">
      <c r="A14" s="57" t="s">
        <v>118</v>
      </c>
      <c r="B14" s="11" t="str">
        <f>[10]Outubro!$E$5</f>
        <v>*</v>
      </c>
      <c r="C14" s="11" t="str">
        <f>[10]Outubro!$E$6</f>
        <v>*</v>
      </c>
      <c r="D14" s="11" t="str">
        <f>[10]Outubro!$E$7</f>
        <v>*</v>
      </c>
      <c r="E14" s="11" t="str">
        <f>[10]Outubro!$E$8</f>
        <v>*</v>
      </c>
      <c r="F14" s="11" t="str">
        <f>[10]Outubro!$E$9</f>
        <v>*</v>
      </c>
      <c r="G14" s="11" t="str">
        <f>[10]Outubro!$E$10</f>
        <v>*</v>
      </c>
      <c r="H14" s="11" t="str">
        <f>[10]Outubro!$E$11</f>
        <v>*</v>
      </c>
      <c r="I14" s="11" t="str">
        <f>[10]Outubro!$E$12</f>
        <v>*</v>
      </c>
      <c r="J14" s="11" t="str">
        <f>[10]Outubro!$E$13</f>
        <v>*</v>
      </c>
      <c r="K14" s="11" t="str">
        <f>[10]Outubro!$E$14</f>
        <v>*</v>
      </c>
      <c r="L14" s="11" t="str">
        <f>[10]Outubro!$E$15</f>
        <v>*</v>
      </c>
      <c r="M14" s="11" t="str">
        <f>[10]Outubro!$E$16</f>
        <v>*</v>
      </c>
      <c r="N14" s="11" t="str">
        <f>[10]Outubro!$E$17</f>
        <v>*</v>
      </c>
      <c r="O14" s="11" t="str">
        <f>[10]Outubro!$E$18</f>
        <v>*</v>
      </c>
      <c r="P14" s="11" t="str">
        <f>[10]Outubro!$E$19</f>
        <v>*</v>
      </c>
      <c r="Q14" s="11" t="str">
        <f>[10]Outubro!$E$20</f>
        <v>*</v>
      </c>
      <c r="R14" s="11" t="str">
        <f>[10]Outubro!$E$21</f>
        <v>*</v>
      </c>
      <c r="S14" s="11" t="str">
        <f>[10]Outubro!$E$22</f>
        <v>*</v>
      </c>
      <c r="T14" s="11" t="str">
        <f>[10]Outubro!$E$23</f>
        <v>*</v>
      </c>
      <c r="U14" s="11" t="str">
        <f>[10]Outubro!$E$24</f>
        <v>*</v>
      </c>
      <c r="V14" s="11" t="str">
        <f>[10]Outubro!$E$25</f>
        <v>*</v>
      </c>
      <c r="W14" s="11" t="str">
        <f>[10]Outubro!$E$26</f>
        <v>*</v>
      </c>
      <c r="X14" s="11" t="str">
        <f>[10]Outubro!$E$27</f>
        <v>*</v>
      </c>
      <c r="Y14" s="11" t="str">
        <f>[10]Outubro!$E$28</f>
        <v>*</v>
      </c>
      <c r="Z14" s="11" t="str">
        <f>[10]Outubro!$E$29</f>
        <v>*</v>
      </c>
      <c r="AA14" s="11" t="str">
        <f>[10]Outubro!$E$30</f>
        <v>*</v>
      </c>
      <c r="AB14" s="11" t="str">
        <f>[10]Outubro!$E$31</f>
        <v>*</v>
      </c>
      <c r="AC14" s="11" t="str">
        <f>[10]Outubro!$E$32</f>
        <v>*</v>
      </c>
      <c r="AD14" s="11" t="str">
        <f>[10]Outubro!$E$33</f>
        <v>*</v>
      </c>
      <c r="AE14" s="11" t="str">
        <f>[10]Outubro!$E$34</f>
        <v>*</v>
      </c>
      <c r="AF14" s="11" t="str">
        <f>[10]Outubro!$E$35</f>
        <v>*</v>
      </c>
      <c r="AG14" s="92" t="s">
        <v>226</v>
      </c>
      <c r="AK14" t="s">
        <v>47</v>
      </c>
    </row>
    <row r="15" spans="1:37" x14ac:dyDescent="0.2">
      <c r="A15" s="57" t="s">
        <v>121</v>
      </c>
      <c r="B15" s="11">
        <f>[11]Outubro!$E$5</f>
        <v>33.5</v>
      </c>
      <c r="C15" s="11">
        <f>[11]Outubro!$E$6</f>
        <v>42.833333333333336</v>
      </c>
      <c r="D15" s="11">
        <f>[11]Outubro!$E$7</f>
        <v>55.81818181818182</v>
      </c>
      <c r="E15" s="11">
        <f>[11]Outubro!$E$8</f>
        <v>55.75</v>
      </c>
      <c r="F15" s="11">
        <f>[11]Outubro!$E$9</f>
        <v>79.818181818181813</v>
      </c>
      <c r="G15" s="11">
        <f>[11]Outubro!$E$10</f>
        <v>90.9</v>
      </c>
      <c r="H15" s="11">
        <f>[11]Outubro!$E$11</f>
        <v>72.63636363636364</v>
      </c>
      <c r="I15" s="11">
        <f>[11]Outubro!$E$12</f>
        <v>54.333333333333336</v>
      </c>
      <c r="J15" s="11">
        <f>[11]Outubro!$E$13</f>
        <v>46.666666666666664</v>
      </c>
      <c r="K15" s="11">
        <f>[11]Outubro!$E$14</f>
        <v>44.5</v>
      </c>
      <c r="L15" s="11">
        <f>[11]Outubro!$E$15</f>
        <v>40</v>
      </c>
      <c r="M15" s="11">
        <f>[11]Outubro!$E$16</f>
        <v>37.333333333333336</v>
      </c>
      <c r="N15" s="11">
        <f>[11]Outubro!$E$17</f>
        <v>35.416666666666664</v>
      </c>
      <c r="O15" s="11">
        <f>[11]Outubro!$E$18</f>
        <v>66.916666666666671</v>
      </c>
      <c r="P15" s="11">
        <f>[11]Outubro!$E$19</f>
        <v>77.454545454545453</v>
      </c>
      <c r="Q15" s="11">
        <f>[11]Outubro!$E$20</f>
        <v>54.416666666666664</v>
      </c>
      <c r="R15" s="11">
        <f>[11]Outubro!$E$21</f>
        <v>50.583333333333336</v>
      </c>
      <c r="S15" s="11">
        <f>[11]Outubro!$E$22</f>
        <v>45.916666666666664</v>
      </c>
      <c r="T15" s="11">
        <f>[11]Outubro!$E$23</f>
        <v>63.333333333333336</v>
      </c>
      <c r="U15" s="11">
        <f>[11]Outubro!$E$24</f>
        <v>56.25</v>
      </c>
      <c r="V15" s="11">
        <f>[11]Outubro!$E$25</f>
        <v>86.5</v>
      </c>
      <c r="W15" s="11">
        <f>[11]Outubro!$E$26</f>
        <v>55.545454545454547</v>
      </c>
      <c r="X15" s="11">
        <f>[11]Outubro!$E$27</f>
        <v>40.333333333333336</v>
      </c>
      <c r="Y15" s="11">
        <f>[11]Outubro!$E$28</f>
        <v>36</v>
      </c>
      <c r="Z15" s="11">
        <f>[11]Outubro!$E$29</f>
        <v>40.090909090909093</v>
      </c>
      <c r="AA15" s="11">
        <f>[11]Outubro!$E$30</f>
        <v>43.3</v>
      </c>
      <c r="AB15" s="11">
        <f>[11]Outubro!$E$31</f>
        <v>44.083333333333336</v>
      </c>
      <c r="AC15" s="11">
        <f>[11]Outubro!$E$32</f>
        <v>50.428571428571431</v>
      </c>
      <c r="AD15" s="11">
        <f>[11]Outubro!$E$33</f>
        <v>57.208333333333336</v>
      </c>
      <c r="AE15" s="11">
        <f>[11]Outubro!$E$34</f>
        <v>46.5</v>
      </c>
      <c r="AF15" s="11">
        <f>[11]Outubro!$E$35</f>
        <v>52.083333333333336</v>
      </c>
      <c r="AG15" s="92">
        <f>AVERAGE(B15:AF15)</f>
        <v>53.433888423404532</v>
      </c>
      <c r="AK15" t="s">
        <v>47</v>
      </c>
    </row>
    <row r="16" spans="1:37" x14ac:dyDescent="0.2">
      <c r="A16" s="57" t="s">
        <v>168</v>
      </c>
      <c r="B16" s="11" t="str">
        <f>[12]Outubro!$E$5</f>
        <v>*</v>
      </c>
      <c r="C16" s="11" t="str">
        <f>[12]Outubro!$E$6</f>
        <v>*</v>
      </c>
      <c r="D16" s="11" t="str">
        <f>[12]Outubro!$E$7</f>
        <v>*</v>
      </c>
      <c r="E16" s="11" t="str">
        <f>[12]Outubro!$E$8</f>
        <v>*</v>
      </c>
      <c r="F16" s="11" t="str">
        <f>[12]Outubro!$E$9</f>
        <v>*</v>
      </c>
      <c r="G16" s="11" t="str">
        <f>[12]Outubro!$E$10</f>
        <v>*</v>
      </c>
      <c r="H16" s="11" t="str">
        <f>[12]Outubro!$E$11</f>
        <v>*</v>
      </c>
      <c r="I16" s="11" t="str">
        <f>[12]Outubro!$E$12</f>
        <v>*</v>
      </c>
      <c r="J16" s="11" t="str">
        <f>[12]Outubro!$E$13</f>
        <v>*</v>
      </c>
      <c r="K16" s="11" t="str">
        <f>[12]Outubro!$E$14</f>
        <v>*</v>
      </c>
      <c r="L16" s="11" t="str">
        <f>[12]Outubro!$E$15</f>
        <v>*</v>
      </c>
      <c r="M16" s="11" t="str">
        <f>[12]Outubro!$E$16</f>
        <v>*</v>
      </c>
      <c r="N16" s="11" t="str">
        <f>[12]Outubro!$E$17</f>
        <v>*</v>
      </c>
      <c r="O16" s="11" t="str">
        <f>[12]Outubro!$E$18</f>
        <v>*</v>
      </c>
      <c r="P16" s="11" t="str">
        <f>[12]Outubro!$E$19</f>
        <v>*</v>
      </c>
      <c r="Q16" s="11" t="str">
        <f>[12]Outubro!$E$20</f>
        <v>*</v>
      </c>
      <c r="R16" s="11" t="str">
        <f>[12]Outubro!$E$21</f>
        <v>*</v>
      </c>
      <c r="S16" s="11" t="str">
        <f>[12]Outubro!$E$22</f>
        <v>*</v>
      </c>
      <c r="T16" s="11" t="str">
        <f>[12]Outubro!$E$23</f>
        <v>*</v>
      </c>
      <c r="U16" s="11" t="str">
        <f>[12]Outubro!$E$24</f>
        <v>*</v>
      </c>
      <c r="V16" s="11" t="str">
        <f>[12]Outubro!$E$25</f>
        <v>*</v>
      </c>
      <c r="W16" s="11" t="str">
        <f>[12]Outubro!$E$26</f>
        <v>*</v>
      </c>
      <c r="X16" s="11" t="str">
        <f>[12]Outubro!$E$27</f>
        <v>*</v>
      </c>
      <c r="Y16" s="11" t="str">
        <f>[12]Outubro!$E$28</f>
        <v>*</v>
      </c>
      <c r="Z16" s="11" t="str">
        <f>[12]Outubro!$E$29</f>
        <v>*</v>
      </c>
      <c r="AA16" s="11" t="str">
        <f>[12]Outubro!$E$30</f>
        <v>*</v>
      </c>
      <c r="AB16" s="11" t="str">
        <f>[12]Outubro!$E$31</f>
        <v>*</v>
      </c>
      <c r="AC16" s="11" t="str">
        <f>[12]Outubro!$E$32</f>
        <v>*</v>
      </c>
      <c r="AD16" s="11" t="str">
        <f>[12]Outubro!$E$33</f>
        <v>*</v>
      </c>
      <c r="AE16" s="11" t="str">
        <f>[12]Outubro!$E$34</f>
        <v>*</v>
      </c>
      <c r="AF16" s="11" t="str">
        <f>[12]Outubro!$E$35</f>
        <v>*</v>
      </c>
      <c r="AG16" s="92" t="s">
        <v>226</v>
      </c>
    </row>
    <row r="17" spans="1:37" x14ac:dyDescent="0.2">
      <c r="A17" s="57" t="s">
        <v>2</v>
      </c>
      <c r="B17" s="11">
        <f>[13]Outubro!$E$5</f>
        <v>36.125</v>
      </c>
      <c r="C17" s="11">
        <f>[13]Outubro!$E$6</f>
        <v>50.791666666666664</v>
      </c>
      <c r="D17" s="11">
        <f>[13]Outubro!$E$7</f>
        <v>51.583333333333336</v>
      </c>
      <c r="E17" s="11">
        <f>[13]Outubro!$E$8</f>
        <v>49.75</v>
      </c>
      <c r="F17" s="11">
        <f>[13]Outubro!$E$9</f>
        <v>61.291666666666664</v>
      </c>
      <c r="G17" s="11">
        <f>[13]Outubro!$E$10</f>
        <v>86.833333333333329</v>
      </c>
      <c r="H17" s="11">
        <f>[13]Outubro!$E$11</f>
        <v>82.041666666666671</v>
      </c>
      <c r="I17" s="11">
        <f>[13]Outubro!$E$12</f>
        <v>68.708333333333329</v>
      </c>
      <c r="J17" s="11">
        <f>[13]Outubro!$E$13</f>
        <v>56</v>
      </c>
      <c r="K17" s="11">
        <f>[13]Outubro!$E$14</f>
        <v>49.75</v>
      </c>
      <c r="L17" s="11">
        <f>[13]Outubro!$E$15</f>
        <v>49</v>
      </c>
      <c r="M17" s="11">
        <f>[13]Outubro!$E$16</f>
        <v>43.375</v>
      </c>
      <c r="N17" s="11">
        <f>[13]Outubro!$E$17</f>
        <v>51.291666666666664</v>
      </c>
      <c r="O17" s="11">
        <f>[13]Outubro!$E$18</f>
        <v>51.791666666666664</v>
      </c>
      <c r="P17" s="11">
        <f>[13]Outubro!$E$19</f>
        <v>61.416666666666664</v>
      </c>
      <c r="Q17" s="11">
        <f>[13]Outubro!$E$20</f>
        <v>62.291666666666664</v>
      </c>
      <c r="R17" s="11">
        <f>[13]Outubro!$E$21</f>
        <v>53.041666666666664</v>
      </c>
      <c r="S17" s="11">
        <f>[13]Outubro!$E$22</f>
        <v>52.541666666666664</v>
      </c>
      <c r="T17" s="11">
        <f>[13]Outubro!$E$23</f>
        <v>67</v>
      </c>
      <c r="U17" s="11">
        <f>[13]Outubro!$E$24</f>
        <v>63.916666666666664</v>
      </c>
      <c r="V17" s="11">
        <f>[13]Outubro!$E$25</f>
        <v>79.333333333333329</v>
      </c>
      <c r="W17" s="11">
        <f>[13]Outubro!$E$26</f>
        <v>73.5</v>
      </c>
      <c r="X17" s="11">
        <f>[13]Outubro!$E$27</f>
        <v>52.208333333333336</v>
      </c>
      <c r="Y17" s="11">
        <f>[13]Outubro!$E$28</f>
        <v>42.75</v>
      </c>
      <c r="Z17" s="11">
        <f>[13]Outubro!$E$29</f>
        <v>35.333333333333336</v>
      </c>
      <c r="AA17" s="11">
        <f>[13]Outubro!$E$30</f>
        <v>44.541666666666664</v>
      </c>
      <c r="AB17" s="11">
        <f>[13]Outubro!$E$31</f>
        <v>49.333333333333336</v>
      </c>
      <c r="AC17" s="11">
        <f>[13]Outubro!$E$32</f>
        <v>46.916666666666664</v>
      </c>
      <c r="AD17" s="11">
        <f>[13]Outubro!$E$33</f>
        <v>46.916666666666664</v>
      </c>
      <c r="AE17" s="11">
        <f>[13]Outubro!$E$34</f>
        <v>44.166666666666664</v>
      </c>
      <c r="AF17" s="11">
        <f>[13]Outubro!$E$35</f>
        <v>40.041666666666664</v>
      </c>
      <c r="AG17" s="92">
        <f t="shared" ref="AG17:AG23" si="1">AVERAGE(B17:AF17)</f>
        <v>54.954301075268816</v>
      </c>
      <c r="AI17" s="12" t="s">
        <v>47</v>
      </c>
    </row>
    <row r="18" spans="1:37" x14ac:dyDescent="0.2">
      <c r="A18" s="57" t="s">
        <v>3</v>
      </c>
      <c r="B18" s="11" t="str">
        <f>[14]Outubro!$E$5</f>
        <v>*</v>
      </c>
      <c r="C18" s="11" t="str">
        <f>[14]Outubro!$E$6</f>
        <v>*</v>
      </c>
      <c r="D18" s="11" t="str">
        <f>[14]Outubro!$E$7</f>
        <v>*</v>
      </c>
      <c r="E18" s="11" t="str">
        <f>[14]Outubro!$E$8</f>
        <v>*</v>
      </c>
      <c r="F18" s="11" t="str">
        <f>[14]Outubro!$E$9</f>
        <v>*</v>
      </c>
      <c r="G18" s="11" t="str">
        <f>[14]Outubro!$E$10</f>
        <v>*</v>
      </c>
      <c r="H18" s="11" t="str">
        <f>[14]Outubro!$E$11</f>
        <v>*</v>
      </c>
      <c r="I18" s="11" t="str">
        <f>[14]Outubro!$E$12</f>
        <v>*</v>
      </c>
      <c r="J18" s="11" t="str">
        <f>[14]Outubro!$E$13</f>
        <v>*</v>
      </c>
      <c r="K18" s="11" t="str">
        <f>[14]Outubro!$E$14</f>
        <v>*</v>
      </c>
      <c r="L18" s="11" t="str">
        <f>[14]Outubro!$E$15</f>
        <v>*</v>
      </c>
      <c r="M18" s="11" t="str">
        <f>[14]Outubro!$E$16</f>
        <v>*</v>
      </c>
      <c r="N18" s="11" t="str">
        <f>[14]Outubro!$E$17</f>
        <v>*</v>
      </c>
      <c r="O18" s="11" t="str">
        <f>[14]Outubro!$E$18</f>
        <v>*</v>
      </c>
      <c r="P18" s="11" t="str">
        <f>[14]Outubro!$E$19</f>
        <v>*</v>
      </c>
      <c r="Q18" s="11" t="str">
        <f>[14]Outubro!$E$20</f>
        <v>*</v>
      </c>
      <c r="R18" s="11" t="str">
        <f>[14]Outubro!$E$21</f>
        <v>*</v>
      </c>
      <c r="S18" s="11" t="str">
        <f>[14]Outubro!$E$22</f>
        <v>*</v>
      </c>
      <c r="T18" s="11" t="str">
        <f>[14]Outubro!$E$23</f>
        <v>*</v>
      </c>
      <c r="U18" s="11" t="str">
        <f>[14]Outubro!$E$24</f>
        <v>*</v>
      </c>
      <c r="V18" s="11" t="str">
        <f>[14]Outubro!$E$25</f>
        <v>*</v>
      </c>
      <c r="W18" s="11" t="str">
        <f>[14]Outubro!$E$26</f>
        <v>*</v>
      </c>
      <c r="X18" s="11" t="str">
        <f>[14]Outubro!$E$27</f>
        <v>*</v>
      </c>
      <c r="Y18" s="11" t="str">
        <f>[14]Outubro!$E$28</f>
        <v>*</v>
      </c>
      <c r="Z18" s="11" t="str">
        <f>[14]Outubro!$E$29</f>
        <v>*</v>
      </c>
      <c r="AA18" s="11" t="str">
        <f>[14]Outubro!$E$30</f>
        <v>*</v>
      </c>
      <c r="AB18" s="11" t="str">
        <f>[14]Outubro!$E$31</f>
        <v>*</v>
      </c>
      <c r="AC18" s="11" t="str">
        <f>[14]Outubro!$E$32</f>
        <v>*</v>
      </c>
      <c r="AD18" s="11" t="str">
        <f>[14]Outubro!$E$33</f>
        <v>*</v>
      </c>
      <c r="AE18" s="11" t="str">
        <f>[14]Outubro!$E$34</f>
        <v>*</v>
      </c>
      <c r="AF18" s="11" t="str">
        <f>[14]Outubro!$E$35</f>
        <v>*</v>
      </c>
      <c r="AG18" s="92" t="s">
        <v>226</v>
      </c>
      <c r="AH18" s="12" t="s">
        <v>47</v>
      </c>
      <c r="AI18" s="12" t="s">
        <v>47</v>
      </c>
    </row>
    <row r="19" spans="1:37" x14ac:dyDescent="0.2">
      <c r="A19" s="57" t="s">
        <v>4</v>
      </c>
      <c r="B19" s="11">
        <f>[15]Outubro!$E$5</f>
        <v>41.166666666666664</v>
      </c>
      <c r="C19" s="11">
        <f>[15]Outubro!$E$6</f>
        <v>61.166666666666664</v>
      </c>
      <c r="D19" s="11">
        <f>[15]Outubro!$E$7</f>
        <v>62.5</v>
      </c>
      <c r="E19" s="11">
        <f>[15]Outubro!$E$8</f>
        <v>49.625</v>
      </c>
      <c r="F19" s="11">
        <f>[15]Outubro!$E$9</f>
        <v>52.208333333333336</v>
      </c>
      <c r="G19" s="11">
        <f>[15]Outubro!$E$10</f>
        <v>79.208333333333329</v>
      </c>
      <c r="H19" s="11">
        <f>[15]Outubro!$E$11</f>
        <v>83.541666666666671</v>
      </c>
      <c r="I19" s="11">
        <f>[15]Outubro!$E$12</f>
        <v>84.458333333333329</v>
      </c>
      <c r="J19" s="11">
        <f>[15]Outubro!$E$13</f>
        <v>84.166666666666671</v>
      </c>
      <c r="K19" s="11">
        <f>[15]Outubro!$E$14</f>
        <v>77.666666666666671</v>
      </c>
      <c r="L19" s="11">
        <f>[15]Outubro!$E$15</f>
        <v>67.583333333333329</v>
      </c>
      <c r="M19" s="11">
        <f>[15]Outubro!$E$16</f>
        <v>58.791666666666664</v>
      </c>
      <c r="N19" s="11">
        <f>[15]Outubro!$E$17</f>
        <v>61.5</v>
      </c>
      <c r="O19" s="11">
        <f>[15]Outubro!$E$18</f>
        <v>63.625</v>
      </c>
      <c r="P19" s="11">
        <f>[15]Outubro!$E$19</f>
        <v>53</v>
      </c>
      <c r="Q19" s="11">
        <f>[15]Outubro!$E$20</f>
        <v>61.333333333333336</v>
      </c>
      <c r="R19" s="11">
        <f>[15]Outubro!$E$21</f>
        <v>42.916666666666664</v>
      </c>
      <c r="S19" s="11">
        <f>[15]Outubro!$E$22</f>
        <v>59.5</v>
      </c>
      <c r="T19" s="11">
        <f>[15]Outubro!$E$23</f>
        <v>67.041666666666671</v>
      </c>
      <c r="U19" s="11">
        <f>[15]Outubro!$E$24</f>
        <v>78.458333333333329</v>
      </c>
      <c r="V19" s="11">
        <f>[15]Outubro!$E$25</f>
        <v>81.708333333333329</v>
      </c>
      <c r="W19" s="11">
        <f>[15]Outubro!$E$26</f>
        <v>84.875</v>
      </c>
      <c r="X19" s="11">
        <f>[15]Outubro!$E$27</f>
        <v>73.5</v>
      </c>
      <c r="Y19" s="11">
        <f>[15]Outubro!$E$28</f>
        <v>56.166666666666664</v>
      </c>
      <c r="Z19" s="11">
        <f>[15]Outubro!$E$29</f>
        <v>46</v>
      </c>
      <c r="AA19" s="11">
        <f>[15]Outubro!$E$30</f>
        <v>51.375</v>
      </c>
      <c r="AB19" s="11">
        <f>[15]Outubro!$E$31</f>
        <v>51.375</v>
      </c>
      <c r="AC19" s="11">
        <f>[15]Outubro!$E$32</f>
        <v>63.625</v>
      </c>
      <c r="AD19" s="11">
        <f>[15]Outubro!$E$33</f>
        <v>64.375</v>
      </c>
      <c r="AE19" s="11">
        <f>[15]Outubro!$E$34</f>
        <v>58.541666666666664</v>
      </c>
      <c r="AF19" s="11">
        <f>[15]Outubro!$E$35</f>
        <v>56.708333333333336</v>
      </c>
      <c r="AG19" s="92">
        <f t="shared" si="1"/>
        <v>63.797043010752688</v>
      </c>
      <c r="AI19" t="s">
        <v>47</v>
      </c>
    </row>
    <row r="20" spans="1:37" x14ac:dyDescent="0.2">
      <c r="A20" s="57" t="s">
        <v>5</v>
      </c>
      <c r="B20" s="11">
        <f>[16]Outubro!$E$5</f>
        <v>55.041666666666664</v>
      </c>
      <c r="C20" s="11">
        <f>[16]Outubro!$E$6</f>
        <v>61.739130434782609</v>
      </c>
      <c r="D20" s="11">
        <f>[16]Outubro!$E$7</f>
        <v>56</v>
      </c>
      <c r="E20" s="11">
        <f>[16]Outubro!$E$8</f>
        <v>57.458333333333336</v>
      </c>
      <c r="F20" s="11">
        <f>[16]Outubro!$E$9</f>
        <v>66.875</v>
      </c>
      <c r="G20" s="11">
        <f>[16]Outubro!$E$10</f>
        <v>83.125</v>
      </c>
      <c r="H20" s="11">
        <f>[16]Outubro!$E$11</f>
        <v>77.416666666666671</v>
      </c>
      <c r="I20" s="11">
        <f>[16]Outubro!$E$12</f>
        <v>64.304347826086953</v>
      </c>
      <c r="J20" s="11">
        <f>[16]Outubro!$E$13</f>
        <v>60</v>
      </c>
      <c r="K20" s="11">
        <f>[16]Outubro!$E$14</f>
        <v>50.166666666666664</v>
      </c>
      <c r="L20" s="11">
        <f>[16]Outubro!$E$15</f>
        <v>55.083333333333336</v>
      </c>
      <c r="M20" s="11">
        <f>[16]Outubro!$E$16</f>
        <v>59.125</v>
      </c>
      <c r="N20" s="11">
        <f>[16]Outubro!$E$17</f>
        <v>53.391304347826086</v>
      </c>
      <c r="O20" s="11">
        <f>[16]Outubro!$E$18</f>
        <v>52.173913043478258</v>
      </c>
      <c r="P20" s="11">
        <f>[16]Outubro!$E$19</f>
        <v>72.75</v>
      </c>
      <c r="Q20" s="11">
        <f>[16]Outubro!$E$20</f>
        <v>58.291666666666664</v>
      </c>
      <c r="R20" s="11">
        <f>[16]Outubro!$E$21</f>
        <v>55.541666666666664</v>
      </c>
      <c r="S20" s="11">
        <f>[16]Outubro!$E$22</f>
        <v>53</v>
      </c>
      <c r="T20" s="11">
        <f>[16]Outubro!$E$23</f>
        <v>66.875</v>
      </c>
      <c r="U20" s="11">
        <f>[16]Outubro!$E$24</f>
        <v>68.625</v>
      </c>
      <c r="V20" s="11">
        <f>[16]Outubro!$E$25</f>
        <v>67.083333333333329</v>
      </c>
      <c r="W20" s="11">
        <f>[16]Outubro!$E$26</f>
        <v>51</v>
      </c>
      <c r="X20" s="11">
        <f>[16]Outubro!$E$27</f>
        <v>44.541666666666664</v>
      </c>
      <c r="Y20" s="11">
        <f>[16]Outubro!$E$28</f>
        <v>40.125</v>
      </c>
      <c r="Z20" s="11">
        <f>[16]Outubro!$E$29</f>
        <v>41.75</v>
      </c>
      <c r="AA20" s="11">
        <f>[16]Outubro!$E$30</f>
        <v>48.583333333333336</v>
      </c>
      <c r="AB20" s="11">
        <f>[16]Outubro!$E$31</f>
        <v>49.25</v>
      </c>
      <c r="AC20" s="11">
        <f>[16]Outubro!$E$32</f>
        <v>49.913043478260867</v>
      </c>
      <c r="AD20" s="11">
        <f>[16]Outubro!$E$33</f>
        <v>53.5</v>
      </c>
      <c r="AE20" s="11">
        <f>[16]Outubro!$E$34</f>
        <v>48.869565217391305</v>
      </c>
      <c r="AF20" s="11">
        <f>[16]Outubro!$E$35</f>
        <v>46.625</v>
      </c>
      <c r="AG20" s="92">
        <f t="shared" si="1"/>
        <v>57.039504441327715</v>
      </c>
      <c r="AH20" s="12" t="s">
        <v>47</v>
      </c>
    </row>
    <row r="21" spans="1:37" x14ac:dyDescent="0.2">
      <c r="A21" s="57" t="s">
        <v>43</v>
      </c>
      <c r="B21" s="11">
        <f>[17]Outubro!$E$5</f>
        <v>46.041666666666664</v>
      </c>
      <c r="C21" s="11">
        <f>[17]Outubro!$E$6</f>
        <v>59.916666666666664</v>
      </c>
      <c r="D21" s="11">
        <f>[17]Outubro!$E$7</f>
        <v>66.333333333333329</v>
      </c>
      <c r="E21" s="11">
        <f>[17]Outubro!$E$8</f>
        <v>60.458333333333336</v>
      </c>
      <c r="F21" s="11">
        <f>[17]Outubro!$E$9</f>
        <v>56.458333333333336</v>
      </c>
      <c r="G21" s="11">
        <f>[17]Outubro!$E$10</f>
        <v>75.625</v>
      </c>
      <c r="H21" s="11">
        <f>[17]Outubro!$E$11</f>
        <v>76.916666666666671</v>
      </c>
      <c r="I21" s="11">
        <f>[17]Outubro!$E$12</f>
        <v>81.583333333333329</v>
      </c>
      <c r="J21" s="11">
        <f>[17]Outubro!$E$13</f>
        <v>79.416666666666671</v>
      </c>
      <c r="K21" s="11">
        <f>[17]Outubro!$E$14</f>
        <v>69.708333333333329</v>
      </c>
      <c r="L21" s="11">
        <f>[17]Outubro!$E$15</f>
        <v>63.5</v>
      </c>
      <c r="M21" s="11">
        <f>[17]Outubro!$E$16</f>
        <v>71.166666666666671</v>
      </c>
      <c r="N21" s="11">
        <f>[17]Outubro!$E$17</f>
        <v>71.625</v>
      </c>
      <c r="O21" s="11">
        <f>[17]Outubro!$E$18</f>
        <v>70.958333333333329</v>
      </c>
      <c r="P21" s="11">
        <f>[17]Outubro!$E$19</f>
        <v>64.625</v>
      </c>
      <c r="Q21" s="11">
        <f>[17]Outubro!$E$20</f>
        <v>58.869565217391305</v>
      </c>
      <c r="R21" s="11">
        <f>[17]Outubro!$E$21</f>
        <v>48.739130434782609</v>
      </c>
      <c r="S21" s="11">
        <f>[17]Outubro!$E$22</f>
        <v>45.5</v>
      </c>
      <c r="T21" s="11">
        <f>[17]Outubro!$E$23</f>
        <v>66.238095238095241</v>
      </c>
      <c r="U21" s="11">
        <f>[17]Outubro!$E$24</f>
        <v>71.066666666666663</v>
      </c>
      <c r="V21" s="11">
        <f>[17]Outubro!$E$25</f>
        <v>65.444444444444443</v>
      </c>
      <c r="W21" s="11">
        <f>[17]Outubro!$E$26</f>
        <v>75.142857142857139</v>
      </c>
      <c r="X21" s="11">
        <f>[17]Outubro!$E$27</f>
        <v>48.615384615384613</v>
      </c>
      <c r="Y21" s="11">
        <f>[17]Outubro!$E$28</f>
        <v>53.363636363636367</v>
      </c>
      <c r="Z21" s="11">
        <f>[17]Outubro!$E$29</f>
        <v>57.875</v>
      </c>
      <c r="AA21" s="11">
        <f>[17]Outubro!$E$30</f>
        <v>61.291666666666664</v>
      </c>
      <c r="AB21" s="11">
        <f>[17]Outubro!$E$31</f>
        <v>55.625</v>
      </c>
      <c r="AC21" s="11">
        <f>[17]Outubro!$E$32</f>
        <v>63</v>
      </c>
      <c r="AD21" s="11">
        <f>[17]Outubro!$E$33</f>
        <v>44.5</v>
      </c>
      <c r="AE21" s="11">
        <f>[17]Outubro!$E$34</f>
        <v>53.5</v>
      </c>
      <c r="AF21" s="11">
        <f>[17]Outubro!$E$35</f>
        <v>42.571428571428569</v>
      </c>
      <c r="AG21" s="92">
        <f>AVERAGE(B21:AF21)</f>
        <v>62.118587377247955</v>
      </c>
      <c r="AI21" t="s">
        <v>47</v>
      </c>
      <c r="AJ21" t="s">
        <v>47</v>
      </c>
    </row>
    <row r="22" spans="1:37" x14ac:dyDescent="0.2">
      <c r="A22" s="57" t="s">
        <v>6</v>
      </c>
      <c r="B22" s="11">
        <f>[18]Outubro!$E$5</f>
        <v>41.166666666666664</v>
      </c>
      <c r="C22" s="11">
        <f>[18]Outubro!$E$6</f>
        <v>48.5</v>
      </c>
      <c r="D22" s="11">
        <f>[18]Outubro!$E$7</f>
        <v>40.166666666666664</v>
      </c>
      <c r="E22" s="11">
        <f>[18]Outubro!$E$8</f>
        <v>40.444444444444443</v>
      </c>
      <c r="F22" s="11">
        <f>[18]Outubro!$E$9</f>
        <v>49.9</v>
      </c>
      <c r="G22" s="11">
        <f>[18]Outubro!$E$10</f>
        <v>77.666666666666671</v>
      </c>
      <c r="H22" s="11">
        <f>[18]Outubro!$E$11</f>
        <v>59</v>
      </c>
      <c r="I22" s="11">
        <f>[18]Outubro!$E$12</f>
        <v>61</v>
      </c>
      <c r="J22" s="11">
        <f>[18]Outubro!$E$13</f>
        <v>47.9</v>
      </c>
      <c r="K22" s="11">
        <f>[18]Outubro!$E$14</f>
        <v>49.75</v>
      </c>
      <c r="L22" s="11">
        <f>[18]Outubro!$E$15</f>
        <v>45.857142857142854</v>
      </c>
      <c r="M22" s="11">
        <f>[18]Outubro!$E$16</f>
        <v>38.799999999999997</v>
      </c>
      <c r="N22" s="11">
        <f>[18]Outubro!$E$17</f>
        <v>40.555555555555557</v>
      </c>
      <c r="O22" s="11">
        <f>[18]Outubro!$E$18</f>
        <v>38.555555555555557</v>
      </c>
      <c r="P22" s="11">
        <f>[18]Outubro!$E$19</f>
        <v>47.4</v>
      </c>
      <c r="Q22" s="11">
        <f>[18]Outubro!$E$20</f>
        <v>43.636363636363633</v>
      </c>
      <c r="R22" s="11">
        <f>[18]Outubro!$E$21</f>
        <v>37.200000000000003</v>
      </c>
      <c r="S22" s="11">
        <f>[18]Outubro!$E$22</f>
        <v>69.666666666666671</v>
      </c>
      <c r="T22" s="11">
        <f>[18]Outubro!$E$23</f>
        <v>53.111111111111114</v>
      </c>
      <c r="U22" s="11">
        <f>[18]Outubro!$E$24</f>
        <v>56.909090909090907</v>
      </c>
      <c r="V22" s="11">
        <f>[18]Outubro!$E$25</f>
        <v>67</v>
      </c>
      <c r="W22" s="11">
        <f>[18]Outubro!$E$26</f>
        <v>71.25</v>
      </c>
      <c r="X22" s="11">
        <f>[18]Outubro!$E$27</f>
        <v>51.9</v>
      </c>
      <c r="Y22" s="11">
        <f>[18]Outubro!$E$28</f>
        <v>42.909090909090907</v>
      </c>
      <c r="Z22" s="11">
        <f>[18]Outubro!$E$29</f>
        <v>40.416666666666664</v>
      </c>
      <c r="AA22" s="11">
        <f>[18]Outubro!$E$30</f>
        <v>44.083333333333336</v>
      </c>
      <c r="AB22" s="11">
        <f>[18]Outubro!$E$31</f>
        <v>44</v>
      </c>
      <c r="AC22" s="11">
        <f>[18]Outubro!$E$32</f>
        <v>42</v>
      </c>
      <c r="AD22" s="11">
        <f>[18]Outubro!$E$33</f>
        <v>46.916666666666664</v>
      </c>
      <c r="AE22" s="11">
        <f>[18]Outubro!$E$34</f>
        <v>40.909090909090907</v>
      </c>
      <c r="AF22" s="11">
        <f>[18]Outubro!$E$35</f>
        <v>40.25</v>
      </c>
      <c r="AG22" s="92">
        <f t="shared" si="1"/>
        <v>48.994218684541266</v>
      </c>
      <c r="AK22" t="s">
        <v>47</v>
      </c>
    </row>
    <row r="23" spans="1:37" x14ac:dyDescent="0.2">
      <c r="A23" s="57" t="s">
        <v>7</v>
      </c>
      <c r="B23" s="11">
        <f>[19]Outubro!$E$5</f>
        <v>31.307692307692307</v>
      </c>
      <c r="C23" s="11">
        <f>[19]Outubro!$E$6</f>
        <v>39.416666666666664</v>
      </c>
      <c r="D23" s="11">
        <f>[19]Outubro!$E$7</f>
        <v>49.846153846153847</v>
      </c>
      <c r="E23" s="11">
        <f>[19]Outubro!$E$8</f>
        <v>53</v>
      </c>
      <c r="F23" s="11">
        <f>[19]Outubro!$E$9</f>
        <v>73.909090909090907</v>
      </c>
      <c r="G23" s="11">
        <f>[19]Outubro!$E$10</f>
        <v>89.666666666666671</v>
      </c>
      <c r="H23" s="11">
        <f>[19]Outubro!$E$11</f>
        <v>71.900000000000006</v>
      </c>
      <c r="I23" s="11">
        <f>[19]Outubro!$E$12</f>
        <v>65.045454545454547</v>
      </c>
      <c r="J23" s="11">
        <f>[19]Outubro!$E$13</f>
        <v>51.291666666666664</v>
      </c>
      <c r="K23" s="11">
        <f>[19]Outubro!$E$14</f>
        <v>48.583333333333336</v>
      </c>
      <c r="L23" s="11">
        <f>[19]Outubro!$E$15</f>
        <v>47.666666666666664</v>
      </c>
      <c r="M23" s="11">
        <f>[19]Outubro!$E$16</f>
        <v>51.958333333333336</v>
      </c>
      <c r="N23" s="11">
        <f>[19]Outubro!$E$17</f>
        <v>43.916666666666664</v>
      </c>
      <c r="O23" s="11">
        <f>[19]Outubro!$E$18</f>
        <v>68.75</v>
      </c>
      <c r="P23" s="11">
        <f>[19]Outubro!$E$19</f>
        <v>75.55</v>
      </c>
      <c r="Q23" s="11">
        <f>[19]Outubro!$E$20</f>
        <v>64.090909090909093</v>
      </c>
      <c r="R23" s="11">
        <f>[19]Outubro!$E$21</f>
        <v>54.166666666666664</v>
      </c>
      <c r="S23" s="11">
        <f>[19]Outubro!$E$22</f>
        <v>56.666666666666664</v>
      </c>
      <c r="T23" s="11">
        <f>[19]Outubro!$E$23</f>
        <v>72.916666666666671</v>
      </c>
      <c r="U23" s="11">
        <f>[19]Outubro!$E$24</f>
        <v>69.458333333333329</v>
      </c>
      <c r="V23" s="11">
        <f>[19]Outubro!$E$25</f>
        <v>88.5</v>
      </c>
      <c r="W23" s="11">
        <f>[19]Outubro!$E$26</f>
        <v>62.944444444444443</v>
      </c>
      <c r="X23" s="11">
        <f>[19]Outubro!$E$27</f>
        <v>49.291666666666664</v>
      </c>
      <c r="Y23" s="11">
        <f>[19]Outubro!$E$28</f>
        <v>43.333333333333336</v>
      </c>
      <c r="Z23" s="11">
        <f>[19]Outubro!$E$29</f>
        <v>43.375</v>
      </c>
      <c r="AA23" s="11">
        <f>[19]Outubro!$E$30</f>
        <v>47.583333333333336</v>
      </c>
      <c r="AB23" s="11">
        <f>[19]Outubro!$E$31</f>
        <v>45.705882352941174</v>
      </c>
      <c r="AC23" s="11">
        <f>[19]Outubro!$E$32</f>
        <v>45.222222222222221</v>
      </c>
      <c r="AD23" s="11">
        <f>[19]Outubro!$E$33</f>
        <v>47</v>
      </c>
      <c r="AE23" s="11">
        <f>[19]Outubro!$E$34</f>
        <v>33.93333333333333</v>
      </c>
      <c r="AF23" s="11">
        <f>[19]Outubro!$E$35</f>
        <v>34.5</v>
      </c>
      <c r="AG23" s="92">
        <f t="shared" si="1"/>
        <v>55.4998983780293</v>
      </c>
    </row>
    <row r="24" spans="1:37" x14ac:dyDescent="0.2">
      <c r="A24" s="57" t="s">
        <v>169</v>
      </c>
      <c r="B24" s="11" t="str">
        <f>[20]Outubro!$E$5</f>
        <v>*</v>
      </c>
      <c r="C24" s="11" t="str">
        <f>[20]Outubro!$E$6</f>
        <v>*</v>
      </c>
      <c r="D24" s="11" t="str">
        <f>[20]Outubro!$E$7</f>
        <v>*</v>
      </c>
      <c r="E24" s="11" t="str">
        <f>[20]Outubro!$E$8</f>
        <v>*</v>
      </c>
      <c r="F24" s="11" t="str">
        <f>[20]Outubro!$E$9</f>
        <v>*</v>
      </c>
      <c r="G24" s="11" t="str">
        <f>[20]Outubro!$E$10</f>
        <v>*</v>
      </c>
      <c r="H24" s="11" t="str">
        <f>[20]Outubro!$E$11</f>
        <v>*</v>
      </c>
      <c r="I24" s="11" t="str">
        <f>[20]Outubro!$E$12</f>
        <v>*</v>
      </c>
      <c r="J24" s="11" t="str">
        <f>[20]Outubro!$E$13</f>
        <v>*</v>
      </c>
      <c r="K24" s="11" t="str">
        <f>[20]Outubro!$E$14</f>
        <v>*</v>
      </c>
      <c r="L24" s="11" t="str">
        <f>[20]Outubro!$E$15</f>
        <v>*</v>
      </c>
      <c r="M24" s="11" t="str">
        <f>[20]Outubro!$E$16</f>
        <v>*</v>
      </c>
      <c r="N24" s="11" t="str">
        <f>[20]Outubro!$E$17</f>
        <v>*</v>
      </c>
      <c r="O24" s="11" t="str">
        <f>[20]Outubro!$E$18</f>
        <v>*</v>
      </c>
      <c r="P24" s="11" t="str">
        <f>[20]Outubro!$E$19</f>
        <v>*</v>
      </c>
      <c r="Q24" s="11" t="str">
        <f>[20]Outubro!$E$20</f>
        <v>*</v>
      </c>
      <c r="R24" s="11" t="str">
        <f>[20]Outubro!$E$21</f>
        <v>*</v>
      </c>
      <c r="S24" s="11" t="str">
        <f>[20]Outubro!$E$22</f>
        <v>*</v>
      </c>
      <c r="T24" s="11" t="str">
        <f>[20]Outubro!$E$23</f>
        <v>*</v>
      </c>
      <c r="U24" s="11" t="str">
        <f>[20]Outubro!$E$24</f>
        <v>*</v>
      </c>
      <c r="V24" s="11" t="str">
        <f>[20]Outubro!$E$25</f>
        <v>*</v>
      </c>
      <c r="W24" s="11" t="str">
        <f>[20]Outubro!$E$26</f>
        <v>*</v>
      </c>
      <c r="X24" s="11" t="str">
        <f>[20]Outubro!$E$27</f>
        <v>*</v>
      </c>
      <c r="Y24" s="11" t="str">
        <f>[20]Outubro!$E$28</f>
        <v>*</v>
      </c>
      <c r="Z24" s="11" t="str">
        <f>[20]Outubro!$E$29</f>
        <v>*</v>
      </c>
      <c r="AA24" s="11" t="str">
        <f>[20]Outubro!$E$30</f>
        <v>*</v>
      </c>
      <c r="AB24" s="11" t="str">
        <f>[20]Outubro!$E$31</f>
        <v>*</v>
      </c>
      <c r="AC24" s="11" t="str">
        <f>[20]Outubro!$E$32</f>
        <v>*</v>
      </c>
      <c r="AD24" s="11" t="str">
        <f>[20]Outubro!$E$33</f>
        <v>*</v>
      </c>
      <c r="AE24" s="11" t="str">
        <f>[20]Outubro!$E$34</f>
        <v>*</v>
      </c>
      <c r="AF24" s="11" t="str">
        <f>[20]Outubro!$E$35</f>
        <v>*</v>
      </c>
      <c r="AG24" s="92" t="s">
        <v>226</v>
      </c>
      <c r="AI24" t="s">
        <v>47</v>
      </c>
      <c r="AK24" t="s">
        <v>47</v>
      </c>
    </row>
    <row r="25" spans="1:37" x14ac:dyDescent="0.2">
      <c r="A25" s="57" t="s">
        <v>170</v>
      </c>
      <c r="B25" s="11">
        <f>[21]Outubro!$E$5</f>
        <v>33.625</v>
      </c>
      <c r="C25" s="11">
        <f>[21]Outubro!$E$6</f>
        <v>58.125</v>
      </c>
      <c r="D25" s="11">
        <f>[21]Outubro!$E$7</f>
        <v>67.599999999999994</v>
      </c>
      <c r="E25" s="11">
        <f>[21]Outubro!$E$8</f>
        <v>54.117647058823529</v>
      </c>
      <c r="F25" s="11">
        <f>[21]Outubro!$E$9</f>
        <v>82.3125</v>
      </c>
      <c r="G25" s="11">
        <f>[21]Outubro!$E$10</f>
        <v>83</v>
      </c>
      <c r="H25" s="11">
        <f>[21]Outubro!$E$11</f>
        <v>68.357142857142861</v>
      </c>
      <c r="I25" s="11">
        <f>[21]Outubro!$E$12</f>
        <v>57.647058823529413</v>
      </c>
      <c r="J25" s="11">
        <f>[21]Outubro!$E$13</f>
        <v>43</v>
      </c>
      <c r="K25" s="11">
        <f>[21]Outubro!$E$14</f>
        <v>42.294117647058826</v>
      </c>
      <c r="L25" s="11">
        <f>[21]Outubro!$E$15</f>
        <v>41.375</v>
      </c>
      <c r="M25" s="11">
        <f>[21]Outubro!$E$16</f>
        <v>38.75</v>
      </c>
      <c r="N25" s="11">
        <f>[21]Outubro!$E$17</f>
        <v>38.6875</v>
      </c>
      <c r="O25" s="11">
        <f>[21]Outubro!$E$18</f>
        <v>54.375</v>
      </c>
      <c r="P25" s="11">
        <f>[21]Outubro!$E$19</f>
        <v>74.647058823529406</v>
      </c>
      <c r="Q25" s="11">
        <f>[21]Outubro!$E$20</f>
        <v>55.647058823529413</v>
      </c>
      <c r="R25" s="11" t="s">
        <v>226</v>
      </c>
      <c r="S25" s="11">
        <f>[21]Outubro!$E$22</f>
        <v>59.176470588235297</v>
      </c>
      <c r="T25" s="11">
        <f>[21]Outubro!$E$23</f>
        <v>58.866666666666667</v>
      </c>
      <c r="U25" s="11">
        <f>[21]Outubro!$E$24</f>
        <v>68.666666666666671</v>
      </c>
      <c r="V25" s="11">
        <f>[21]Outubro!$E$25</f>
        <v>86.75</v>
      </c>
      <c r="W25" s="11">
        <f>[21]Outubro!$E$26</f>
        <v>62.5625</v>
      </c>
      <c r="X25" s="11">
        <f>[21]Outubro!$E$27</f>
        <v>51.222222222222221</v>
      </c>
      <c r="Y25" s="11">
        <f>[21]Outubro!$E$28</f>
        <v>44.333333333333336</v>
      </c>
      <c r="Z25" s="11">
        <f>[21]Outubro!$E$29</f>
        <v>40.125</v>
      </c>
      <c r="AA25" s="11">
        <f>[21]Outubro!$E$30</f>
        <v>41.470588235294116</v>
      </c>
      <c r="AB25" s="11">
        <f>[21]Outubro!$E$31</f>
        <v>49.266666666666666</v>
      </c>
      <c r="AC25" s="11">
        <f>[21]Outubro!$E$32</f>
        <v>51.777777777777779</v>
      </c>
      <c r="AD25" s="11">
        <f>[21]Outubro!$E$33</f>
        <v>48.611111111111114</v>
      </c>
      <c r="AE25" s="11">
        <f>[21]Outubro!$E$34</f>
        <v>47.208333333333336</v>
      </c>
      <c r="AF25" s="11">
        <f>[21]Outubro!$E$35</f>
        <v>63.25</v>
      </c>
      <c r="AG25" s="92">
        <f t="shared" ref="AG25:AG26" si="2">AVERAGE(B25:AF25)</f>
        <v>55.561580687830677</v>
      </c>
      <c r="AH25" s="12" t="s">
        <v>47</v>
      </c>
      <c r="AK25" t="s">
        <v>47</v>
      </c>
    </row>
    <row r="26" spans="1:37" x14ac:dyDescent="0.2">
      <c r="A26" s="57" t="s">
        <v>171</v>
      </c>
      <c r="B26" s="11">
        <f>[22]Outubro!$E$5</f>
        <v>39.75</v>
      </c>
      <c r="C26" s="11">
        <f>[22]Outubro!$E$6</f>
        <v>49.882352941176471</v>
      </c>
      <c r="D26" s="11">
        <f>[22]Outubro!$E$7</f>
        <v>55.588235294117645</v>
      </c>
      <c r="E26" s="11">
        <f>[22]Outubro!$E$8</f>
        <v>56.470588235294116</v>
      </c>
      <c r="F26" s="11">
        <f>[22]Outubro!$E$9</f>
        <v>75.333333333333329</v>
      </c>
      <c r="G26" s="11">
        <f>[22]Outubro!$E$10</f>
        <v>86.117647058823536</v>
      </c>
      <c r="H26" s="11">
        <f>[22]Outubro!$E$11</f>
        <v>80.333333333333329</v>
      </c>
      <c r="I26" s="11">
        <f>[22]Outubro!$E$12</f>
        <v>63.647058823529413</v>
      </c>
      <c r="J26" s="11">
        <f>[22]Outubro!$E$13</f>
        <v>47.705882352941174</v>
      </c>
      <c r="K26" s="11">
        <f>[22]Outubro!$E$14</f>
        <v>46</v>
      </c>
      <c r="L26" s="11">
        <f>[22]Outubro!$E$15</f>
        <v>43.428571428571431</v>
      </c>
      <c r="M26" s="11">
        <f>[22]Outubro!$E$16</f>
        <v>48.4</v>
      </c>
      <c r="N26" s="11">
        <f>[22]Outubro!$E$17</f>
        <v>48.764705882352942</v>
      </c>
      <c r="O26" s="11">
        <f>[22]Outubro!$E$18</f>
        <v>66.17647058823529</v>
      </c>
      <c r="P26" s="11">
        <f>[22]Outubro!$E$19</f>
        <v>66.588235294117652</v>
      </c>
      <c r="Q26" s="11">
        <f>[22]Outubro!$E$20</f>
        <v>53.4</v>
      </c>
      <c r="R26" s="11">
        <f>[22]Outubro!$E$21</f>
        <v>53.5</v>
      </c>
      <c r="S26" s="11">
        <f>[22]Outubro!$E$22</f>
        <v>48.75</v>
      </c>
      <c r="T26" s="11">
        <f>[22]Outubro!$E$23</f>
        <v>61.875</v>
      </c>
      <c r="U26" s="11">
        <f>[22]Outubro!$E$24</f>
        <v>61.8125</v>
      </c>
      <c r="V26" s="11">
        <f>[22]Outubro!$E$25</f>
        <v>85.13333333333334</v>
      </c>
      <c r="W26" s="11">
        <f>[22]Outubro!$E$26</f>
        <v>60.3125</v>
      </c>
      <c r="X26" s="11">
        <f>[22]Outubro!$E$27</f>
        <v>47.357142857142854</v>
      </c>
      <c r="Y26" s="11">
        <f>[22]Outubro!$E$28</f>
        <v>41.705882352941174</v>
      </c>
      <c r="Z26" s="11">
        <f>[22]Outubro!$E$29</f>
        <v>37.714285714285715</v>
      </c>
      <c r="AA26" s="11">
        <f>[22]Outubro!$E$30</f>
        <v>43</v>
      </c>
      <c r="AB26" s="11">
        <f>[22]Outubro!$E$31</f>
        <v>47</v>
      </c>
      <c r="AC26" s="11">
        <f>[22]Outubro!$E$32</f>
        <v>49.4375</v>
      </c>
      <c r="AD26" s="11">
        <f>[22]Outubro!$E$33</f>
        <v>56.125</v>
      </c>
      <c r="AE26" s="11">
        <f>[22]Outubro!$E$34</f>
        <v>46.916666666666664</v>
      </c>
      <c r="AF26" s="11">
        <f>[22]Outubro!$E$35</f>
        <v>48.791666666666664</v>
      </c>
      <c r="AG26" s="92">
        <f t="shared" si="2"/>
        <v>55.387673940543962</v>
      </c>
      <c r="AJ26" t="s">
        <v>47</v>
      </c>
      <c r="AK26" t="s">
        <v>47</v>
      </c>
    </row>
    <row r="27" spans="1:37" x14ac:dyDescent="0.2">
      <c r="A27" s="57" t="s">
        <v>8</v>
      </c>
      <c r="B27" s="11">
        <f>[23]Outubro!$E$5</f>
        <v>36.625</v>
      </c>
      <c r="C27" s="11">
        <f>[23]Outubro!$E$6</f>
        <v>58.583333333333336</v>
      </c>
      <c r="D27" s="11">
        <f>[23]Outubro!$E$7</f>
        <v>74.125</v>
      </c>
      <c r="E27" s="11">
        <f>[23]Outubro!$E$8</f>
        <v>58.541666666666664</v>
      </c>
      <c r="F27" s="11">
        <f>[23]Outubro!$E$9</f>
        <v>78.458333333333329</v>
      </c>
      <c r="G27" s="11">
        <f>[23]Outubro!$E$10</f>
        <v>89.833333333333329</v>
      </c>
      <c r="H27" s="11">
        <f>[23]Outubro!$E$11</f>
        <v>79.375</v>
      </c>
      <c r="I27" s="11">
        <f>[23]Outubro!$E$12</f>
        <v>66.083333333333329</v>
      </c>
      <c r="J27" s="11">
        <f>[23]Outubro!$E$13</f>
        <v>49.875</v>
      </c>
      <c r="K27" s="11">
        <f>[23]Outubro!$E$14</f>
        <v>48.375</v>
      </c>
      <c r="L27" s="11">
        <f>[23]Outubro!$E$15</f>
        <v>47.666666666666664</v>
      </c>
      <c r="M27" s="11">
        <f>[23]Outubro!$E$16</f>
        <v>46.083333333333336</v>
      </c>
      <c r="N27" s="11">
        <f>[23]Outubro!$E$17</f>
        <v>45.458333333333336</v>
      </c>
      <c r="O27" s="11">
        <f>[23]Outubro!$E$18</f>
        <v>59.916666666666664</v>
      </c>
      <c r="P27" s="11">
        <f>[23]Outubro!$E$19</f>
        <v>69.666666666666671</v>
      </c>
      <c r="Q27" s="11">
        <f>[23]Outubro!$E$20</f>
        <v>59.625</v>
      </c>
      <c r="R27" s="11">
        <f>[23]Outubro!$E$21</f>
        <v>53.541666666666664</v>
      </c>
      <c r="S27" s="11">
        <f>[23]Outubro!$E$22</f>
        <v>61.791666666666664</v>
      </c>
      <c r="T27" s="11">
        <f>[23]Outubro!$E$23</f>
        <v>70.5</v>
      </c>
      <c r="U27" s="11">
        <f>[23]Outubro!$E$24</f>
        <v>68.833333333333329</v>
      </c>
      <c r="V27" s="11">
        <f>[23]Outubro!$E$25</f>
        <v>91.347826086956516</v>
      </c>
      <c r="W27" s="11">
        <f>[23]Outubro!$E$26</f>
        <v>72.458333333333329</v>
      </c>
      <c r="X27" s="11">
        <f>[23]Outubro!$E$27</f>
        <v>58.875</v>
      </c>
      <c r="Y27" s="11">
        <f>[23]Outubro!$E$28</f>
        <v>52.416666666666664</v>
      </c>
      <c r="Z27" s="11">
        <f>[23]Outubro!$E$29</f>
        <v>44.625</v>
      </c>
      <c r="AA27" s="11">
        <f>[23]Outubro!$E$30</f>
        <v>44.833333333333336</v>
      </c>
      <c r="AB27" s="11">
        <f>[23]Outubro!$E$31</f>
        <v>52.541666666666664</v>
      </c>
      <c r="AC27" s="11">
        <f>[23]Outubro!$E$32</f>
        <v>58.25</v>
      </c>
      <c r="AD27" s="11">
        <f>[23]Outubro!$E$33</f>
        <v>58.666666666666664</v>
      </c>
      <c r="AE27" s="11">
        <f>[23]Outubro!$E$34</f>
        <v>44.833333333333336</v>
      </c>
      <c r="AF27" s="11">
        <f>[23]Outubro!$E$35</f>
        <v>53.826086956521742</v>
      </c>
      <c r="AG27" s="92">
        <f t="shared" ref="AG27:AG35" si="3">AVERAGE(B27:AF27)</f>
        <v>59.85910472183263</v>
      </c>
    </row>
    <row r="28" spans="1:37" x14ac:dyDescent="0.2">
      <c r="A28" s="57" t="s">
        <v>9</v>
      </c>
      <c r="B28" s="11">
        <f>[24]Outubro!$E$5</f>
        <v>37.315789473684212</v>
      </c>
      <c r="C28" s="11">
        <f>[24]Outubro!$E$6</f>
        <v>57.2</v>
      </c>
      <c r="D28" s="11">
        <f>[24]Outubro!$E$7</f>
        <v>48.928571428571431</v>
      </c>
      <c r="E28" s="11">
        <f>[24]Outubro!$E$8</f>
        <v>39.799999999999997</v>
      </c>
      <c r="F28" s="11">
        <f>[24]Outubro!$E$9</f>
        <v>55.92307692307692</v>
      </c>
      <c r="G28" s="11">
        <f>[24]Outubro!$E$10</f>
        <v>83.222222222222229</v>
      </c>
      <c r="H28" s="11">
        <f>[24]Outubro!$E$11</f>
        <v>72</v>
      </c>
      <c r="I28" s="11">
        <f>[24]Outubro!$E$12</f>
        <v>53.92307692307692</v>
      </c>
      <c r="J28" s="11">
        <f>[24]Outubro!$E$13</f>
        <v>52.391304347826086</v>
      </c>
      <c r="K28" s="11">
        <f>[24]Outubro!$E$14</f>
        <v>51.291666666666664</v>
      </c>
      <c r="L28" s="11">
        <f>[24]Outubro!$E$15</f>
        <v>47.541666666666664</v>
      </c>
      <c r="M28" s="11">
        <f>[24]Outubro!$E$16</f>
        <v>44.041666666666664</v>
      </c>
      <c r="N28" s="11">
        <f>[24]Outubro!$E$17</f>
        <v>42.304347826086953</v>
      </c>
      <c r="O28" s="11">
        <f>[24]Outubro!$E$18</f>
        <v>47.428571428571431</v>
      </c>
      <c r="P28" s="11">
        <f>[24]Outubro!$E$19</f>
        <v>50.764705882352942</v>
      </c>
      <c r="Q28" s="11">
        <f>[24]Outubro!$E$20</f>
        <v>44.8</v>
      </c>
      <c r="R28" s="11">
        <f>[24]Outubro!$E$21</f>
        <v>48.529411764705884</v>
      </c>
      <c r="S28" s="11">
        <f>[24]Outubro!$E$22</f>
        <v>42.6875</v>
      </c>
      <c r="T28" s="11">
        <f>[24]Outubro!$E$23</f>
        <v>54.666666666666664</v>
      </c>
      <c r="U28" s="11">
        <f>[24]Outubro!$E$24</f>
        <v>58.125</v>
      </c>
      <c r="V28" s="11">
        <f>[24]Outubro!$E$25</f>
        <v>88.07692307692308</v>
      </c>
      <c r="W28" s="11">
        <f>[24]Outubro!$E$26</f>
        <v>56.142857142857146</v>
      </c>
      <c r="X28" s="11">
        <f>[24]Outubro!$E$27</f>
        <v>50.272727272727273</v>
      </c>
      <c r="Y28" s="11">
        <f>[24]Outubro!$E$28</f>
        <v>46.304347826086953</v>
      </c>
      <c r="Z28" s="11">
        <f>[24]Outubro!$E$29</f>
        <v>37.285714285714285</v>
      </c>
      <c r="AA28" s="11">
        <f>[24]Outubro!$E$30</f>
        <v>35.470588235294116</v>
      </c>
      <c r="AB28" s="11">
        <f>[24]Outubro!$E$31</f>
        <v>40.769230769230766</v>
      </c>
      <c r="AC28" s="11">
        <f>[24]Outubro!$E$32</f>
        <v>50.92307692307692</v>
      </c>
      <c r="AD28" s="11">
        <f>[24]Outubro!$E$33</f>
        <v>46.615384615384613</v>
      </c>
      <c r="AE28" s="11">
        <f>[24]Outubro!$E$34</f>
        <v>33.153846153846153</v>
      </c>
      <c r="AF28" s="11">
        <f>[24]Outubro!$E$35</f>
        <v>34.545454545454547</v>
      </c>
      <c r="AG28" s="92">
        <f t="shared" si="3"/>
        <v>50.078883733336681</v>
      </c>
      <c r="AJ28" t="s">
        <v>47</v>
      </c>
    </row>
    <row r="29" spans="1:37" x14ac:dyDescent="0.2">
      <c r="A29" s="57" t="s">
        <v>42</v>
      </c>
      <c r="B29" s="11">
        <f>[25]Outubro!$E$5</f>
        <v>53.041666666666664</v>
      </c>
      <c r="C29" s="11">
        <f>[25]Outubro!$E$6</f>
        <v>61.791666666666664</v>
      </c>
      <c r="D29" s="11">
        <f>[25]Outubro!$E$7</f>
        <v>68</v>
      </c>
      <c r="E29" s="11">
        <f>[25]Outubro!$E$8</f>
        <v>64.791666666666671</v>
      </c>
      <c r="F29" s="11">
        <f>[25]Outubro!$E$9</f>
        <v>81.625</v>
      </c>
      <c r="G29" s="11">
        <f>[25]Outubro!$E$10</f>
        <v>83.708333333333329</v>
      </c>
      <c r="H29" s="11">
        <f>[25]Outubro!$E$11</f>
        <v>73.458333333333329</v>
      </c>
      <c r="I29" s="11">
        <f>[25]Outubro!$E$12</f>
        <v>66.041666666666671</v>
      </c>
      <c r="J29" s="11">
        <f>[25]Outubro!$E$13</f>
        <v>58.791666666666664</v>
      </c>
      <c r="K29" s="11">
        <f>[25]Outubro!$E$14</f>
        <v>53.666666666666664</v>
      </c>
      <c r="L29" s="11">
        <f>[25]Outubro!$E$15</f>
        <v>56.083333333333336</v>
      </c>
      <c r="M29" s="11">
        <f>[25]Outubro!$E$16</f>
        <v>54.75</v>
      </c>
      <c r="N29" s="11">
        <f>[25]Outubro!$E$17</f>
        <v>53.541666666666664</v>
      </c>
      <c r="O29" s="11">
        <f>[25]Outubro!$E$18</f>
        <v>58.458333333333336</v>
      </c>
      <c r="P29" s="11">
        <f>[25]Outubro!$E$19</f>
        <v>76.583333333333329</v>
      </c>
      <c r="Q29" s="11">
        <f>[25]Outubro!$E$20</f>
        <v>72.583333333333329</v>
      </c>
      <c r="R29" s="11">
        <f>[25]Outubro!$E$21</f>
        <v>63.541666666666664</v>
      </c>
      <c r="S29" s="11">
        <f>[25]Outubro!$E$22</f>
        <v>62.208333333333336</v>
      </c>
      <c r="T29" s="11">
        <f>[25]Outubro!$E$23</f>
        <v>81.458333333333329</v>
      </c>
      <c r="U29" s="11">
        <f>[25]Outubro!$E$24</f>
        <v>73.291666666666671</v>
      </c>
      <c r="V29" s="11">
        <f>[25]Outubro!$E$25</f>
        <v>76.07692307692308</v>
      </c>
      <c r="W29" s="11">
        <f>[25]Outubro!$E$26</f>
        <v>71.833333333333329</v>
      </c>
      <c r="X29" s="11">
        <f>[25]Outubro!$E$27</f>
        <v>66.875</v>
      </c>
      <c r="Y29" s="11">
        <f>[25]Outubro!$E$28</f>
        <v>56.916666666666664</v>
      </c>
      <c r="Z29" s="11">
        <f>[25]Outubro!$E$29</f>
        <v>55.041666666666664</v>
      </c>
      <c r="AA29" s="11">
        <f>[25]Outubro!$E$30</f>
        <v>55.541666666666664</v>
      </c>
      <c r="AB29" s="11">
        <f>[25]Outubro!$E$31</f>
        <v>55.083333333333336</v>
      </c>
      <c r="AC29" s="11">
        <f>[25]Outubro!$E$32</f>
        <v>57.541666666666664</v>
      </c>
      <c r="AD29" s="11">
        <f>[25]Outubro!$E$33</f>
        <v>58.541666666666664</v>
      </c>
      <c r="AE29" s="11">
        <f>[25]Outubro!$E$34</f>
        <v>59.541666666666664</v>
      </c>
      <c r="AF29" s="11">
        <f>[25]Outubro!$E$35</f>
        <v>62.958333333333336</v>
      </c>
      <c r="AG29" s="92">
        <f t="shared" si="3"/>
        <v>64.302212572373861</v>
      </c>
      <c r="AK29" t="s">
        <v>47</v>
      </c>
    </row>
    <row r="30" spans="1:37" x14ac:dyDescent="0.2">
      <c r="A30" s="57" t="s">
        <v>10</v>
      </c>
      <c r="B30" s="11">
        <f>[26]Outubro!$E$5</f>
        <v>32.416666666666664</v>
      </c>
      <c r="C30" s="11">
        <f>[26]Outubro!$E$6</f>
        <v>58.541666666666664</v>
      </c>
      <c r="D30" s="11">
        <f>[26]Outubro!$E$7</f>
        <v>71.375</v>
      </c>
      <c r="E30" s="11">
        <f>[26]Outubro!$E$8</f>
        <v>68.25</v>
      </c>
      <c r="F30" s="11">
        <f>[26]Outubro!$E$9</f>
        <v>82.875</v>
      </c>
      <c r="G30" s="11">
        <f>[26]Outubro!$E$10</f>
        <v>89.625</v>
      </c>
      <c r="H30" s="11">
        <f>[26]Outubro!$E$11</f>
        <v>81.041666666666671</v>
      </c>
      <c r="I30" s="11">
        <f>[26]Outubro!$E$12</f>
        <v>68.333333333333329</v>
      </c>
      <c r="J30" s="11">
        <f>[26]Outubro!$E$13</f>
        <v>58.25</v>
      </c>
      <c r="K30" s="11">
        <f>[26]Outubro!$E$14</f>
        <v>50.458333333333336</v>
      </c>
      <c r="L30" s="11">
        <f>[26]Outubro!$E$15</f>
        <v>45.75</v>
      </c>
      <c r="M30" s="11">
        <f>[26]Outubro!$E$16</f>
        <v>45.583333333333336</v>
      </c>
      <c r="N30" s="11">
        <f>[26]Outubro!$E$17</f>
        <v>46.416666666666664</v>
      </c>
      <c r="O30" s="11">
        <f>[26]Outubro!$E$18</f>
        <v>73.541666666666671</v>
      </c>
      <c r="P30" s="11">
        <f>[26]Outubro!$E$19</f>
        <v>79.416666666666671</v>
      </c>
      <c r="Q30" s="11">
        <f>[26]Outubro!$E$20</f>
        <v>64.125</v>
      </c>
      <c r="R30" s="11">
        <f>[26]Outubro!$E$21</f>
        <v>53.833333333333336</v>
      </c>
      <c r="S30" s="11">
        <f>[26]Outubro!$E$22</f>
        <v>57.5</v>
      </c>
      <c r="T30" s="11">
        <f>[26]Outubro!$E$23</f>
        <v>72.75</v>
      </c>
      <c r="U30" s="11">
        <f>[26]Outubro!$E$24</f>
        <v>66.75</v>
      </c>
      <c r="V30" s="11">
        <f>[26]Outubro!$E$25</f>
        <v>88.916666666666671</v>
      </c>
      <c r="W30" s="11">
        <f>[26]Outubro!$E$26</f>
        <v>72.958333333333329</v>
      </c>
      <c r="X30" s="11">
        <f>[26]Outubro!$E$27</f>
        <v>58.125</v>
      </c>
      <c r="Y30" s="11">
        <f>[26]Outubro!$E$28</f>
        <v>51.916666666666664</v>
      </c>
      <c r="Z30" s="11">
        <f>[26]Outubro!$E$29</f>
        <v>50.333333333333336</v>
      </c>
      <c r="AA30" s="11">
        <f>[26]Outubro!$E$30</f>
        <v>54.583333333333336</v>
      </c>
      <c r="AB30" s="11">
        <f>[26]Outubro!$E$31</f>
        <v>50.625</v>
      </c>
      <c r="AC30" s="11">
        <f>[26]Outubro!$E$32</f>
        <v>50.875</v>
      </c>
      <c r="AD30" s="11">
        <f>[26]Outubro!$E$33</f>
        <v>53.125</v>
      </c>
      <c r="AE30" s="11">
        <f>[26]Outubro!$E$34</f>
        <v>43.166666666666664</v>
      </c>
      <c r="AF30" s="11">
        <f>[26]Outubro!$E$35</f>
        <v>50.916666666666664</v>
      </c>
      <c r="AG30" s="92">
        <f t="shared" si="3"/>
        <v>61.04435483870968</v>
      </c>
      <c r="AJ30" t="s">
        <v>47</v>
      </c>
      <c r="AK30" t="s">
        <v>47</v>
      </c>
    </row>
    <row r="31" spans="1:37" x14ac:dyDescent="0.2">
      <c r="A31" s="57" t="s">
        <v>172</v>
      </c>
      <c r="B31" s="11">
        <f>[27]Outubro!$E$5</f>
        <v>41.416666666666664</v>
      </c>
      <c r="C31" s="11">
        <f>[27]Outubro!$E$6</f>
        <v>46.125</v>
      </c>
      <c r="D31" s="11">
        <f>[27]Outubro!$E$7</f>
        <v>59.352941176470587</v>
      </c>
      <c r="E31" s="11">
        <f>[27]Outubro!$E$8</f>
        <v>63.555555555555557</v>
      </c>
      <c r="F31" s="11">
        <f>[27]Outubro!$E$9</f>
        <v>88.529411764705884</v>
      </c>
      <c r="G31" s="11">
        <f>[27]Outubro!$E$10</f>
        <v>90.3125</v>
      </c>
      <c r="H31" s="11">
        <f>[27]Outubro!$E$11</f>
        <v>77</v>
      </c>
      <c r="I31" s="11">
        <f>[27]Outubro!$E$12</f>
        <v>61.210526315789473</v>
      </c>
      <c r="J31" s="11">
        <f>[27]Outubro!$E$13</f>
        <v>48.882352941176471</v>
      </c>
      <c r="K31" s="11">
        <f>[27]Outubro!$E$14</f>
        <v>45.058823529411768</v>
      </c>
      <c r="L31" s="11">
        <f>[27]Outubro!$E$15</f>
        <v>47.833333333333336</v>
      </c>
      <c r="M31" s="11">
        <f>[27]Outubro!$E$16</f>
        <v>49</v>
      </c>
      <c r="N31" s="11">
        <f>[27]Outubro!$E$17</f>
        <v>46.555555555555557</v>
      </c>
      <c r="O31" s="11">
        <f>[27]Outubro!$E$18</f>
        <v>76.642857142857139</v>
      </c>
      <c r="P31" s="11">
        <f>[27]Outubro!$E$19</f>
        <v>85.625</v>
      </c>
      <c r="Q31" s="11">
        <f>[27]Outubro!$E$20</f>
        <v>65</v>
      </c>
      <c r="R31" s="11">
        <f>[27]Outubro!$E$21</f>
        <v>53.058823529411768</v>
      </c>
      <c r="S31" s="11">
        <f>[27]Outubro!$E$22</f>
        <v>59.375</v>
      </c>
      <c r="T31" s="11">
        <f>[27]Outubro!$E$23</f>
        <v>64.933333333333337</v>
      </c>
      <c r="U31" s="11">
        <f>[27]Outubro!$E$24</f>
        <v>62.444444444444443</v>
      </c>
      <c r="V31" s="11">
        <f>[27]Outubro!$E$25</f>
        <v>88.3125</v>
      </c>
      <c r="W31" s="11">
        <f>[27]Outubro!$E$26</f>
        <v>57.133333333333333</v>
      </c>
      <c r="X31" s="11">
        <f>[27]Outubro!$E$27</f>
        <v>44.5</v>
      </c>
      <c r="Y31" s="11">
        <f>[27]Outubro!$E$28</f>
        <v>36.6875</v>
      </c>
      <c r="Z31" s="11">
        <f>[27]Outubro!$E$29</f>
        <v>41.8</v>
      </c>
      <c r="AA31" s="11">
        <f>[27]Outubro!$E$30</f>
        <v>50.214285714285715</v>
      </c>
      <c r="AB31" s="11">
        <f>[27]Outubro!$E$31</f>
        <v>49.428571428571431</v>
      </c>
      <c r="AC31" s="11">
        <f>[27]Outubro!$E$32</f>
        <v>52.777777777777779</v>
      </c>
      <c r="AD31" s="11">
        <f>[27]Outubro!$E$33</f>
        <v>55.375</v>
      </c>
      <c r="AE31" s="11">
        <f>[27]Outubro!$E$34</f>
        <v>42.8</v>
      </c>
      <c r="AF31" s="11">
        <f>[27]Outubro!$E$35</f>
        <v>52.692307692307693</v>
      </c>
      <c r="AG31" s="92">
        <f t="shared" si="3"/>
        <v>58.181722620483477</v>
      </c>
      <c r="AH31" s="12" t="s">
        <v>47</v>
      </c>
      <c r="AJ31" t="s">
        <v>47</v>
      </c>
    </row>
    <row r="32" spans="1:37" x14ac:dyDescent="0.2">
      <c r="A32" s="57" t="s">
        <v>11</v>
      </c>
      <c r="B32" s="11">
        <f>[28]Outubro!$E$5</f>
        <v>48.583333333333336</v>
      </c>
      <c r="C32" s="11">
        <f>[28]Outubro!$E$6</f>
        <v>55.625</v>
      </c>
      <c r="D32" s="11">
        <f>[28]Outubro!$E$7</f>
        <v>61.041666666666664</v>
      </c>
      <c r="E32" s="11">
        <f>[28]Outubro!$E$8</f>
        <v>66.791666666666671</v>
      </c>
      <c r="F32" s="11">
        <f>[28]Outubro!$E$9</f>
        <v>78.916666666666671</v>
      </c>
      <c r="G32" s="11">
        <f>[28]Outubro!$E$10</f>
        <v>86.666666666666671</v>
      </c>
      <c r="H32" s="11">
        <f>[28]Outubro!$E$11</f>
        <v>80.958333333333329</v>
      </c>
      <c r="I32" s="11">
        <f>[28]Outubro!$E$12</f>
        <v>73.916666666666671</v>
      </c>
      <c r="J32" s="11">
        <f>[28]Outubro!$E$13</f>
        <v>63</v>
      </c>
      <c r="K32" s="11">
        <f>[28]Outubro!$E$14</f>
        <v>55.541666666666664</v>
      </c>
      <c r="L32" s="11">
        <f>[28]Outubro!$E$15</f>
        <v>53.695652173913047</v>
      </c>
      <c r="M32" s="11">
        <f>[28]Outubro!$E$16</f>
        <v>50.083333333333336</v>
      </c>
      <c r="N32" s="11">
        <f>[28]Outubro!$E$17</f>
        <v>74</v>
      </c>
      <c r="O32" s="11">
        <f>[28]Outubro!$E$18</f>
        <v>62</v>
      </c>
      <c r="P32" s="11" t="str">
        <f>[28]Outubro!$E$19</f>
        <v>*</v>
      </c>
      <c r="Q32" s="11" t="str">
        <f>[28]Outubro!$E$20</f>
        <v>*</v>
      </c>
      <c r="R32" s="11" t="str">
        <f>[28]Outubro!$E$21</f>
        <v>*</v>
      </c>
      <c r="S32" s="11">
        <f>[28]Outubro!$E$22</f>
        <v>47.25</v>
      </c>
      <c r="T32" s="11">
        <f>[28]Outubro!$E$23</f>
        <v>73.875</v>
      </c>
      <c r="U32" s="11">
        <f>[28]Outubro!$E$24</f>
        <v>63.875</v>
      </c>
      <c r="V32" s="11">
        <f>[28]Outubro!$E$25</f>
        <v>82.94736842105263</v>
      </c>
      <c r="W32" s="11">
        <f>[28]Outubro!$E$26</f>
        <v>67.416666666666671</v>
      </c>
      <c r="X32" s="11">
        <f>[28]Outubro!$E$27</f>
        <v>59.333333333333336</v>
      </c>
      <c r="Y32" s="11">
        <f>[28]Outubro!$E$28</f>
        <v>51.416666666666664</v>
      </c>
      <c r="Z32" s="11">
        <f>[28]Outubro!$E$29</f>
        <v>48.625</v>
      </c>
      <c r="AA32" s="11">
        <f>[28]Outubro!$E$30</f>
        <v>53.333333333333336</v>
      </c>
      <c r="AB32" s="11">
        <f>[28]Outubro!$E$31</f>
        <v>58.083333333333336</v>
      </c>
      <c r="AC32" s="11">
        <f>[28]Outubro!$E$32</f>
        <v>52.166666666666664</v>
      </c>
      <c r="AD32" s="11">
        <f>[28]Outubro!$E$33</f>
        <v>51.625</v>
      </c>
      <c r="AE32" s="11">
        <f>[28]Outubro!$E$34</f>
        <v>44.473684210526315</v>
      </c>
      <c r="AF32" s="11">
        <f>[28]Outubro!$E$35</f>
        <v>53.333333333333336</v>
      </c>
      <c r="AG32" s="92">
        <f t="shared" si="3"/>
        <v>61.377679933529471</v>
      </c>
      <c r="AK32" t="s">
        <v>47</v>
      </c>
    </row>
    <row r="33" spans="1:38" s="5" customFormat="1" x14ac:dyDescent="0.2">
      <c r="A33" s="57" t="s">
        <v>12</v>
      </c>
      <c r="B33" s="11" t="str">
        <f>[29]Outubro!$E$5</f>
        <v>*</v>
      </c>
      <c r="C33" s="11" t="str">
        <f>[29]Outubro!$E$6</f>
        <v>*</v>
      </c>
      <c r="D33" s="11" t="str">
        <f>[29]Outubro!$E$7</f>
        <v>*</v>
      </c>
      <c r="E33" s="11" t="str">
        <f>[29]Outubro!$E$8</f>
        <v>*</v>
      </c>
      <c r="F33" s="11" t="str">
        <f>[29]Outubro!$E$9</f>
        <v>*</v>
      </c>
      <c r="G33" s="11" t="str">
        <f>[29]Outubro!$E$10</f>
        <v>*</v>
      </c>
      <c r="H33" s="11" t="str">
        <f>[29]Outubro!$E$11</f>
        <v>*</v>
      </c>
      <c r="I33" s="11" t="str">
        <f>[29]Outubro!$E$12</f>
        <v>*</v>
      </c>
      <c r="J33" s="11" t="str">
        <f>[29]Outubro!$E$13</f>
        <v>*</v>
      </c>
      <c r="K33" s="11" t="str">
        <f>[29]Outubro!$E$14</f>
        <v>*</v>
      </c>
      <c r="L33" s="11" t="str">
        <f>[29]Outubro!$E$15</f>
        <v>*</v>
      </c>
      <c r="M33" s="11" t="str">
        <f>[29]Outubro!$E$16</f>
        <v>*</v>
      </c>
      <c r="N33" s="11" t="str">
        <f>[29]Outubro!$E$17</f>
        <v>*</v>
      </c>
      <c r="O33" s="11" t="str">
        <f>[29]Outubro!$E$18</f>
        <v>*</v>
      </c>
      <c r="P33" s="11">
        <f>[29]Outubro!$E$19</f>
        <v>52.777777777777779</v>
      </c>
      <c r="Q33" s="11">
        <f>[29]Outubro!$E$20</f>
        <v>60</v>
      </c>
      <c r="R33" s="11">
        <f>[29]Outubro!$E$21</f>
        <v>49.541666666666664</v>
      </c>
      <c r="S33" s="11">
        <f>[29]Outubro!$E$22</f>
        <v>49.583333333333336</v>
      </c>
      <c r="T33" s="11">
        <f>[29]Outubro!$E$23</f>
        <v>68.666666666666671</v>
      </c>
      <c r="U33" s="11">
        <f>[29]Outubro!$E$24</f>
        <v>62.958333333333336</v>
      </c>
      <c r="V33" s="11">
        <f>[29]Outubro!$E$25</f>
        <v>79.125</v>
      </c>
      <c r="W33" s="11">
        <f>[29]Outubro!$E$26</f>
        <v>63.958333333333336</v>
      </c>
      <c r="X33" s="11">
        <f>[29]Outubro!$E$27</f>
        <v>53.916666666666664</v>
      </c>
      <c r="Y33" s="11">
        <f>[29]Outubro!$E$28</f>
        <v>46.956521739130437</v>
      </c>
      <c r="Z33" s="11">
        <f>[29]Outubro!$E$29</f>
        <v>45.666666666666664</v>
      </c>
      <c r="AA33" s="11">
        <f>[29]Outubro!$E$30</f>
        <v>47.75</v>
      </c>
      <c r="AB33" s="11">
        <f>[29]Outubro!$E$31</f>
        <v>48.208333333333336</v>
      </c>
      <c r="AC33" s="11">
        <f>[29]Outubro!$E$32</f>
        <v>48.173913043478258</v>
      </c>
      <c r="AD33" s="11">
        <f>[29]Outubro!$E$33</f>
        <v>45.608695652173914</v>
      </c>
      <c r="AE33" s="11">
        <f>[29]Outubro!$E$34</f>
        <v>50.833333333333336</v>
      </c>
      <c r="AF33" s="11">
        <f>[29]Outubro!$E$35</f>
        <v>57.625</v>
      </c>
      <c r="AG33" s="92">
        <f t="shared" si="3"/>
        <v>54.785308326229035</v>
      </c>
    </row>
    <row r="34" spans="1:38" x14ac:dyDescent="0.2">
      <c r="A34" s="57" t="s">
        <v>13</v>
      </c>
      <c r="B34" s="11">
        <f>[30]Outubro!$E$5</f>
        <v>55.8</v>
      </c>
      <c r="C34" s="11">
        <f>[30]Outubro!$E$6</f>
        <v>60.086956521739133</v>
      </c>
      <c r="D34" s="11">
        <f>[30]Outubro!$E$7</f>
        <v>61.647058823529413</v>
      </c>
      <c r="E34" s="11">
        <f>[30]Outubro!$E$8</f>
        <v>66.75</v>
      </c>
      <c r="F34" s="11">
        <f>[30]Outubro!$E$9</f>
        <v>73.19047619047619</v>
      </c>
      <c r="G34" s="11">
        <f>[30]Outubro!$E$10</f>
        <v>84.95</v>
      </c>
      <c r="H34" s="11">
        <f>[30]Outubro!$E$11</f>
        <v>69.214285714285708</v>
      </c>
      <c r="I34" s="11">
        <f>[30]Outubro!$E$12</f>
        <v>77.916666666666671</v>
      </c>
      <c r="J34" s="11">
        <f>[30]Outubro!$E$13</f>
        <v>72.25</v>
      </c>
      <c r="K34" s="11">
        <f>[30]Outubro!$E$14</f>
        <v>62.708333333333336</v>
      </c>
      <c r="L34" s="11">
        <f>[30]Outubro!$E$15</f>
        <v>59.125</v>
      </c>
      <c r="M34" s="11">
        <f>[30]Outubro!$E$16</f>
        <v>61.31818181818182</v>
      </c>
      <c r="N34" s="11">
        <f>[30]Outubro!$E$17</f>
        <v>60.85</v>
      </c>
      <c r="O34" s="11">
        <f>[30]Outubro!$E$18</f>
        <v>55.95</v>
      </c>
      <c r="P34" s="11">
        <f>[30]Outubro!$E$19</f>
        <v>76.82352941176471</v>
      </c>
      <c r="Q34" s="11">
        <f>[30]Outubro!$E$20</f>
        <v>69.684210526315795</v>
      </c>
      <c r="R34" s="11">
        <f>[30]Outubro!$E$21</f>
        <v>61.7</v>
      </c>
      <c r="S34" s="11">
        <f>[30]Outubro!$E$22</f>
        <v>59.363636363636367</v>
      </c>
      <c r="T34" s="11">
        <f>[30]Outubro!$E$23</f>
        <v>66.357142857142861</v>
      </c>
      <c r="U34" s="11">
        <f>[30]Outubro!$E$24</f>
        <v>70.421052631578945</v>
      </c>
      <c r="V34" s="11">
        <f>[30]Outubro!$E$25</f>
        <v>76.5</v>
      </c>
      <c r="W34" s="11">
        <f>[30]Outubro!$E$26</f>
        <v>42</v>
      </c>
      <c r="X34" s="11">
        <f>[30]Outubro!$E$27</f>
        <v>44.25</v>
      </c>
      <c r="Y34" s="11">
        <f>[30]Outubro!$E$28</f>
        <v>38.625</v>
      </c>
      <c r="Z34" s="11">
        <f>[30]Outubro!$E$29</f>
        <v>35.615384615384613</v>
      </c>
      <c r="AA34" s="11">
        <f>[30]Outubro!$E$30</f>
        <v>42.46153846153846</v>
      </c>
      <c r="AB34" s="11">
        <f>[30]Outubro!$E$31</f>
        <v>40.428571428571431</v>
      </c>
      <c r="AC34" s="11">
        <f>[30]Outubro!$E$32</f>
        <v>43.375</v>
      </c>
      <c r="AD34" s="11">
        <f>[30]Outubro!$E$33</f>
        <v>46.631578947368418</v>
      </c>
      <c r="AE34" s="11">
        <f>[30]Outubro!$E$34</f>
        <v>47</v>
      </c>
      <c r="AF34" s="11">
        <f>[30]Outubro!$E$35</f>
        <v>49.6875</v>
      </c>
      <c r="AG34" s="92">
        <f t="shared" si="3"/>
        <v>59.118745300371408</v>
      </c>
      <c r="AJ34" t="s">
        <v>47</v>
      </c>
    </row>
    <row r="35" spans="1:38" x14ac:dyDescent="0.2">
      <c r="A35" s="57" t="s">
        <v>173</v>
      </c>
      <c r="B35" s="11">
        <f>[31]Outubro!$E$5</f>
        <v>61.5</v>
      </c>
      <c r="C35" s="11">
        <f>[31]Outubro!$E$6</f>
        <v>67.5</v>
      </c>
      <c r="D35" s="11">
        <f>[31]Outubro!$E$7</f>
        <v>68</v>
      </c>
      <c r="E35" s="11">
        <f>[31]Outubro!$E$8</f>
        <v>69.166666666666671</v>
      </c>
      <c r="F35" s="11">
        <f>[31]Outubro!$E$9</f>
        <v>75.545454545454547</v>
      </c>
      <c r="G35" s="11">
        <f>[31]Outubro!$E$10</f>
        <v>76.909090909090907</v>
      </c>
      <c r="H35" s="11">
        <f>[31]Outubro!$E$11</f>
        <v>77.818181818181813</v>
      </c>
      <c r="I35" s="11">
        <f>[31]Outubro!$E$12</f>
        <v>76.416666666666671</v>
      </c>
      <c r="J35" s="11">
        <f>[31]Outubro!$E$13</f>
        <v>67.083333333333329</v>
      </c>
      <c r="K35" s="11">
        <f>[31]Outubro!$E$14</f>
        <v>65.583333333333329</v>
      </c>
      <c r="L35" s="11">
        <f>[31]Outubro!$E$15</f>
        <v>69.666666666666671</v>
      </c>
      <c r="M35" s="11">
        <f>[31]Outubro!$E$16</f>
        <v>68.666666666666671</v>
      </c>
      <c r="N35" s="11">
        <f>[31]Outubro!$E$17</f>
        <v>69.083333333333329</v>
      </c>
      <c r="O35" s="11">
        <f>[31]Outubro!$E$18</f>
        <v>70.416666666666671</v>
      </c>
      <c r="P35" s="11">
        <f>[31]Outubro!$E$19</f>
        <v>73.166666666666671</v>
      </c>
      <c r="Q35" s="11">
        <f>[31]Outubro!$E$20</f>
        <v>70.909090909090907</v>
      </c>
      <c r="R35" s="11">
        <f>[31]Outubro!$E$21</f>
        <v>69</v>
      </c>
      <c r="S35" s="11">
        <f>[31]Outubro!$E$22</f>
        <v>72</v>
      </c>
      <c r="T35" s="11">
        <f>[31]Outubro!$E$23</f>
        <v>75</v>
      </c>
      <c r="U35" s="11">
        <f>[31]Outubro!$E$24</f>
        <v>76.083333333333329</v>
      </c>
      <c r="V35" s="11">
        <f>[31]Outubro!$E$25</f>
        <v>81.666666666666671</v>
      </c>
      <c r="W35" s="11">
        <f>[31]Outubro!$E$26</f>
        <v>65.833333333333329</v>
      </c>
      <c r="X35" s="11">
        <f>[31]Outubro!$E$27</f>
        <v>61.416666666666664</v>
      </c>
      <c r="Y35" s="11">
        <f>[31]Outubro!$E$28</f>
        <v>60.166666666666664</v>
      </c>
      <c r="Z35" s="11">
        <f>[31]Outubro!$E$29</f>
        <v>60.583333333333336</v>
      </c>
      <c r="AA35" s="11">
        <f>[31]Outubro!$E$30</f>
        <v>66</v>
      </c>
      <c r="AB35" s="11">
        <f>[31]Outubro!$E$31</f>
        <v>66.166666666666671</v>
      </c>
      <c r="AC35" s="11">
        <f>[31]Outubro!$E$32</f>
        <v>67.75</v>
      </c>
      <c r="AD35" s="11">
        <f>[31]Outubro!$E$33</f>
        <v>68.666666666666671</v>
      </c>
      <c r="AE35" s="11">
        <f>[31]Outubro!$E$34</f>
        <v>60.5</v>
      </c>
      <c r="AF35" s="11">
        <f>[31]Outubro!$E$35</f>
        <v>52.458333333333336</v>
      </c>
      <c r="AG35" s="92">
        <f t="shared" si="3"/>
        <v>68.73301564027372</v>
      </c>
      <c r="AK35" t="s">
        <v>47</v>
      </c>
    </row>
    <row r="36" spans="1:38" x14ac:dyDescent="0.2">
      <c r="A36" s="57" t="s">
        <v>144</v>
      </c>
      <c r="B36" s="11" t="str">
        <f>[32]Outubro!$E$5</f>
        <v>*</v>
      </c>
      <c r="C36" s="11" t="str">
        <f>[32]Outubro!$E$6</f>
        <v>*</v>
      </c>
      <c r="D36" s="11" t="str">
        <f>[32]Outubro!$E$7</f>
        <v>*</v>
      </c>
      <c r="E36" s="11" t="str">
        <f>[32]Outubro!$E$8</f>
        <v>*</v>
      </c>
      <c r="F36" s="11" t="str">
        <f>[32]Outubro!$E$9</f>
        <v>*</v>
      </c>
      <c r="G36" s="11" t="str">
        <f>[32]Outubro!$E$10</f>
        <v>*</v>
      </c>
      <c r="H36" s="11" t="str">
        <f>[32]Outubro!$E$11</f>
        <v>*</v>
      </c>
      <c r="I36" s="11" t="str">
        <f>[32]Outubro!$E$12</f>
        <v>*</v>
      </c>
      <c r="J36" s="11" t="str">
        <f>[32]Outubro!$E$13</f>
        <v>*</v>
      </c>
      <c r="K36" s="11" t="str">
        <f>[32]Outubro!$E$14</f>
        <v>*</v>
      </c>
      <c r="L36" s="11" t="str">
        <f>[32]Outubro!$E$15</f>
        <v>*</v>
      </c>
      <c r="M36" s="11" t="str">
        <f>[32]Outubro!$E$16</f>
        <v>*</v>
      </c>
      <c r="N36" s="11" t="str">
        <f>[32]Outubro!$E$17</f>
        <v>*</v>
      </c>
      <c r="O36" s="11" t="str">
        <f>[32]Outubro!$E$18</f>
        <v>*</v>
      </c>
      <c r="P36" s="11" t="str">
        <f>[32]Outubro!$E$19</f>
        <v>*</v>
      </c>
      <c r="Q36" s="11" t="str">
        <f>[32]Outubro!$E$20</f>
        <v>*</v>
      </c>
      <c r="R36" s="11" t="str">
        <f>[32]Outubro!$E$21</f>
        <v>*</v>
      </c>
      <c r="S36" s="11" t="str">
        <f>[32]Outubro!$E$22</f>
        <v>*</v>
      </c>
      <c r="T36" s="11" t="str">
        <f>[32]Outubro!$E$23</f>
        <v>*</v>
      </c>
      <c r="U36" s="11" t="str">
        <f>[32]Outubro!$E$24</f>
        <v>*</v>
      </c>
      <c r="V36" s="11" t="str">
        <f>[32]Outubro!$E$25</f>
        <v>*</v>
      </c>
      <c r="W36" s="11" t="str">
        <f>[32]Outubro!$E$26</f>
        <v>*</v>
      </c>
      <c r="X36" s="11" t="str">
        <f>[32]Outubro!$E$27</f>
        <v>*</v>
      </c>
      <c r="Y36" s="11" t="str">
        <f>[32]Outubro!$E$28</f>
        <v>*</v>
      </c>
      <c r="Z36" s="11" t="str">
        <f>[32]Outubro!$E$29</f>
        <v>*</v>
      </c>
      <c r="AA36" s="11" t="str">
        <f>[32]Outubro!$E$30</f>
        <v>*</v>
      </c>
      <c r="AB36" s="11" t="str">
        <f>[32]Outubro!$E$31</f>
        <v>*</v>
      </c>
      <c r="AC36" s="11" t="str">
        <f>[32]Outubro!$E$32</f>
        <v>*</v>
      </c>
      <c r="AD36" s="11" t="str">
        <f>[32]Outubro!$E$33</f>
        <v>*</v>
      </c>
      <c r="AE36" s="11" t="str">
        <f>[32]Outubro!$E$34</f>
        <v>*</v>
      </c>
      <c r="AF36" s="11" t="str">
        <f>[32]Outubro!$E$35</f>
        <v>*</v>
      </c>
      <c r="AG36" s="92" t="s">
        <v>226</v>
      </c>
      <c r="AK36" t="s">
        <v>47</v>
      </c>
    </row>
    <row r="37" spans="1:38" x14ac:dyDescent="0.2">
      <c r="A37" s="57" t="s">
        <v>14</v>
      </c>
      <c r="B37" s="11">
        <f>[33]Outubro!$E$5</f>
        <v>42.875</v>
      </c>
      <c r="C37" s="11">
        <f>[33]Outubro!$E$6</f>
        <v>42.625</v>
      </c>
      <c r="D37" s="11">
        <f>[33]Outubro!$E$7</f>
        <v>57.041666666666664</v>
      </c>
      <c r="E37" s="11">
        <f>[33]Outubro!$E$8</f>
        <v>47.583333333333336</v>
      </c>
      <c r="F37" s="11">
        <f>[33]Outubro!$E$9</f>
        <v>36.625</v>
      </c>
      <c r="G37" s="11">
        <f>[33]Outubro!$E$10</f>
        <v>59.75</v>
      </c>
      <c r="H37" s="11">
        <f>[33]Outubro!$E$11</f>
        <v>67.5</v>
      </c>
      <c r="I37" s="11">
        <f>[33]Outubro!$E$12</f>
        <v>67.666666666666671</v>
      </c>
      <c r="J37" s="11">
        <f>[33]Outubro!$E$13</f>
        <v>74.75</v>
      </c>
      <c r="K37" s="11">
        <f>[33]Outubro!$E$14</f>
        <v>72.333333333333329</v>
      </c>
      <c r="L37" s="11">
        <f>[33]Outubro!$E$15</f>
        <v>62.583333333333336</v>
      </c>
      <c r="M37" s="11">
        <f>[33]Outubro!$E$16</f>
        <v>49.375</v>
      </c>
      <c r="N37" s="11">
        <f>[33]Outubro!$E$17</f>
        <v>50.125</v>
      </c>
      <c r="O37" s="11">
        <f>[33]Outubro!$E$18</f>
        <v>56.375</v>
      </c>
      <c r="P37" s="11">
        <f>[33]Outubro!$E$19</f>
        <v>50.708333333333336</v>
      </c>
      <c r="Q37" s="11">
        <f>[33]Outubro!$E$20</f>
        <v>46.375</v>
      </c>
      <c r="R37" s="11">
        <f>[33]Outubro!$E$21</f>
        <v>34.208333333333336</v>
      </c>
      <c r="S37" s="11">
        <f>[33]Outubro!$E$22</f>
        <v>43.625</v>
      </c>
      <c r="T37" s="11">
        <f>[33]Outubro!$E$23</f>
        <v>58.833333333333336</v>
      </c>
      <c r="U37" s="11">
        <f>[33]Outubro!$E$24</f>
        <v>57.208333333333336</v>
      </c>
      <c r="V37" s="11">
        <f>[33]Outubro!$E$25</f>
        <v>79.833333333333329</v>
      </c>
      <c r="W37" s="11">
        <f>[33]Outubro!$E$26</f>
        <v>78.75</v>
      </c>
      <c r="X37" s="11">
        <f>[33]Outubro!$E$27</f>
        <v>70.75</v>
      </c>
      <c r="Y37" s="11">
        <f>[33]Outubro!$E$28</f>
        <v>57.5</v>
      </c>
      <c r="Z37" s="11">
        <f>[33]Outubro!$E$29</f>
        <v>50.208333333333336</v>
      </c>
      <c r="AA37" s="11">
        <f>[33]Outubro!$E$30</f>
        <v>51.416666666666664</v>
      </c>
      <c r="AB37" s="11">
        <f>[33]Outubro!$E$31</f>
        <v>46.5</v>
      </c>
      <c r="AC37" s="11">
        <f>[33]Outubro!$E$32</f>
        <v>59.041666666666664</v>
      </c>
      <c r="AD37" s="11">
        <f>[33]Outubro!$E$33</f>
        <v>53.666666666666664</v>
      </c>
      <c r="AE37" s="11">
        <f>[33]Outubro!$E$34</f>
        <v>46</v>
      </c>
      <c r="AF37" s="11">
        <f>[33]Outubro!$E$35</f>
        <v>45.041666666666664</v>
      </c>
      <c r="AG37" s="92">
        <f>AVERAGE(B37:AF37)</f>
        <v>55.383064516129039</v>
      </c>
      <c r="AI37" t="s">
        <v>47</v>
      </c>
      <c r="AK37" t="s">
        <v>47</v>
      </c>
    </row>
    <row r="38" spans="1:38" x14ac:dyDescent="0.2">
      <c r="A38" s="57" t="s">
        <v>174</v>
      </c>
      <c r="B38" s="11">
        <f>[34]Outubro!$E$5</f>
        <v>85.5</v>
      </c>
      <c r="C38" s="11">
        <f>[34]Outubro!$E$6</f>
        <v>70.333333333333329</v>
      </c>
      <c r="D38" s="11">
        <f>[34]Outubro!$E$7</f>
        <v>82.5</v>
      </c>
      <c r="E38" s="11">
        <f>[34]Outubro!$E$8</f>
        <v>73</v>
      </c>
      <c r="F38" s="11">
        <f>[34]Outubro!$E$9</f>
        <v>68.599999999999994</v>
      </c>
      <c r="G38" s="11">
        <f>[34]Outubro!$E$10</f>
        <v>75.727272727272734</v>
      </c>
      <c r="H38" s="11">
        <f>[34]Outubro!$E$11</f>
        <v>75.599999999999994</v>
      </c>
      <c r="I38" s="11">
        <f>[34]Outubro!$E$12</f>
        <v>72.2</v>
      </c>
      <c r="J38" s="11">
        <f>[34]Outubro!$E$13</f>
        <v>74.2</v>
      </c>
      <c r="K38" s="11">
        <f>[34]Outubro!$E$14</f>
        <v>81</v>
      </c>
      <c r="L38" s="11">
        <f>[34]Outubro!$E$15</f>
        <v>70.75</v>
      </c>
      <c r="M38" s="11">
        <f>[34]Outubro!$E$16</f>
        <v>67.666666666666671</v>
      </c>
      <c r="N38" s="11">
        <f>[34]Outubro!$E$17</f>
        <v>84</v>
      </c>
      <c r="O38" s="11">
        <f>[34]Outubro!$E$18</f>
        <v>78.666666666666671</v>
      </c>
      <c r="P38" s="11">
        <f>[34]Outubro!$E$19</f>
        <v>73</v>
      </c>
      <c r="Q38" s="11">
        <f>[34]Outubro!$E$20</f>
        <v>68.666666666666671</v>
      </c>
      <c r="R38" s="11">
        <f>[34]Outubro!$E$21</f>
        <v>64.666666666666671</v>
      </c>
      <c r="S38" s="11">
        <f>[34]Outubro!$E$22</f>
        <v>82.166666666666671</v>
      </c>
      <c r="T38" s="11">
        <f>[34]Outubro!$E$23</f>
        <v>83.5</v>
      </c>
      <c r="U38" s="11">
        <f>[34]Outubro!$E$24</f>
        <v>80</v>
      </c>
      <c r="V38" s="11">
        <f>[34]Outubro!$E$25</f>
        <v>79.428571428571431</v>
      </c>
      <c r="W38" s="11">
        <f>[34]Outubro!$E$26</f>
        <v>79.777777777777771</v>
      </c>
      <c r="X38" s="11">
        <f>[34]Outubro!$E$27</f>
        <v>77.666666666666671</v>
      </c>
      <c r="Y38" s="11">
        <f>[34]Outubro!$E$28</f>
        <v>84.666666666666671</v>
      </c>
      <c r="Z38" s="11">
        <f>[34]Outubro!$E$29</f>
        <v>75.5</v>
      </c>
      <c r="AA38" s="11">
        <f>[34]Outubro!$E$30</f>
        <v>81.5</v>
      </c>
      <c r="AB38" s="11">
        <f>[34]Outubro!$E$31</f>
        <v>74.333333333333329</v>
      </c>
      <c r="AC38" s="11">
        <f>[34]Outubro!$E$32</f>
        <v>70</v>
      </c>
      <c r="AD38" s="11">
        <f>[34]Outubro!$E$33</f>
        <v>69</v>
      </c>
      <c r="AE38" s="11">
        <f>[34]Outubro!$E$34</f>
        <v>83.333333333333329</v>
      </c>
      <c r="AF38" s="11">
        <f>[34]Outubro!$E$35</f>
        <v>68.75</v>
      </c>
      <c r="AG38" s="92">
        <f>AVERAGE(B38:AF38)</f>
        <v>75.990331890331916</v>
      </c>
      <c r="AI38" t="s">
        <v>47</v>
      </c>
      <c r="AJ38" t="s">
        <v>47</v>
      </c>
    </row>
    <row r="39" spans="1:38" x14ac:dyDescent="0.2">
      <c r="A39" s="57" t="s">
        <v>15</v>
      </c>
      <c r="B39" s="11">
        <f>[35]Outubro!$E$5</f>
        <v>43.083333333333336</v>
      </c>
      <c r="C39" s="11">
        <f>[35]Outubro!$E$6</f>
        <v>48.166666666666664</v>
      </c>
      <c r="D39" s="11">
        <f>[35]Outubro!$E$7</f>
        <v>65.375</v>
      </c>
      <c r="E39" s="11">
        <f>[35]Outubro!$E$8</f>
        <v>61.791666666666664</v>
      </c>
      <c r="F39" s="11">
        <f>[35]Outubro!$E$9</f>
        <v>88.041666666666671</v>
      </c>
      <c r="G39" s="11">
        <f>[35]Outubro!$E$10</f>
        <v>93.458333333333329</v>
      </c>
      <c r="H39" s="11">
        <f>[35]Outubro!$E$11</f>
        <v>78.791666666666671</v>
      </c>
      <c r="I39" s="11">
        <f>[35]Outubro!$E$12</f>
        <v>68.208333333333329</v>
      </c>
      <c r="J39" s="11">
        <f>[35]Outubro!$E$13</f>
        <v>50.125</v>
      </c>
      <c r="K39" s="11">
        <f>[35]Outubro!$E$14</f>
        <v>51</v>
      </c>
      <c r="L39" s="11">
        <f>[35]Outubro!$E$15</f>
        <v>50.75</v>
      </c>
      <c r="M39" s="11">
        <f>[35]Outubro!$E$16</f>
        <v>45.166666666666664</v>
      </c>
      <c r="N39" s="11">
        <f>[35]Outubro!$E$17</f>
        <v>39.916666666666664</v>
      </c>
      <c r="O39" s="11">
        <f>[35]Outubro!$E$18</f>
        <v>66.875</v>
      </c>
      <c r="P39" s="11">
        <f>[35]Outubro!$E$19</f>
        <v>78.666666666666671</v>
      </c>
      <c r="Q39" s="11">
        <f>[35]Outubro!$E$20</f>
        <v>78.583333333333329</v>
      </c>
      <c r="R39" s="11">
        <f>[35]Outubro!$E$21</f>
        <v>61.833333333333336</v>
      </c>
      <c r="S39" s="11">
        <f>[35]Outubro!$E$22</f>
        <v>58.625</v>
      </c>
      <c r="T39" s="11">
        <f>[35]Outubro!$E$23</f>
        <v>83.25</v>
      </c>
      <c r="U39" s="11">
        <f>[35]Outubro!$E$24</f>
        <v>75.333333333333329</v>
      </c>
      <c r="V39" s="11">
        <f>[35]Outubro!$E$25</f>
        <v>91.833333333333329</v>
      </c>
      <c r="W39" s="11">
        <f>[35]Outubro!$E$26</f>
        <v>73.5</v>
      </c>
      <c r="X39" s="11">
        <f>[35]Outubro!$E$27</f>
        <v>50.75</v>
      </c>
      <c r="Y39" s="11">
        <f>[35]Outubro!$E$28</f>
        <v>39.666666666666664</v>
      </c>
      <c r="Z39" s="11">
        <f>[35]Outubro!$E$29</f>
        <v>43.458333333333336</v>
      </c>
      <c r="AA39" s="11">
        <f>[35]Outubro!$E$30</f>
        <v>47.166666666666664</v>
      </c>
      <c r="AB39" s="11">
        <f>[35]Outubro!$E$31</f>
        <v>47.5</v>
      </c>
      <c r="AC39" s="11">
        <f>[35]Outubro!$E$32</f>
        <v>47.208333333333336</v>
      </c>
      <c r="AD39" s="11">
        <f>[35]Outubro!$E$33</f>
        <v>54.041666666666664</v>
      </c>
      <c r="AE39" s="11">
        <f>[35]Outubro!$E$34</f>
        <v>44.875</v>
      </c>
      <c r="AF39" s="11">
        <f>[35]Outubro!$E$35</f>
        <v>53.958333333333336</v>
      </c>
      <c r="AG39" s="92">
        <f t="shared" ref="AG39:AG48" si="4">AVERAGE(B39:AF39)</f>
        <v>60.677419354838705</v>
      </c>
      <c r="AH39" s="12" t="s">
        <v>47</v>
      </c>
      <c r="AI39" t="s">
        <v>47</v>
      </c>
      <c r="AK39" t="s">
        <v>47</v>
      </c>
    </row>
    <row r="40" spans="1:38" x14ac:dyDescent="0.2">
      <c r="A40" s="57" t="s">
        <v>16</v>
      </c>
      <c r="B40" s="11">
        <f>[36]Outubro!$E$5</f>
        <v>31.272727272727273</v>
      </c>
      <c r="C40" s="11">
        <f>[36]Outubro!$E$6</f>
        <v>44.846153846153847</v>
      </c>
      <c r="D40" s="11">
        <f>[36]Outubro!$E$7</f>
        <v>54.142857142857146</v>
      </c>
      <c r="E40" s="11">
        <f>[36]Outubro!$E$8</f>
        <v>49.5</v>
      </c>
      <c r="F40" s="11">
        <f>[36]Outubro!$E$9</f>
        <v>74.928571428571431</v>
      </c>
      <c r="G40" s="11">
        <f>[36]Outubro!$E$10</f>
        <v>89.454545454545453</v>
      </c>
      <c r="H40" s="11">
        <f>[36]Outubro!$E$11</f>
        <v>68</v>
      </c>
      <c r="I40" s="11">
        <f>[36]Outubro!$E$12</f>
        <v>56.176470588235297</v>
      </c>
      <c r="J40" s="11">
        <f>[36]Outubro!$E$13</f>
        <v>53.31818181818182</v>
      </c>
      <c r="K40" s="11">
        <f>[36]Outubro!$E$14</f>
        <v>34.333333333333336</v>
      </c>
      <c r="L40" s="11">
        <f>[36]Outubro!$E$15</f>
        <v>35.875</v>
      </c>
      <c r="M40" s="11">
        <f>[36]Outubro!$E$16</f>
        <v>33.384615384615387</v>
      </c>
      <c r="N40" s="11">
        <f>[36]Outubro!$E$17</f>
        <v>34.666666666666664</v>
      </c>
      <c r="O40" s="11">
        <f>[36]Outubro!$E$18</f>
        <v>34.333333333333336</v>
      </c>
      <c r="P40" s="11">
        <f>[36]Outubro!$E$19</f>
        <v>57.5</v>
      </c>
      <c r="Q40" s="11">
        <f>[36]Outubro!$E$20</f>
        <v>59.888888888888886</v>
      </c>
      <c r="R40" s="11">
        <f>[36]Outubro!$E$21</f>
        <v>49.625</v>
      </c>
      <c r="S40" s="11">
        <f>[36]Outubro!$E$22</f>
        <v>49.833333333333336</v>
      </c>
      <c r="T40" s="11">
        <f>[36]Outubro!$E$23</f>
        <v>85.7</v>
      </c>
      <c r="U40" s="11">
        <f>[36]Outubro!$E$24</f>
        <v>62.769230769230766</v>
      </c>
      <c r="V40" s="11">
        <f>[36]Outubro!$E$25</f>
        <v>70.117647058823536</v>
      </c>
      <c r="W40" s="11">
        <f>[36]Outubro!$E$26</f>
        <v>50.875</v>
      </c>
      <c r="X40" s="11">
        <f>[36]Outubro!$E$27</f>
        <v>38.153846153846153</v>
      </c>
      <c r="Y40" s="11">
        <f>[36]Outubro!$E$28</f>
        <v>34.230769230769234</v>
      </c>
      <c r="Z40" s="11">
        <f>[36]Outubro!$E$29</f>
        <v>33.666666666666664</v>
      </c>
      <c r="AA40" s="11">
        <f>[36]Outubro!$E$30</f>
        <v>34</v>
      </c>
      <c r="AB40" s="11">
        <f>[36]Outubro!$E$31</f>
        <v>33.875</v>
      </c>
      <c r="AC40" s="11">
        <f>[36]Outubro!$E$32</f>
        <v>31.2</v>
      </c>
      <c r="AD40" s="11">
        <f>[36]Outubro!$E$33</f>
        <v>33.18181818181818</v>
      </c>
      <c r="AE40" s="11">
        <f>[36]Outubro!$E$34</f>
        <v>30.545454545454547</v>
      </c>
      <c r="AF40" s="11">
        <f>[36]Outubro!$E$35</f>
        <v>34.5</v>
      </c>
      <c r="AG40" s="92">
        <f t="shared" si="4"/>
        <v>47.867584228969434</v>
      </c>
      <c r="AJ40" t="s">
        <v>47</v>
      </c>
      <c r="AK40" t="s">
        <v>47</v>
      </c>
    </row>
    <row r="41" spans="1:38" x14ac:dyDescent="0.2">
      <c r="A41" s="57" t="s">
        <v>175</v>
      </c>
      <c r="B41" s="11">
        <f>[37]Outubro!$E$5</f>
        <v>34.083333333333336</v>
      </c>
      <c r="C41" s="11">
        <f>[37]Outubro!$E$6</f>
        <v>42</v>
      </c>
      <c r="D41" s="11">
        <f>[37]Outubro!$E$7</f>
        <v>44.5</v>
      </c>
      <c r="E41" s="11">
        <f>[37]Outubro!$E$8</f>
        <v>40.666666666666664</v>
      </c>
      <c r="F41" s="11">
        <f>[37]Outubro!$E$9</f>
        <v>50.916666666666664</v>
      </c>
      <c r="G41" s="11">
        <f>[37]Outubro!$E$10</f>
        <v>84.5</v>
      </c>
      <c r="H41" s="11">
        <f>[37]Outubro!$E$11</f>
        <v>77.25</v>
      </c>
      <c r="I41" s="11">
        <f>[37]Outubro!$E$12</f>
        <v>67.083333333333329</v>
      </c>
      <c r="J41" s="11">
        <f>[37]Outubro!$E$13</f>
        <v>51.916666666666664</v>
      </c>
      <c r="K41" s="11">
        <f>[37]Outubro!$E$14</f>
        <v>50.230769230769234</v>
      </c>
      <c r="L41" s="11">
        <f>[37]Outubro!$E$15</f>
        <v>47.53846153846154</v>
      </c>
      <c r="M41" s="11">
        <f>[37]Outubro!$E$16</f>
        <v>47.846153846153847</v>
      </c>
      <c r="N41" s="11">
        <f>[37]Outubro!$E$17</f>
        <v>52.384615384615387</v>
      </c>
      <c r="O41" s="11">
        <f>[37]Outubro!$E$18</f>
        <v>51.083333333333336</v>
      </c>
      <c r="P41" s="11">
        <f>[37]Outubro!$E$19</f>
        <v>55.769230769230766</v>
      </c>
      <c r="Q41" s="11">
        <f>[37]Outubro!$E$20</f>
        <v>57.307692307692307</v>
      </c>
      <c r="R41" s="11">
        <f>[37]Outubro!$E$21</f>
        <v>55.769230769230766</v>
      </c>
      <c r="S41" s="11">
        <f>[37]Outubro!$E$22</f>
        <v>63.153846153846153</v>
      </c>
      <c r="T41" s="11">
        <f>[37]Outubro!$E$23</f>
        <v>63.75</v>
      </c>
      <c r="U41" s="11">
        <f>[37]Outubro!$E$24</f>
        <v>60.333333333333336</v>
      </c>
      <c r="V41" s="11">
        <f>[37]Outubro!$E$25</f>
        <v>79.15384615384616</v>
      </c>
      <c r="W41" s="11">
        <f>[37]Outubro!$E$26</f>
        <v>68.916666666666671</v>
      </c>
      <c r="X41" s="11">
        <f>[37]Outubro!$E$27</f>
        <v>54.07692307692308</v>
      </c>
      <c r="Y41" s="11">
        <f>[37]Outubro!$E$28</f>
        <v>46.53846153846154</v>
      </c>
      <c r="Z41" s="11">
        <f>[37]Outubro!$E$29</f>
        <v>33.75</v>
      </c>
      <c r="AA41" s="11">
        <f>[37]Outubro!$E$30</f>
        <v>41.46153846153846</v>
      </c>
      <c r="AB41" s="11">
        <f>[37]Outubro!$E$31</f>
        <v>54.692307692307693</v>
      </c>
      <c r="AC41" s="11">
        <f>[37]Outubro!$E$32</f>
        <v>51.166666666666664</v>
      </c>
      <c r="AD41" s="11">
        <f>[37]Outubro!$E$33</f>
        <v>54.416666666666664</v>
      </c>
      <c r="AE41" s="11">
        <f>[37]Outubro!$E$34</f>
        <v>48.615384615384613</v>
      </c>
      <c r="AF41" s="11">
        <f>[37]Outubro!$E$35</f>
        <v>44.615384615384613</v>
      </c>
      <c r="AG41" s="92">
        <f t="shared" si="4"/>
        <v>54.047973531844498</v>
      </c>
      <c r="AI41" t="s">
        <v>47</v>
      </c>
      <c r="AJ41" t="s">
        <v>47</v>
      </c>
    </row>
    <row r="42" spans="1:38" x14ac:dyDescent="0.2">
      <c r="A42" s="57" t="s">
        <v>17</v>
      </c>
      <c r="B42" s="11">
        <f>[38]Outubro!$E$5</f>
        <v>40.291666666666664</v>
      </c>
      <c r="C42" s="11">
        <f>[38]Outubro!$E$6</f>
        <v>58.333333333333336</v>
      </c>
      <c r="D42" s="11">
        <f>[38]Outubro!$E$7</f>
        <v>62</v>
      </c>
      <c r="E42" s="11">
        <f>[38]Outubro!$E$8</f>
        <v>63.583333333333336</v>
      </c>
      <c r="F42" s="11">
        <f>[38]Outubro!$E$9</f>
        <v>79.416666666666671</v>
      </c>
      <c r="G42" s="11">
        <f>[38]Outubro!$E$10</f>
        <v>90.5</v>
      </c>
      <c r="H42" s="11">
        <f>[38]Outubro!$E$11</f>
        <v>88.291666666666671</v>
      </c>
      <c r="I42" s="11">
        <f>[38]Outubro!$E$12</f>
        <v>76.041666666666671</v>
      </c>
      <c r="J42" s="11">
        <f>[38]Outubro!$E$13</f>
        <v>67.125</v>
      </c>
      <c r="K42" s="11">
        <f>[38]Outubro!$E$14</f>
        <v>54.833333333333336</v>
      </c>
      <c r="L42" s="11">
        <f>[38]Outubro!$E$15</f>
        <v>52.375</v>
      </c>
      <c r="M42" s="11">
        <f>[38]Outubro!$E$16</f>
        <v>53.583333333333336</v>
      </c>
      <c r="N42" s="11">
        <f>[38]Outubro!$E$17</f>
        <v>50.083333333333336</v>
      </c>
      <c r="O42" s="11">
        <f>[38]Outubro!$E$18</f>
        <v>74.416666666666671</v>
      </c>
      <c r="P42" s="11">
        <f>[38]Outubro!$E$19</f>
        <v>73.583333333333329</v>
      </c>
      <c r="Q42" s="11">
        <f>[38]Outubro!$E$20</f>
        <v>63.5</v>
      </c>
      <c r="R42" s="11">
        <f>[38]Outubro!$E$21</f>
        <v>64.291666666666671</v>
      </c>
      <c r="S42" s="11">
        <f>[38]Outubro!$E$22</f>
        <v>65.541666666666671</v>
      </c>
      <c r="T42" s="11">
        <f>[38]Outubro!$E$23</f>
        <v>68.833333333333329</v>
      </c>
      <c r="U42" s="11">
        <f>[38]Outubro!$E$24</f>
        <v>78.291666666666671</v>
      </c>
      <c r="V42" s="11">
        <f>[38]Outubro!$E$25</f>
        <v>87.208333333333329</v>
      </c>
      <c r="W42" s="11">
        <f>[38]Outubro!$E$26</f>
        <v>70.208333333333329</v>
      </c>
      <c r="X42" s="11">
        <f>[38]Outubro!$E$27</f>
        <v>65.083333333333329</v>
      </c>
      <c r="Y42" s="11">
        <f>[38]Outubro!$E$28</f>
        <v>54.75</v>
      </c>
      <c r="Z42" s="11">
        <f>[38]Outubro!$E$29</f>
        <v>50.166666666666664</v>
      </c>
      <c r="AA42" s="11">
        <f>[38]Outubro!$E$30</f>
        <v>59.208333333333336</v>
      </c>
      <c r="AB42" s="11">
        <f>[38]Outubro!$E$31</f>
        <v>55.25</v>
      </c>
      <c r="AC42" s="11">
        <f>[38]Outubro!$E$32</f>
        <v>54.25</v>
      </c>
      <c r="AD42" s="11">
        <f>[38]Outubro!$E$33</f>
        <v>55.333333333333336</v>
      </c>
      <c r="AE42" s="11">
        <f>[38]Outubro!$E$34</f>
        <v>47.875</v>
      </c>
      <c r="AF42" s="11">
        <f>[38]Outubro!$E$35</f>
        <v>51.291666666666664</v>
      </c>
      <c r="AG42" s="92">
        <f t="shared" si="4"/>
        <v>63.727150537634408</v>
      </c>
      <c r="AJ42" t="s">
        <v>47</v>
      </c>
      <c r="AK42" t="s">
        <v>47</v>
      </c>
    </row>
    <row r="43" spans="1:38" x14ac:dyDescent="0.2">
      <c r="A43" s="57" t="s">
        <v>157</v>
      </c>
      <c r="B43" s="11">
        <f>[39]Outubro!$E$5</f>
        <v>34.333333333333336</v>
      </c>
      <c r="C43" s="11">
        <f>[39]Outubro!$E$6</f>
        <v>50.18181818181818</v>
      </c>
      <c r="D43" s="11">
        <f>[39]Outubro!$E$7</f>
        <v>54.083333333333336</v>
      </c>
      <c r="E43" s="11">
        <f>[39]Outubro!$E$8</f>
        <v>38.916666666666664</v>
      </c>
      <c r="F43" s="11">
        <f>[39]Outubro!$E$9</f>
        <v>39.666666666666664</v>
      </c>
      <c r="G43" s="11">
        <f>[39]Outubro!$E$10</f>
        <v>95.63636363636364</v>
      </c>
      <c r="H43" s="11">
        <f>[39]Outubro!$E$11</f>
        <v>69.833333333333329</v>
      </c>
      <c r="I43" s="11">
        <f>[39]Outubro!$E$12</f>
        <v>60.916666666666664</v>
      </c>
      <c r="J43" s="11">
        <f>[39]Outubro!$E$13</f>
        <v>60.5</v>
      </c>
      <c r="K43" s="11">
        <f>[39]Outubro!$E$14</f>
        <v>47</v>
      </c>
      <c r="L43" s="11">
        <f>[39]Outubro!$E$15</f>
        <v>43.666666666666664</v>
      </c>
      <c r="M43" s="11">
        <f>[39]Outubro!$E$16</f>
        <v>39.916666666666664</v>
      </c>
      <c r="N43" s="11">
        <f>[39]Outubro!$E$17</f>
        <v>53.166666666666664</v>
      </c>
      <c r="O43" s="11">
        <f>[39]Outubro!$E$18</f>
        <v>47.666666666666664</v>
      </c>
      <c r="P43" s="11">
        <f>[39]Outubro!$E$19</f>
        <v>50.583333333333336</v>
      </c>
      <c r="Q43" s="11">
        <f>[39]Outubro!$E$20</f>
        <v>47.333333333333336</v>
      </c>
      <c r="R43" s="11">
        <f>[39]Outubro!$E$21</f>
        <v>44.25</v>
      </c>
      <c r="S43" s="11">
        <f>[39]Outubro!$E$22</f>
        <v>41.666666666666664</v>
      </c>
      <c r="T43" s="11">
        <f>[39]Outubro!$E$23</f>
        <v>53.545454545454547</v>
      </c>
      <c r="U43" s="11">
        <f>[39]Outubro!$E$24</f>
        <v>56.083333333333336</v>
      </c>
      <c r="V43" s="11">
        <f>[39]Outubro!$E$25</f>
        <v>76.083333333333329</v>
      </c>
      <c r="W43" s="11">
        <f>[39]Outubro!$E$26</f>
        <v>72.916666666666671</v>
      </c>
      <c r="X43" s="11">
        <f>[39]Outubro!$E$27</f>
        <v>52.833333333333336</v>
      </c>
      <c r="Y43" s="11">
        <f>[39]Outubro!$E$28</f>
        <v>45.166666666666664</v>
      </c>
      <c r="Z43" s="11">
        <f>[39]Outubro!$E$29</f>
        <v>36</v>
      </c>
      <c r="AA43" s="11">
        <f>[39]Outubro!$E$30</f>
        <v>36.75</v>
      </c>
      <c r="AB43" s="11">
        <f>[39]Outubro!$E$31</f>
        <v>44.846153846153847</v>
      </c>
      <c r="AC43" s="11">
        <f>[39]Outubro!$E$32</f>
        <v>64.833333333333329</v>
      </c>
      <c r="AD43" s="11">
        <f>[39]Outubro!$E$33</f>
        <v>55.333333333333336</v>
      </c>
      <c r="AE43" s="11">
        <f>[39]Outubro!$E$34</f>
        <v>42.416666666666664</v>
      </c>
      <c r="AF43" s="11">
        <f>[39]Outubro!$E$35</f>
        <v>43.75</v>
      </c>
      <c r="AG43" s="92">
        <f t="shared" si="4"/>
        <v>51.608917963756667</v>
      </c>
      <c r="AK43" t="s">
        <v>47</v>
      </c>
    </row>
    <row r="44" spans="1:38" x14ac:dyDescent="0.2">
      <c r="A44" s="57" t="s">
        <v>18</v>
      </c>
      <c r="B44" s="11">
        <f>[40]Outubro!$E$5</f>
        <v>44.666666666666664</v>
      </c>
      <c r="C44" s="11">
        <f>[40]Outubro!$E$6</f>
        <v>57.625</v>
      </c>
      <c r="D44" s="11">
        <f>[40]Outubro!$E$7</f>
        <v>61.75</v>
      </c>
      <c r="E44" s="11">
        <f>[40]Outubro!$E$8</f>
        <v>61.916666666666664</v>
      </c>
      <c r="F44" s="11">
        <f>[40]Outubro!$E$9</f>
        <v>66.291666666666671</v>
      </c>
      <c r="G44" s="11">
        <f>[40]Outubro!$E$10</f>
        <v>90.166666666666671</v>
      </c>
      <c r="H44" s="11">
        <f>[40]Outubro!$E$11</f>
        <v>76.875</v>
      </c>
      <c r="I44" s="11">
        <f>[40]Outubro!$E$12</f>
        <v>77</v>
      </c>
      <c r="J44" s="11">
        <f>[40]Outubro!$E$13</f>
        <v>65.041666666666671</v>
      </c>
      <c r="K44" s="11">
        <f>[40]Outubro!$E$14</f>
        <v>61.916666666666664</v>
      </c>
      <c r="L44" s="11">
        <f>[40]Outubro!$E$15</f>
        <v>55.666666666666664</v>
      </c>
      <c r="M44" s="11">
        <f>[40]Outubro!$E$16</f>
        <v>50.833333333333336</v>
      </c>
      <c r="N44" s="11">
        <f>[40]Outubro!$E$17</f>
        <v>65.083333333333329</v>
      </c>
      <c r="O44" s="11">
        <f>[40]Outubro!$E$18</f>
        <v>65.041666666666671</v>
      </c>
      <c r="P44" s="11">
        <f>[40]Outubro!$E$19</f>
        <v>68.625</v>
      </c>
      <c r="Q44" s="11">
        <f>[40]Outubro!$E$20</f>
        <v>63.791666666666664</v>
      </c>
      <c r="R44" s="11">
        <f>[40]Outubro!$E$21</f>
        <v>59.875</v>
      </c>
      <c r="S44" s="11">
        <f>[40]Outubro!$E$22</f>
        <v>68.791666666666671</v>
      </c>
      <c r="T44" s="11">
        <f>[40]Outubro!$E$23</f>
        <v>75.958333333333329</v>
      </c>
      <c r="U44" s="11">
        <f>[40]Outubro!$E$24</f>
        <v>68.75</v>
      </c>
      <c r="V44" s="11">
        <f>[40]Outubro!$E$25</f>
        <v>79.75</v>
      </c>
      <c r="W44" s="11">
        <f>[40]Outubro!$E$26</f>
        <v>81.458333333333329</v>
      </c>
      <c r="X44" s="11">
        <f>[40]Outubro!$E$27</f>
        <v>63.041666666666664</v>
      </c>
      <c r="Y44" s="11">
        <f>[40]Outubro!$E$28</f>
        <v>50.166666666666664</v>
      </c>
      <c r="Z44" s="11">
        <f>[40]Outubro!$E$29</f>
        <v>40.458333333333336</v>
      </c>
      <c r="AA44" s="11">
        <f>[40]Outubro!$E$30</f>
        <v>53.791666666666664</v>
      </c>
      <c r="AB44" s="11">
        <f>[40]Outubro!$E$31</f>
        <v>53.75</v>
      </c>
      <c r="AC44" s="11">
        <f>[40]Outubro!$E$32</f>
        <v>53.041666666666664</v>
      </c>
      <c r="AD44" s="11">
        <f>[40]Outubro!$E$33</f>
        <v>56.458333333333336</v>
      </c>
      <c r="AE44" s="11">
        <f>[40]Outubro!$E$34</f>
        <v>51.208333333333336</v>
      </c>
      <c r="AF44" s="11">
        <f>[40]Outubro!$E$35</f>
        <v>48.125</v>
      </c>
      <c r="AG44" s="92">
        <f t="shared" si="4"/>
        <v>62.481182795698928</v>
      </c>
      <c r="AI44" s="12" t="s">
        <v>47</v>
      </c>
      <c r="AK44" t="s">
        <v>47</v>
      </c>
    </row>
    <row r="45" spans="1:38" x14ac:dyDescent="0.2">
      <c r="A45" s="57" t="s">
        <v>162</v>
      </c>
      <c r="B45" s="11">
        <f>[41]Outubro!$E$5</f>
        <v>44.916666666666664</v>
      </c>
      <c r="C45" s="11">
        <f>[41]Outubro!$E$6</f>
        <v>44.416666666666664</v>
      </c>
      <c r="D45" s="11">
        <f>[41]Outubro!$E$7</f>
        <v>57.041666666666664</v>
      </c>
      <c r="E45" s="11">
        <f>[41]Outubro!$E$8</f>
        <v>46.666666666666664</v>
      </c>
      <c r="F45" s="11">
        <f>[41]Outubro!$E$9</f>
        <v>40.625</v>
      </c>
      <c r="G45" s="11">
        <f>[41]Outubro!$E$10</f>
        <v>62.666666666666664</v>
      </c>
      <c r="H45" s="11">
        <f>[41]Outubro!$E$11</f>
        <v>70.458333333333329</v>
      </c>
      <c r="I45" s="11">
        <f>[41]Outubro!$E$12</f>
        <v>67.541666666666671</v>
      </c>
      <c r="J45" s="11">
        <f>[41]Outubro!$E$13</f>
        <v>80.458333333333329</v>
      </c>
      <c r="K45" s="11">
        <f>[41]Outubro!$E$14</f>
        <v>68.791666666666671</v>
      </c>
      <c r="L45" s="11">
        <f>[41]Outubro!$E$15</f>
        <v>64.375</v>
      </c>
      <c r="M45" s="11">
        <f>[41]Outubro!$E$16</f>
        <v>56.25</v>
      </c>
      <c r="N45" s="11">
        <f>[41]Outubro!$E$17</f>
        <v>52.666666666666664</v>
      </c>
      <c r="O45" s="11">
        <f>[41]Outubro!$E$18</f>
        <v>54.5</v>
      </c>
      <c r="P45" s="11">
        <f>[41]Outubro!$E$19</f>
        <v>53.625</v>
      </c>
      <c r="Q45" s="11">
        <f>[41]Outubro!$E$20</f>
        <v>51.875</v>
      </c>
      <c r="R45" s="11">
        <f>[41]Outubro!$E$21</f>
        <v>47.166666666666664</v>
      </c>
      <c r="S45" s="11">
        <f>[41]Outubro!$E$22</f>
        <v>54.625</v>
      </c>
      <c r="T45" s="11">
        <f>[41]Outubro!$E$23</f>
        <v>68.666666666666671</v>
      </c>
      <c r="U45" s="11">
        <f>[41]Outubro!$E$24</f>
        <v>63.791666666666664</v>
      </c>
      <c r="V45" s="11">
        <f>[41]Outubro!$E$25</f>
        <v>87.208333333333329</v>
      </c>
      <c r="W45" s="11">
        <f>[41]Outubro!$E$26</f>
        <v>86.125</v>
      </c>
      <c r="X45" s="11">
        <f>[41]Outubro!$E$27</f>
        <v>75.875</v>
      </c>
      <c r="Y45" s="11">
        <f>[41]Outubro!$E$28</f>
        <v>60.875</v>
      </c>
      <c r="Z45" s="11">
        <f>[41]Outubro!$E$29</f>
        <v>51</v>
      </c>
      <c r="AA45" s="11">
        <f>[41]Outubro!$E$30</f>
        <v>54.375</v>
      </c>
      <c r="AB45" s="11">
        <f>[41]Outubro!$E$31</f>
        <v>49.041666666666664</v>
      </c>
      <c r="AC45" s="11">
        <f>[41]Outubro!$E$32</f>
        <v>57.541666666666664</v>
      </c>
      <c r="AD45" s="11">
        <f>[41]Outubro!$E$33</f>
        <v>64.083333333333329</v>
      </c>
      <c r="AE45" s="11">
        <f>[41]Outubro!$E$34</f>
        <v>51.708333333333336</v>
      </c>
      <c r="AF45" s="11">
        <f>[41]Outubro!$E$35</f>
        <v>51.333333333333336</v>
      </c>
      <c r="AG45" s="92">
        <f t="shared" si="4"/>
        <v>59.364247311827953</v>
      </c>
      <c r="AJ45" t="s">
        <v>47</v>
      </c>
      <c r="AK45" t="s">
        <v>47</v>
      </c>
    </row>
    <row r="46" spans="1:38" x14ac:dyDescent="0.2">
      <c r="A46" s="57" t="s">
        <v>19</v>
      </c>
      <c r="B46" s="11">
        <f>[42]Outubro!$E$5</f>
        <v>31.25</v>
      </c>
      <c r="C46" s="11">
        <f>[42]Outubro!$E$6</f>
        <v>54</v>
      </c>
      <c r="D46" s="11">
        <f>[42]Outubro!$E$7</f>
        <v>73.416666666666671</v>
      </c>
      <c r="E46" s="11">
        <f>[42]Outubro!$E$8</f>
        <v>67.458333333333329</v>
      </c>
      <c r="F46" s="11">
        <f>[42]Outubro!$E$9</f>
        <v>88.041666666666671</v>
      </c>
      <c r="G46" s="11">
        <f>[42]Outubro!$E$10</f>
        <v>90.291666666666671</v>
      </c>
      <c r="H46" s="11">
        <f>[42]Outubro!$E$11</f>
        <v>77.875</v>
      </c>
      <c r="I46" s="11">
        <f>[42]Outubro!$E$12</f>
        <v>66.583333333333329</v>
      </c>
      <c r="J46" s="11">
        <f>[42]Outubro!$E$13</f>
        <v>48.458333333333336</v>
      </c>
      <c r="K46" s="11">
        <f>[42]Outubro!$E$14</f>
        <v>42.291666666666664</v>
      </c>
      <c r="L46" s="11">
        <f>[42]Outubro!$E$15</f>
        <v>42.916666666666664</v>
      </c>
      <c r="M46" s="11">
        <f>[42]Outubro!$E$16</f>
        <v>44.458333333333336</v>
      </c>
      <c r="N46" s="11">
        <f>[42]Outubro!$E$17</f>
        <v>42.958333333333336</v>
      </c>
      <c r="O46" s="11">
        <f>[42]Outubro!$E$18</f>
        <v>69.75</v>
      </c>
      <c r="P46" s="11">
        <f>[42]Outubro!$E$19</f>
        <v>79.083333333333329</v>
      </c>
      <c r="Q46" s="11">
        <f>[42]Outubro!$E$20</f>
        <v>71.375</v>
      </c>
      <c r="R46" s="11">
        <f>[42]Outubro!$E$21</f>
        <v>63.041666666666664</v>
      </c>
      <c r="S46" s="11">
        <f>[42]Outubro!$E$22</f>
        <v>71.583333333333329</v>
      </c>
      <c r="T46" s="11">
        <f>[42]Outubro!$E$23</f>
        <v>75.125</v>
      </c>
      <c r="U46" s="11">
        <f>[42]Outubro!$E$24</f>
        <v>71.375</v>
      </c>
      <c r="V46" s="11">
        <f>[42]Outubro!$E$25</f>
        <v>89.708333333333329</v>
      </c>
      <c r="W46" s="11">
        <f>[42]Outubro!$E$26</f>
        <v>71.5</v>
      </c>
      <c r="X46" s="11">
        <f>[42]Outubro!$E$27</f>
        <v>55.791666666666664</v>
      </c>
      <c r="Y46" s="11">
        <f>[42]Outubro!$E$28</f>
        <v>41.083333333333336</v>
      </c>
      <c r="Z46" s="11">
        <f>[42]Outubro!$E$29</f>
        <v>42.291666666666664</v>
      </c>
      <c r="AA46" s="11">
        <f>[42]Outubro!$E$30</f>
        <v>41.125</v>
      </c>
      <c r="AB46" s="11">
        <f>[42]Outubro!$E$31</f>
        <v>47.75</v>
      </c>
      <c r="AC46" s="11">
        <f>[42]Outubro!$E$32</f>
        <v>56.708333333333336</v>
      </c>
      <c r="AD46" s="11">
        <f>[42]Outubro!$E$33</f>
        <v>51.708333333333336</v>
      </c>
      <c r="AE46" s="11">
        <f>[42]Outubro!$E$34</f>
        <v>47</v>
      </c>
      <c r="AF46" s="11">
        <f>[42]Outubro!$E$35</f>
        <v>55.958333333333336</v>
      </c>
      <c r="AG46" s="92">
        <f t="shared" si="4"/>
        <v>60.38575268817204</v>
      </c>
      <c r="AH46" s="12" t="s">
        <v>47</v>
      </c>
      <c r="AJ46" t="s">
        <v>47</v>
      </c>
      <c r="AK46" t="s">
        <v>47</v>
      </c>
      <c r="AL46" t="s">
        <v>47</v>
      </c>
    </row>
    <row r="47" spans="1:38" x14ac:dyDescent="0.2">
      <c r="A47" s="57" t="s">
        <v>31</v>
      </c>
      <c r="B47" s="11">
        <f>[43]Outubro!$E$5</f>
        <v>37.708333333333336</v>
      </c>
      <c r="C47" s="11">
        <f>[43]Outubro!$E$6</f>
        <v>53.375</v>
      </c>
      <c r="D47" s="11">
        <f>[43]Outubro!$E$7</f>
        <v>55.125</v>
      </c>
      <c r="E47" s="11">
        <f>[43]Outubro!$E$8</f>
        <v>58.208333333333336</v>
      </c>
      <c r="F47" s="11">
        <f>[43]Outubro!$E$9</f>
        <v>76.083333333333329</v>
      </c>
      <c r="G47" s="11">
        <f>[43]Outubro!$E$10</f>
        <v>87.666666666666671</v>
      </c>
      <c r="H47" s="11">
        <f>[43]Outubro!$E$11</f>
        <v>84</v>
      </c>
      <c r="I47" s="11">
        <f>[43]Outubro!$E$12</f>
        <v>77.791666666666671</v>
      </c>
      <c r="J47" s="11">
        <f>[43]Outubro!$E$13</f>
        <v>60.166666666666664</v>
      </c>
      <c r="K47" s="11">
        <f>[43]Outubro!$E$14</f>
        <v>52.875</v>
      </c>
      <c r="L47" s="11">
        <f>[43]Outubro!$E$15</f>
        <v>53.833333333333336</v>
      </c>
      <c r="M47" s="11">
        <f>[43]Outubro!$E$16</f>
        <v>45.5</v>
      </c>
      <c r="N47" s="11">
        <f>[43]Outubro!$E$17</f>
        <v>51.041666666666664</v>
      </c>
      <c r="O47" s="11">
        <f>[43]Outubro!$E$18</f>
        <v>60</v>
      </c>
      <c r="P47" s="11">
        <f>[43]Outubro!$E$19</f>
        <v>64.791666666666671</v>
      </c>
      <c r="Q47" s="11">
        <f>[43]Outubro!$E$20</f>
        <v>66.208333333333329</v>
      </c>
      <c r="R47" s="11">
        <f>[43]Outubro!$E$21</f>
        <v>58.458333333333336</v>
      </c>
      <c r="S47" s="11">
        <f>[43]Outubro!$E$22</f>
        <v>58.333333333333336</v>
      </c>
      <c r="T47" s="11">
        <f>[43]Outubro!$E$23</f>
        <v>69.333333333333329</v>
      </c>
      <c r="U47" s="11">
        <f>[43]Outubro!$E$24</f>
        <v>64.5</v>
      </c>
      <c r="V47" s="11">
        <f>[43]Outubro!$E$25</f>
        <v>80.958333333333329</v>
      </c>
      <c r="W47" s="11">
        <f>[43]Outubro!$E$26</f>
        <v>67.583333333333329</v>
      </c>
      <c r="X47" s="11">
        <f>[43]Outubro!$E$27</f>
        <v>53.833333333333336</v>
      </c>
      <c r="Y47" s="11">
        <f>[43]Outubro!$E$28</f>
        <v>47.083333333333336</v>
      </c>
      <c r="Z47" s="11">
        <f>[43]Outubro!$E$29</f>
        <v>37.708333333333336</v>
      </c>
      <c r="AA47" s="11">
        <f>[43]Outubro!$E$30</f>
        <v>53.375</v>
      </c>
      <c r="AB47" s="11">
        <f>[43]Outubro!$E$31</f>
        <v>55.875</v>
      </c>
      <c r="AC47" s="11">
        <f>[43]Outubro!$E$32</f>
        <v>52.625</v>
      </c>
      <c r="AD47" s="11">
        <f>[43]Outubro!$E$33</f>
        <v>53.75</v>
      </c>
      <c r="AE47" s="11">
        <f>[43]Outubro!$E$34</f>
        <v>46.5</v>
      </c>
      <c r="AF47" s="11">
        <f>[43]Outubro!$E$35</f>
        <v>46.25</v>
      </c>
      <c r="AG47" s="92">
        <f t="shared" si="4"/>
        <v>59.049731182795682</v>
      </c>
      <c r="AK47" t="s">
        <v>47</v>
      </c>
    </row>
    <row r="48" spans="1:38" x14ac:dyDescent="0.2">
      <c r="A48" s="57" t="s">
        <v>44</v>
      </c>
      <c r="B48" s="11">
        <f>[44]Outubro!$E$5</f>
        <v>48.166666666666664</v>
      </c>
      <c r="C48" s="11">
        <f>[44]Outubro!$E$6</f>
        <v>56.416666666666664</v>
      </c>
      <c r="D48" s="11">
        <f>[44]Outubro!$E$7</f>
        <v>48.833333333333336</v>
      </c>
      <c r="E48" s="11">
        <f>[44]Outubro!$E$8</f>
        <v>53.208333333333336</v>
      </c>
      <c r="F48" s="11">
        <f>[44]Outubro!$E$9</f>
        <v>60.458333333333336</v>
      </c>
      <c r="G48" s="11">
        <f>[44]Outubro!$E$10</f>
        <v>90.625</v>
      </c>
      <c r="H48" s="11">
        <f>[44]Outubro!$E$11</f>
        <v>78.166666666666671</v>
      </c>
      <c r="I48" s="11">
        <f>[44]Outubro!$E$12</f>
        <v>74.958333333333329</v>
      </c>
      <c r="J48" s="11">
        <f>[44]Outubro!$E$13</f>
        <v>69</v>
      </c>
      <c r="K48" s="11">
        <f>[44]Outubro!$E$14</f>
        <v>59.166666666666664</v>
      </c>
      <c r="L48" s="11">
        <f>[44]Outubro!$E$15</f>
        <v>57.041666666666664</v>
      </c>
      <c r="M48" s="11">
        <f>[44]Outubro!$E$16</f>
        <v>46.958333333333336</v>
      </c>
      <c r="N48" s="11">
        <f>[44]Outubro!$E$17</f>
        <v>48.625</v>
      </c>
      <c r="O48" s="11">
        <f>[44]Outubro!$E$18</f>
        <v>59.083333333333336</v>
      </c>
      <c r="P48" s="11">
        <f>[44]Outubro!$E$19</f>
        <v>56.416666666666664</v>
      </c>
      <c r="Q48" s="11">
        <f>[44]Outubro!$E$20</f>
        <v>59.375</v>
      </c>
      <c r="R48" s="11">
        <f>[44]Outubro!$E$21</f>
        <v>58.791666666666664</v>
      </c>
      <c r="S48" s="11">
        <f>[44]Outubro!$E$22</f>
        <v>65.583333333333329</v>
      </c>
      <c r="T48" s="11">
        <f>[44]Outubro!$E$23</f>
        <v>57</v>
      </c>
      <c r="U48" s="11">
        <f>[44]Outubro!$E$24</f>
        <v>70.75</v>
      </c>
      <c r="V48" s="11">
        <f>[44]Outubro!$E$25</f>
        <v>71.166666666666671</v>
      </c>
      <c r="W48" s="11">
        <f>[44]Outubro!$E$26</f>
        <v>83.791666666666671</v>
      </c>
      <c r="X48" s="11">
        <f>[44]Outubro!$E$27</f>
        <v>64.291666666666671</v>
      </c>
      <c r="Y48" s="11">
        <f>[44]Outubro!$E$28</f>
        <v>45.291666666666664</v>
      </c>
      <c r="Z48" s="11">
        <f>[44]Outubro!$E$29</f>
        <v>54.833333333333336</v>
      </c>
      <c r="AA48" s="11">
        <f>[44]Outubro!$E$30</f>
        <v>61.333333333333336</v>
      </c>
      <c r="AB48" s="11">
        <f>[44]Outubro!$E$31</f>
        <v>55.375</v>
      </c>
      <c r="AC48" s="11">
        <f>[44]Outubro!$E$32</f>
        <v>51.583333333333336</v>
      </c>
      <c r="AD48" s="11">
        <f>[44]Outubro!$E$33</f>
        <v>57</v>
      </c>
      <c r="AE48" s="11">
        <f>[44]Outubro!$E$34</f>
        <v>51.958333333333336</v>
      </c>
      <c r="AF48" s="11">
        <f>[44]Outubro!$E$35</f>
        <v>53.208333333333336</v>
      </c>
      <c r="AG48" s="92">
        <f t="shared" si="4"/>
        <v>60.272849462365585</v>
      </c>
      <c r="AH48" s="12" t="s">
        <v>47</v>
      </c>
      <c r="AJ48" t="s">
        <v>47</v>
      </c>
      <c r="AK48" t="s">
        <v>47</v>
      </c>
    </row>
    <row r="49" spans="1:37" x14ac:dyDescent="0.2">
      <c r="A49" s="57" t="s">
        <v>20</v>
      </c>
      <c r="B49" s="11" t="str">
        <f>[45]Outubro!$E$5</f>
        <v>*</v>
      </c>
      <c r="C49" s="11" t="str">
        <f>[45]Outubro!$E$6</f>
        <v>*</v>
      </c>
      <c r="D49" s="11" t="str">
        <f>[45]Outubro!$E$7</f>
        <v>*</v>
      </c>
      <c r="E49" s="11" t="str">
        <f>[45]Outubro!$E$8</f>
        <v>*</v>
      </c>
      <c r="F49" s="11" t="str">
        <f>[45]Outubro!$E$9</f>
        <v>*</v>
      </c>
      <c r="G49" s="11" t="str">
        <f>[45]Outubro!$E$10</f>
        <v>*</v>
      </c>
      <c r="H49" s="11" t="str">
        <f>[45]Outubro!$E$11</f>
        <v>*</v>
      </c>
      <c r="I49" s="11" t="str">
        <f>[45]Outubro!$E$12</f>
        <v>*</v>
      </c>
      <c r="J49" s="11" t="str">
        <f>[45]Outubro!$E$13</f>
        <v>*</v>
      </c>
      <c r="K49" s="11" t="str">
        <f>[45]Outubro!$E$14</f>
        <v>*</v>
      </c>
      <c r="L49" s="11" t="str">
        <f>[45]Outubro!$E$15</f>
        <v>*</v>
      </c>
      <c r="M49" s="11" t="str">
        <f>[45]Outubro!$E$16</f>
        <v>*</v>
      </c>
      <c r="N49" s="11" t="str">
        <f>[45]Outubro!$E$17</f>
        <v>*</v>
      </c>
      <c r="O49" s="11" t="str">
        <f>[45]Outubro!$E$18</f>
        <v>*</v>
      </c>
      <c r="P49" s="11" t="str">
        <f>[45]Outubro!$E$19</f>
        <v>*</v>
      </c>
      <c r="Q49" s="11" t="str">
        <f>[45]Outubro!$E$20</f>
        <v>*</v>
      </c>
      <c r="R49" s="11" t="str">
        <f>[45]Outubro!$E$21</f>
        <v>*</v>
      </c>
      <c r="S49" s="11" t="str">
        <f>[45]Outubro!$E$22</f>
        <v>*</v>
      </c>
      <c r="T49" s="11" t="str">
        <f>[45]Outubro!$E$23</f>
        <v>*</v>
      </c>
      <c r="U49" s="11" t="str">
        <f>[45]Outubro!$E$24</f>
        <v>*</v>
      </c>
      <c r="V49" s="11" t="str">
        <f>[45]Outubro!$E$25</f>
        <v>*</v>
      </c>
      <c r="W49" s="11" t="str">
        <f>[45]Outubro!$E$26</f>
        <v>*</v>
      </c>
      <c r="X49" s="11" t="str">
        <f>[45]Outubro!$E$27</f>
        <v>*</v>
      </c>
      <c r="Y49" s="11" t="str">
        <f>[45]Outubro!$E$28</f>
        <v>*</v>
      </c>
      <c r="Z49" s="11" t="str">
        <f>[45]Outubro!$E$29</f>
        <v>*</v>
      </c>
      <c r="AA49" s="11" t="str">
        <f>[45]Outubro!$E$30</f>
        <v>*</v>
      </c>
      <c r="AB49" s="11" t="str">
        <f>[45]Outubro!$E$31</f>
        <v>*</v>
      </c>
      <c r="AC49" s="11" t="str">
        <f>[45]Outubro!$E$32</f>
        <v>*</v>
      </c>
      <c r="AD49" s="11" t="str">
        <f>[45]Outubro!$E$33</f>
        <v>*</v>
      </c>
      <c r="AE49" s="11" t="str">
        <f>[45]Outubro!$E$34</f>
        <v>*</v>
      </c>
      <c r="AF49" s="11" t="str">
        <f>[45]Outubro!$E$35</f>
        <v>*</v>
      </c>
      <c r="AG49" s="92" t="s">
        <v>226</v>
      </c>
      <c r="AI49" t="s">
        <v>47</v>
      </c>
      <c r="AJ49" t="s">
        <v>47</v>
      </c>
      <c r="AK49" t="s">
        <v>47</v>
      </c>
    </row>
    <row r="50" spans="1:37" s="5" customFormat="1" ht="17.100000000000001" customHeight="1" x14ac:dyDescent="0.2">
      <c r="A50" s="58" t="s">
        <v>227</v>
      </c>
      <c r="B50" s="13">
        <f t="shared" ref="B50:AE50" si="5">AVERAGE(B5:B49)</f>
        <v>43.012008893478182</v>
      </c>
      <c r="C50" s="13">
        <f t="shared" si="5"/>
        <v>53.080292041413713</v>
      </c>
      <c r="D50" s="13">
        <f t="shared" si="5"/>
        <v>60.215345564799357</v>
      </c>
      <c r="E50" s="13">
        <f t="shared" si="5"/>
        <v>56.2921468587435</v>
      </c>
      <c r="F50" s="13">
        <f t="shared" si="5"/>
        <v>68.808764673701646</v>
      </c>
      <c r="G50" s="13">
        <f t="shared" si="5"/>
        <v>84.535778474191758</v>
      </c>
      <c r="H50" s="13">
        <f t="shared" si="5"/>
        <v>74.503517316017295</v>
      </c>
      <c r="I50" s="13">
        <f t="shared" si="5"/>
        <v>67.760990569788021</v>
      </c>
      <c r="J50" s="13">
        <f t="shared" si="5"/>
        <v>59.069924629931023</v>
      </c>
      <c r="K50" s="13">
        <f t="shared" si="5"/>
        <v>53.907270575285274</v>
      </c>
      <c r="L50" s="13">
        <f t="shared" si="5"/>
        <v>52.206304745978656</v>
      </c>
      <c r="M50" s="13">
        <f t="shared" si="5"/>
        <v>49.233271127021126</v>
      </c>
      <c r="N50" s="13">
        <f t="shared" si="5"/>
        <v>51.006715915494155</v>
      </c>
      <c r="O50" s="13">
        <f t="shared" si="5"/>
        <v>60.206938398547848</v>
      </c>
      <c r="P50" s="13">
        <f t="shared" si="5"/>
        <v>66.828471770992778</v>
      </c>
      <c r="Q50" s="13">
        <f t="shared" si="5"/>
        <v>60.422461724358932</v>
      </c>
      <c r="R50" s="13">
        <f t="shared" si="5"/>
        <v>53.785649196723746</v>
      </c>
      <c r="S50" s="13">
        <f t="shared" si="5"/>
        <v>57.368306033563385</v>
      </c>
      <c r="T50" s="13">
        <f t="shared" si="5"/>
        <v>68.445211038961048</v>
      </c>
      <c r="U50" s="13">
        <f t="shared" si="5"/>
        <v>66.324012475986137</v>
      </c>
      <c r="V50" s="13">
        <f t="shared" si="5"/>
        <v>81.898703930230752</v>
      </c>
      <c r="W50" s="13">
        <f t="shared" si="5"/>
        <v>67.868624468624461</v>
      </c>
      <c r="X50" s="13">
        <f t="shared" si="5"/>
        <v>56.027092239592243</v>
      </c>
      <c r="Y50" s="13">
        <f t="shared" si="5"/>
        <v>48.503211594803673</v>
      </c>
      <c r="Z50" s="13">
        <f t="shared" si="5"/>
        <v>45.45398002898002</v>
      </c>
      <c r="AA50" s="13">
        <f t="shared" si="5"/>
        <v>49.118252269722866</v>
      </c>
      <c r="AB50" s="13">
        <f t="shared" si="5"/>
        <v>49.894892743422155</v>
      </c>
      <c r="AC50" s="13">
        <f t="shared" si="5"/>
        <v>53.499864344927751</v>
      </c>
      <c r="AD50" s="13">
        <f t="shared" si="5"/>
        <v>53.609947564371659</v>
      </c>
      <c r="AE50" s="13">
        <f t="shared" si="5"/>
        <v>47.824967884264211</v>
      </c>
      <c r="AF50" s="13">
        <f>AVERAGE(AF5:AF49)</f>
        <v>49.844512447093962</v>
      </c>
      <c r="AG50" s="91">
        <f>AVERAGE(AG5:AG49)</f>
        <v>58.329677002811891</v>
      </c>
      <c r="AI50" s="5" t="s">
        <v>47</v>
      </c>
    </row>
    <row r="51" spans="1:37" x14ac:dyDescent="0.2">
      <c r="A51" s="46"/>
      <c r="B51" s="47"/>
      <c r="C51" s="47"/>
      <c r="D51" s="47" t="s">
        <v>101</v>
      </c>
      <c r="E51" s="47"/>
      <c r="F51" s="47"/>
      <c r="G51" s="47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54"/>
      <c r="AE51" s="60" t="s">
        <v>47</v>
      </c>
      <c r="AF51" s="60"/>
      <c r="AG51" s="87"/>
    </row>
    <row r="52" spans="1:37" x14ac:dyDescent="0.2">
      <c r="A52" s="46"/>
      <c r="B52" s="48" t="s">
        <v>102</v>
      </c>
      <c r="C52" s="48"/>
      <c r="D52" s="48"/>
      <c r="E52" s="48"/>
      <c r="F52" s="48"/>
      <c r="G52" s="48"/>
      <c r="H52" s="48"/>
      <c r="I52" s="48"/>
      <c r="J52" s="89"/>
      <c r="K52" s="89"/>
      <c r="L52" s="89"/>
      <c r="M52" s="89" t="s">
        <v>45</v>
      </c>
      <c r="N52" s="89"/>
      <c r="O52" s="89"/>
      <c r="P52" s="89"/>
      <c r="Q52" s="89"/>
      <c r="R52" s="89"/>
      <c r="S52" s="89"/>
      <c r="T52" s="150" t="s">
        <v>97</v>
      </c>
      <c r="U52" s="150"/>
      <c r="V52" s="150"/>
      <c r="W52" s="150"/>
      <c r="X52" s="150"/>
      <c r="Y52" s="89"/>
      <c r="Z52" s="89"/>
      <c r="AA52" s="89"/>
      <c r="AB52" s="89"/>
      <c r="AC52" s="89"/>
      <c r="AD52" s="89"/>
      <c r="AE52" s="89"/>
      <c r="AF52" s="115"/>
      <c r="AG52" s="87"/>
      <c r="AK52" t="s">
        <v>47</v>
      </c>
    </row>
    <row r="53" spans="1:37" x14ac:dyDescent="0.2">
      <c r="A53" s="49"/>
      <c r="B53" s="89"/>
      <c r="C53" s="89"/>
      <c r="D53" s="89"/>
      <c r="E53" s="89"/>
      <c r="F53" s="89"/>
      <c r="G53" s="89"/>
      <c r="H53" s="89"/>
      <c r="I53" s="89"/>
      <c r="J53" s="90"/>
      <c r="K53" s="90"/>
      <c r="L53" s="90"/>
      <c r="M53" s="90" t="s">
        <v>46</v>
      </c>
      <c r="N53" s="90"/>
      <c r="O53" s="90"/>
      <c r="P53" s="90"/>
      <c r="Q53" s="89"/>
      <c r="R53" s="89"/>
      <c r="S53" s="89"/>
      <c r="T53" s="151" t="s">
        <v>98</v>
      </c>
      <c r="U53" s="151"/>
      <c r="V53" s="151"/>
      <c r="W53" s="151"/>
      <c r="X53" s="151"/>
      <c r="Y53" s="89"/>
      <c r="Z53" s="89"/>
      <c r="AA53" s="89"/>
      <c r="AB53" s="89"/>
      <c r="AC53" s="89"/>
      <c r="AD53" s="54"/>
      <c r="AE53" s="54"/>
      <c r="AF53" s="54"/>
      <c r="AG53" s="87"/>
    </row>
    <row r="54" spans="1:37" x14ac:dyDescent="0.2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54"/>
      <c r="AE54" s="54"/>
      <c r="AF54" s="54"/>
      <c r="AG54" s="87"/>
    </row>
    <row r="55" spans="1:37" x14ac:dyDescent="0.2">
      <c r="A55" s="4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54"/>
      <c r="AF55" s="54"/>
      <c r="AG55" s="87"/>
    </row>
    <row r="56" spans="1:37" x14ac:dyDescent="0.2">
      <c r="A56" s="4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55"/>
      <c r="AF56" s="55"/>
      <c r="AG56" s="87"/>
    </row>
    <row r="57" spans="1:37" ht="13.5" thickBot="1" x14ac:dyDescent="0.25">
      <c r="A57" s="61"/>
      <c r="B57" s="62"/>
      <c r="C57" s="62"/>
      <c r="D57" s="62"/>
      <c r="E57" s="62"/>
      <c r="F57" s="62"/>
      <c r="G57" s="62" t="s">
        <v>47</v>
      </c>
      <c r="H57" s="62"/>
      <c r="I57" s="62"/>
      <c r="J57" s="62"/>
      <c r="K57" s="62"/>
      <c r="L57" s="62" t="s">
        <v>47</v>
      </c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88"/>
      <c r="AI57" t="s">
        <v>47</v>
      </c>
    </row>
    <row r="59" spans="1:37" x14ac:dyDescent="0.2">
      <c r="AI59" t="s">
        <v>47</v>
      </c>
      <c r="AK59" t="s">
        <v>47</v>
      </c>
    </row>
    <row r="60" spans="1:37" x14ac:dyDescent="0.2">
      <c r="K60" s="2" t="s">
        <v>47</v>
      </c>
      <c r="AE60" s="2" t="s">
        <v>47</v>
      </c>
    </row>
    <row r="62" spans="1:37" x14ac:dyDescent="0.2">
      <c r="M62" s="2" t="s">
        <v>47</v>
      </c>
      <c r="T62" s="2" t="s">
        <v>47</v>
      </c>
    </row>
    <row r="63" spans="1:37" x14ac:dyDescent="0.2">
      <c r="AB63" s="2" t="s">
        <v>47</v>
      </c>
      <c r="AC63" s="2" t="s">
        <v>47</v>
      </c>
      <c r="AG63" s="7" t="s">
        <v>47</v>
      </c>
    </row>
    <row r="64" spans="1:37" x14ac:dyDescent="0.2">
      <c r="P64" s="2" t="s">
        <v>47</v>
      </c>
      <c r="R64" s="2" t="s">
        <v>47</v>
      </c>
    </row>
    <row r="66" spans="11:34" x14ac:dyDescent="0.2">
      <c r="AH66" t="s">
        <v>47</v>
      </c>
    </row>
    <row r="69" spans="11:34" x14ac:dyDescent="0.2">
      <c r="T69" s="2" t="s">
        <v>47</v>
      </c>
    </row>
    <row r="72" spans="11:34" x14ac:dyDescent="0.2">
      <c r="K72" s="2" t="s">
        <v>47</v>
      </c>
    </row>
    <row r="82" spans="36:36" x14ac:dyDescent="0.2">
      <c r="AJ82" t="s">
        <v>47</v>
      </c>
    </row>
  </sheetData>
  <sheetProtection password="C6EC" sheet="1" objects="1" scenarios="1"/>
  <mergeCells count="37">
    <mergeCell ref="AG3:AG4"/>
    <mergeCell ref="T52:X52"/>
    <mergeCell ref="T53:X53"/>
    <mergeCell ref="Z3:Z4"/>
    <mergeCell ref="AE3:AE4"/>
    <mergeCell ref="AA3:AA4"/>
    <mergeCell ref="AB3:AB4"/>
    <mergeCell ref="AC3:AC4"/>
    <mergeCell ref="AD3:AD4"/>
    <mergeCell ref="Y3:Y4"/>
    <mergeCell ref="X3:X4"/>
    <mergeCell ref="T3:T4"/>
    <mergeCell ref="U3:U4"/>
    <mergeCell ref="V3:V4"/>
    <mergeCell ref="W3:W4"/>
    <mergeCell ref="AF3:AF4"/>
    <mergeCell ref="N3:N4"/>
    <mergeCell ref="O3:O4"/>
    <mergeCell ref="P3:P4"/>
    <mergeCell ref="Q3:Q4"/>
    <mergeCell ref="R3:R4"/>
    <mergeCell ref="B2:AG2"/>
    <mergeCell ref="M3:M4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6"/>
  <sheetViews>
    <sheetView zoomScale="90" zoomScaleNormal="90" workbookViewId="0">
      <selection activeCell="AJ69" sqref="AJ69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2" width="6.28515625" style="2" customWidth="1"/>
    <col min="33" max="33" width="7.5703125" style="7" bestFit="1" customWidth="1"/>
    <col min="34" max="34" width="7.7109375" style="1" customWidth="1"/>
  </cols>
  <sheetData>
    <row r="1" spans="1:36" ht="20.100000000000001" customHeight="1" x14ac:dyDescent="0.2">
      <c r="A1" s="143" t="s">
        <v>26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5"/>
    </row>
    <row r="2" spans="1:36" s="4" customFormat="1" ht="20.100000000000001" customHeight="1" x14ac:dyDescent="0.2">
      <c r="A2" s="171" t="s">
        <v>21</v>
      </c>
      <c r="B2" s="140" t="s">
        <v>230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64"/>
      <c r="AG2" s="141"/>
      <c r="AH2" s="142"/>
    </row>
    <row r="3" spans="1:36" s="5" customFormat="1" ht="20.100000000000001" customHeight="1" x14ac:dyDescent="0.2">
      <c r="A3" s="171"/>
      <c r="B3" s="167">
        <v>1</v>
      </c>
      <c r="C3" s="167">
        <f>SUM(B3+1)</f>
        <v>2</v>
      </c>
      <c r="D3" s="167">
        <f t="shared" ref="D3:AD3" si="0">SUM(C3+1)</f>
        <v>3</v>
      </c>
      <c r="E3" s="167">
        <f t="shared" si="0"/>
        <v>4</v>
      </c>
      <c r="F3" s="167">
        <f t="shared" si="0"/>
        <v>5</v>
      </c>
      <c r="G3" s="167">
        <f t="shared" si="0"/>
        <v>6</v>
      </c>
      <c r="H3" s="167">
        <f t="shared" si="0"/>
        <v>7</v>
      </c>
      <c r="I3" s="167">
        <f t="shared" si="0"/>
        <v>8</v>
      </c>
      <c r="J3" s="167">
        <f t="shared" si="0"/>
        <v>9</v>
      </c>
      <c r="K3" s="167">
        <f t="shared" si="0"/>
        <v>10</v>
      </c>
      <c r="L3" s="167">
        <f t="shared" si="0"/>
        <v>11</v>
      </c>
      <c r="M3" s="167">
        <f t="shared" si="0"/>
        <v>12</v>
      </c>
      <c r="N3" s="167">
        <f t="shared" si="0"/>
        <v>13</v>
      </c>
      <c r="O3" s="167">
        <f t="shared" si="0"/>
        <v>14</v>
      </c>
      <c r="P3" s="167">
        <f t="shared" si="0"/>
        <v>15</v>
      </c>
      <c r="Q3" s="167">
        <f t="shared" si="0"/>
        <v>16</v>
      </c>
      <c r="R3" s="167">
        <f t="shared" si="0"/>
        <v>17</v>
      </c>
      <c r="S3" s="167">
        <f t="shared" si="0"/>
        <v>18</v>
      </c>
      <c r="T3" s="167">
        <f t="shared" si="0"/>
        <v>19</v>
      </c>
      <c r="U3" s="167">
        <f t="shared" si="0"/>
        <v>20</v>
      </c>
      <c r="V3" s="167">
        <f t="shared" si="0"/>
        <v>21</v>
      </c>
      <c r="W3" s="167">
        <f t="shared" si="0"/>
        <v>22</v>
      </c>
      <c r="X3" s="167">
        <f t="shared" si="0"/>
        <v>23</v>
      </c>
      <c r="Y3" s="167">
        <f t="shared" si="0"/>
        <v>24</v>
      </c>
      <c r="Z3" s="167">
        <f t="shared" si="0"/>
        <v>25</v>
      </c>
      <c r="AA3" s="167">
        <f t="shared" si="0"/>
        <v>26</v>
      </c>
      <c r="AB3" s="167">
        <f t="shared" si="0"/>
        <v>27</v>
      </c>
      <c r="AC3" s="167">
        <f t="shared" si="0"/>
        <v>28</v>
      </c>
      <c r="AD3" s="167">
        <f t="shared" si="0"/>
        <v>29</v>
      </c>
      <c r="AE3" s="168">
        <v>30</v>
      </c>
      <c r="AF3" s="169">
        <v>31</v>
      </c>
      <c r="AG3" s="116" t="s">
        <v>37</v>
      </c>
      <c r="AH3" s="109" t="s">
        <v>36</v>
      </c>
    </row>
    <row r="4" spans="1:36" s="5" customFormat="1" ht="20.100000000000001" customHeight="1" x14ac:dyDescent="0.2">
      <c r="A4" s="171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8"/>
      <c r="AF4" s="170"/>
      <c r="AG4" s="116" t="s">
        <v>35</v>
      </c>
      <c r="AH4" s="109" t="s">
        <v>35</v>
      </c>
    </row>
    <row r="5" spans="1:36" s="5" customFormat="1" x14ac:dyDescent="0.2">
      <c r="A5" s="57" t="s">
        <v>40</v>
      </c>
      <c r="B5" s="127">
        <f>[1]Outubro!$F$5</f>
        <v>85</v>
      </c>
      <c r="C5" s="127">
        <f>[1]Outubro!$F$6</f>
        <v>90</v>
      </c>
      <c r="D5" s="127">
        <f>[1]Outubro!$F$7</f>
        <v>98</v>
      </c>
      <c r="E5" s="127">
        <f>[1]Outubro!$F$8</f>
        <v>94</v>
      </c>
      <c r="F5" s="127">
        <f>[1]Outubro!$F$9</f>
        <v>90</v>
      </c>
      <c r="G5" s="127">
        <f>[1]Outubro!$F$10</f>
        <v>97</v>
      </c>
      <c r="H5" s="127">
        <f>[1]Outubro!$F$11</f>
        <v>93</v>
      </c>
      <c r="I5" s="127">
        <f>[1]Outubro!$F$12</f>
        <v>88</v>
      </c>
      <c r="J5" s="127">
        <f>[1]Outubro!$F$13</f>
        <v>99</v>
      </c>
      <c r="K5" s="127">
        <f>[1]Outubro!$F$14</f>
        <v>91</v>
      </c>
      <c r="L5" s="127">
        <f>[1]Outubro!$F$15</f>
        <v>96</v>
      </c>
      <c r="M5" s="127">
        <f>[1]Outubro!$F$16</f>
        <v>94</v>
      </c>
      <c r="N5" s="127">
        <f>[1]Outubro!$F$17</f>
        <v>96</v>
      </c>
      <c r="O5" s="127">
        <f>[1]Outubro!$F$18</f>
        <v>93</v>
      </c>
      <c r="P5" s="127">
        <f>[1]Outubro!$F$19</f>
        <v>91</v>
      </c>
      <c r="Q5" s="127">
        <f>[1]Outubro!$F$20</f>
        <v>73</v>
      </c>
      <c r="R5" s="127">
        <f>[1]Outubro!$F$21</f>
        <v>77</v>
      </c>
      <c r="S5" s="127">
        <f>[1]Outubro!$F$22</f>
        <v>84</v>
      </c>
      <c r="T5" s="127">
        <f>[1]Outubro!$F$23</f>
        <v>91</v>
      </c>
      <c r="U5" s="127">
        <f>[1]Outubro!$F$24</f>
        <v>97</v>
      </c>
      <c r="V5" s="127">
        <f>[1]Outubro!$F$25</f>
        <v>98</v>
      </c>
      <c r="W5" s="127">
        <f>[1]Outubro!$F$26</f>
        <v>96</v>
      </c>
      <c r="X5" s="127">
        <f>[1]Outubro!$F$27</f>
        <v>99</v>
      </c>
      <c r="Y5" s="127">
        <f>[1]Outubro!$F$28</f>
        <v>95</v>
      </c>
      <c r="Z5" s="127">
        <f>[1]Outubro!$F$29</f>
        <v>89</v>
      </c>
      <c r="AA5" s="127">
        <f>[1]Outubro!$F$30</f>
        <v>76</v>
      </c>
      <c r="AB5" s="127">
        <f>[1]Outubro!$F$31</f>
        <v>83</v>
      </c>
      <c r="AC5" s="127">
        <f>[1]Outubro!$F$32</f>
        <v>90</v>
      </c>
      <c r="AD5" s="127">
        <f>[1]Outubro!$F$33</f>
        <v>93</v>
      </c>
      <c r="AE5" s="127">
        <f>[1]Outubro!$F$34</f>
        <v>94</v>
      </c>
      <c r="AF5" s="127">
        <f>[1]Outubro!$F$35</f>
        <v>86</v>
      </c>
      <c r="AG5" s="14">
        <f>MAX(B5:AF5)</f>
        <v>99</v>
      </c>
      <c r="AH5" s="93">
        <f>AVERAGE(B5:AF5)</f>
        <v>90.838709677419359</v>
      </c>
    </row>
    <row r="6" spans="1:36" x14ac:dyDescent="0.2">
      <c r="A6" s="57" t="s">
        <v>0</v>
      </c>
      <c r="B6" s="11">
        <f>[2]Outubro!$F$5</f>
        <v>52</v>
      </c>
      <c r="C6" s="11">
        <f>[2]Outubro!$F$6</f>
        <v>73</v>
      </c>
      <c r="D6" s="11">
        <f>[2]Outubro!$F$7</f>
        <v>82</v>
      </c>
      <c r="E6" s="11">
        <f>[2]Outubro!$F$8</f>
        <v>91</v>
      </c>
      <c r="F6" s="11">
        <f>[2]Outubro!$F$9</f>
        <v>96</v>
      </c>
      <c r="G6" s="11">
        <f>[2]Outubro!$F$10</f>
        <v>98</v>
      </c>
      <c r="H6" s="11">
        <f>[2]Outubro!$F$11</f>
        <v>99</v>
      </c>
      <c r="I6" s="11">
        <f>[2]Outubro!$F$12</f>
        <v>99</v>
      </c>
      <c r="J6" s="11">
        <f>[2]Outubro!$F$13</f>
        <v>89</v>
      </c>
      <c r="K6" s="11">
        <f>[2]Outubro!$F$14</f>
        <v>86</v>
      </c>
      <c r="L6" s="11">
        <f>[2]Outubro!$F$15</f>
        <v>71</v>
      </c>
      <c r="M6" s="11">
        <f>[2]Outubro!$F$16</f>
        <v>79</v>
      </c>
      <c r="N6" s="11">
        <f>[2]Outubro!$F$17</f>
        <v>62</v>
      </c>
      <c r="O6" s="11">
        <f>[2]Outubro!$F$18</f>
        <v>82</v>
      </c>
      <c r="P6" s="11">
        <f>[2]Outubro!$F$19</f>
        <v>90</v>
      </c>
      <c r="Q6" s="11">
        <f>[2]Outubro!$F$20</f>
        <v>99</v>
      </c>
      <c r="R6" s="11">
        <f>[2]Outubro!$F$21</f>
        <v>86</v>
      </c>
      <c r="S6" s="11">
        <f>[2]Outubro!$F$22</f>
        <v>90</v>
      </c>
      <c r="T6" s="11">
        <f>[2]Outubro!$F$23</f>
        <v>98</v>
      </c>
      <c r="U6" s="11">
        <f>[2]Outubro!$F$24</f>
        <v>94</v>
      </c>
      <c r="V6" s="11">
        <f>[2]Outubro!$F$25</f>
        <v>98</v>
      </c>
      <c r="W6" s="11">
        <f>[2]Outubro!$F$26</f>
        <v>99</v>
      </c>
      <c r="X6" s="11">
        <f>[2]Outubro!$F$27</f>
        <v>88</v>
      </c>
      <c r="Y6" s="11">
        <f>[2]Outubro!$F$28</f>
        <v>79</v>
      </c>
      <c r="Z6" s="11">
        <f>[2]Outubro!$F$29</f>
        <v>80</v>
      </c>
      <c r="AA6" s="11">
        <f>[2]Outubro!$F$30</f>
        <v>80</v>
      </c>
      <c r="AB6" s="11">
        <f>[2]Outubro!$F$31</f>
        <v>88</v>
      </c>
      <c r="AC6" s="11">
        <f>[2]Outubro!$F$32</f>
        <v>76</v>
      </c>
      <c r="AD6" s="11">
        <f>[2]Outubro!$F$33</f>
        <v>76</v>
      </c>
      <c r="AE6" s="11">
        <f>[2]Outubro!$F$34</f>
        <v>72</v>
      </c>
      <c r="AF6" s="11">
        <f>[2]Outubro!$F$35</f>
        <v>79</v>
      </c>
      <c r="AG6" s="14">
        <f>MAX(B6:AF6)</f>
        <v>99</v>
      </c>
      <c r="AH6" s="93">
        <f>AVERAGE(B6:AF6)</f>
        <v>84.870967741935488</v>
      </c>
    </row>
    <row r="7" spans="1:36" x14ac:dyDescent="0.2">
      <c r="A7" s="57" t="s">
        <v>104</v>
      </c>
      <c r="B7" s="11">
        <f>[3]Outubro!$F$5</f>
        <v>79</v>
      </c>
      <c r="C7" s="11">
        <f>[3]Outubro!$F$6</f>
        <v>94</v>
      </c>
      <c r="D7" s="11">
        <f>[3]Outubro!$F$7</f>
        <v>94</v>
      </c>
      <c r="E7" s="11">
        <f>[3]Outubro!$F$8</f>
        <v>71</v>
      </c>
      <c r="F7" s="11">
        <f>[3]Outubro!$F$9</f>
        <v>83</v>
      </c>
      <c r="G7" s="11">
        <f>[3]Outubro!$F$10</f>
        <v>92</v>
      </c>
      <c r="H7" s="11">
        <f>[3]Outubro!$F$11</f>
        <v>94</v>
      </c>
      <c r="I7" s="11">
        <f>[3]Outubro!$F$12</f>
        <v>89</v>
      </c>
      <c r="J7" s="11">
        <f>[3]Outubro!$F$13</f>
        <v>79</v>
      </c>
      <c r="K7" s="11">
        <f>[3]Outubro!$F$14</f>
        <v>81</v>
      </c>
      <c r="L7" s="11">
        <f>[3]Outubro!$F$15</f>
        <v>82</v>
      </c>
      <c r="M7" s="11">
        <f>[3]Outubro!$F$16</f>
        <v>76</v>
      </c>
      <c r="N7" s="11">
        <f>[3]Outubro!$F$17</f>
        <v>72</v>
      </c>
      <c r="O7" s="11">
        <f>[3]Outubro!$F$18</f>
        <v>70</v>
      </c>
      <c r="P7" s="11">
        <f>[3]Outubro!$F$19</f>
        <v>74</v>
      </c>
      <c r="Q7" s="11">
        <f>[3]Outubro!$F$20</f>
        <v>73</v>
      </c>
      <c r="R7" s="11">
        <f>[3]Outubro!$F$21</f>
        <v>69</v>
      </c>
      <c r="S7" s="11">
        <f>[3]Outubro!$F$22</f>
        <v>65</v>
      </c>
      <c r="T7" s="11">
        <f>[3]Outubro!$F$23</f>
        <v>83</v>
      </c>
      <c r="U7" s="11">
        <f>[3]Outubro!$F$24</f>
        <v>96</v>
      </c>
      <c r="V7" s="11">
        <f>[3]Outubro!$F$25</f>
        <v>97</v>
      </c>
      <c r="W7" s="11">
        <f>[3]Outubro!$F$26</f>
        <v>91</v>
      </c>
      <c r="X7" s="11">
        <f>[3]Outubro!$F$27</f>
        <v>87</v>
      </c>
      <c r="Y7" s="11">
        <f>[3]Outubro!$F$28</f>
        <v>86</v>
      </c>
      <c r="Z7" s="11">
        <f>[3]Outubro!$F$29</f>
        <v>75</v>
      </c>
      <c r="AA7" s="11">
        <f>[3]Outubro!$F$30</f>
        <v>76</v>
      </c>
      <c r="AB7" s="11">
        <f>[3]Outubro!$F$31</f>
        <v>85</v>
      </c>
      <c r="AC7" s="11">
        <f>[3]Outubro!$F$32</f>
        <v>80</v>
      </c>
      <c r="AD7" s="11">
        <f>[3]Outubro!$F$33</f>
        <v>92</v>
      </c>
      <c r="AE7" s="11">
        <f>[3]Outubro!$F$34</f>
        <v>73</v>
      </c>
      <c r="AF7" s="11">
        <f>[3]Outubro!$F$35</f>
        <v>88</v>
      </c>
      <c r="AG7" s="14">
        <f>MAX(B7:AF7)</f>
        <v>97</v>
      </c>
      <c r="AH7" s="93">
        <f>AVERAGE(B7:AF7)</f>
        <v>82.129032258064512</v>
      </c>
    </row>
    <row r="8" spans="1:36" x14ac:dyDescent="0.2">
      <c r="A8" s="57" t="s">
        <v>1</v>
      </c>
      <c r="B8" s="11">
        <f>[4]Outubro!$F$5</f>
        <v>78</v>
      </c>
      <c r="C8" s="11" t="str">
        <f>[4]Outubro!$F$6</f>
        <v>*</v>
      </c>
      <c r="D8" s="11" t="str">
        <f>[4]Outubro!$F$7</f>
        <v>*</v>
      </c>
      <c r="E8" s="11" t="str">
        <f>[4]Outubro!$F$8</f>
        <v>*</v>
      </c>
      <c r="F8" s="11" t="str">
        <f>[4]Outubro!$F$9</f>
        <v>*</v>
      </c>
      <c r="G8" s="11" t="str">
        <f>[4]Outubro!$F$10</f>
        <v>*</v>
      </c>
      <c r="H8" s="11">
        <f>[4]Outubro!$F$11</f>
        <v>74</v>
      </c>
      <c r="I8" s="11">
        <f>[4]Outubro!$F$12</f>
        <v>86</v>
      </c>
      <c r="J8" s="11">
        <f>[4]Outubro!$F$13</f>
        <v>91</v>
      </c>
      <c r="K8" s="11">
        <f>[4]Outubro!$F$14</f>
        <v>81</v>
      </c>
      <c r="L8" s="11">
        <f>[4]Outubro!$F$15</f>
        <v>87</v>
      </c>
      <c r="M8" s="11">
        <f>[4]Outubro!$F$16</f>
        <v>83</v>
      </c>
      <c r="N8" s="11">
        <f>[4]Outubro!$F$17</f>
        <v>84</v>
      </c>
      <c r="O8" s="11" t="str">
        <f>[4]Outubro!$F$18</f>
        <v>*</v>
      </c>
      <c r="P8" s="11" t="str">
        <f>[4]Outubro!$F$19</f>
        <v>*</v>
      </c>
      <c r="Q8" s="11" t="str">
        <f>[4]Outubro!$F$20</f>
        <v>*</v>
      </c>
      <c r="R8" s="11" t="str">
        <f>[4]Outubro!$F$21</f>
        <v>*</v>
      </c>
      <c r="S8" s="11" t="str">
        <f>[4]Outubro!$F$22</f>
        <v>*</v>
      </c>
      <c r="T8" s="11" t="str">
        <f>[4]Outubro!$F$23</f>
        <v>*</v>
      </c>
      <c r="U8" s="11">
        <f>[4]Outubro!$F$24</f>
        <v>82</v>
      </c>
      <c r="V8" s="11">
        <f>[4]Outubro!$F$25</f>
        <v>96</v>
      </c>
      <c r="W8" s="11">
        <f>[4]Outubro!$F$26</f>
        <v>87</v>
      </c>
      <c r="X8" s="11">
        <f>[4]Outubro!$F$27</f>
        <v>93</v>
      </c>
      <c r="Y8" s="11">
        <f>[4]Outubro!$F$28</f>
        <v>88</v>
      </c>
      <c r="Z8" s="11">
        <f>[4]Outubro!$F$29</f>
        <v>88</v>
      </c>
      <c r="AA8" s="11">
        <f>[4]Outubro!$F$30</f>
        <v>61</v>
      </c>
      <c r="AB8" s="11" t="str">
        <f>[4]Outubro!$F$31</f>
        <v>*</v>
      </c>
      <c r="AC8" s="11" t="str">
        <f>[4]Outubro!$F$32</f>
        <v>*</v>
      </c>
      <c r="AD8" s="11" t="str">
        <f>[4]Outubro!$F$33</f>
        <v>*</v>
      </c>
      <c r="AE8" s="11" t="str">
        <f>[4]Outubro!$F$34</f>
        <v>*</v>
      </c>
      <c r="AF8" s="11" t="str">
        <f>[4]Outubro!$F$35</f>
        <v>*</v>
      </c>
      <c r="AG8" s="14">
        <f>MAX(B8:AF8)</f>
        <v>96</v>
      </c>
      <c r="AH8" s="93">
        <f>AVERAGE(B8:AF8)</f>
        <v>83.933333333333337</v>
      </c>
    </row>
    <row r="9" spans="1:36" x14ac:dyDescent="0.2">
      <c r="A9" s="57" t="s">
        <v>167</v>
      </c>
      <c r="B9" s="11">
        <f>[5]Outubro!$F$5</f>
        <v>46</v>
      </c>
      <c r="C9" s="11">
        <f>[5]Outubro!$F$6</f>
        <v>56</v>
      </c>
      <c r="D9" s="11">
        <f>[5]Outubro!$F$7</f>
        <v>96</v>
      </c>
      <c r="E9" s="11">
        <f>[5]Outubro!$F$8</f>
        <v>86</v>
      </c>
      <c r="F9" s="11">
        <f>[5]Outubro!$F$9</f>
        <v>99</v>
      </c>
      <c r="G9" s="11">
        <f>[5]Outubro!$F$10</f>
        <v>99</v>
      </c>
      <c r="H9" s="11">
        <f>[5]Outubro!$F$11</f>
        <v>99</v>
      </c>
      <c r="I9" s="11">
        <f>[5]Outubro!$F$12</f>
        <v>86</v>
      </c>
      <c r="J9" s="11">
        <f>[5]Outubro!$F$13</f>
        <v>71</v>
      </c>
      <c r="K9" s="11">
        <f>[5]Outubro!$F$14</f>
        <v>66</v>
      </c>
      <c r="L9" s="11">
        <f>[5]Outubro!$F$15</f>
        <v>75</v>
      </c>
      <c r="M9" s="11">
        <f>[5]Outubro!$F$16</f>
        <v>75</v>
      </c>
      <c r="N9" s="11">
        <f>[5]Outubro!$F$17</f>
        <v>54</v>
      </c>
      <c r="O9" s="11">
        <f>[5]Outubro!$F$18</f>
        <v>92</v>
      </c>
      <c r="P9" s="11">
        <f>[5]Outubro!$F$19</f>
        <v>98</v>
      </c>
      <c r="Q9" s="11">
        <f>[5]Outubro!$F$20</f>
        <v>99</v>
      </c>
      <c r="R9" s="11">
        <f>[5]Outubro!$F$21</f>
        <v>80</v>
      </c>
      <c r="S9" s="11">
        <f>[5]Outubro!$F$22</f>
        <v>99</v>
      </c>
      <c r="T9" s="11">
        <f>[5]Outubro!$F$23</f>
        <v>96</v>
      </c>
      <c r="U9" s="11">
        <f>[5]Outubro!$F$24</f>
        <v>99</v>
      </c>
      <c r="V9" s="11">
        <f>[5]Outubro!$F$25</f>
        <v>99</v>
      </c>
      <c r="W9" s="11">
        <f>[5]Outubro!$F$26</f>
        <v>96</v>
      </c>
      <c r="X9" s="11">
        <f>[5]Outubro!$F$27</f>
        <v>82</v>
      </c>
      <c r="Y9" s="11">
        <f>[5]Outubro!$F$28</f>
        <v>59</v>
      </c>
      <c r="Z9" s="11">
        <f>[5]Outubro!$F$29</f>
        <v>56</v>
      </c>
      <c r="AA9" s="11">
        <f>[5]Outubro!$F$30</f>
        <v>67</v>
      </c>
      <c r="AB9" s="11">
        <f>[5]Outubro!$F$31</f>
        <v>67</v>
      </c>
      <c r="AC9" s="11">
        <f>[5]Outubro!$F$32</f>
        <v>73</v>
      </c>
      <c r="AD9" s="11">
        <f>[5]Outubro!$F$33</f>
        <v>67</v>
      </c>
      <c r="AE9" s="11">
        <f>[5]Outubro!$F$34</f>
        <v>69</v>
      </c>
      <c r="AF9" s="11">
        <f>[5]Outubro!$F$35</f>
        <v>57</v>
      </c>
      <c r="AG9" s="14">
        <f>MAX(B9:AF9)</f>
        <v>99</v>
      </c>
      <c r="AH9" s="93">
        <f>AVERAGE(B9:AF9)</f>
        <v>79.451612903225808</v>
      </c>
    </row>
    <row r="10" spans="1:36" x14ac:dyDescent="0.2">
      <c r="A10" s="57" t="s">
        <v>111</v>
      </c>
      <c r="B10" s="11" t="str">
        <f>[6]Outubro!$F$5</f>
        <v>*</v>
      </c>
      <c r="C10" s="11" t="str">
        <f>[6]Outubro!$F$6</f>
        <v>*</v>
      </c>
      <c r="D10" s="11" t="str">
        <f>[6]Outubro!$F$7</f>
        <v>*</v>
      </c>
      <c r="E10" s="11" t="str">
        <f>[6]Outubro!$F$8</f>
        <v>*</v>
      </c>
      <c r="F10" s="11" t="str">
        <f>[6]Outubro!$F$9</f>
        <v>*</v>
      </c>
      <c r="G10" s="11" t="str">
        <f>[6]Outubro!$F$10</f>
        <v>*</v>
      </c>
      <c r="H10" s="11" t="str">
        <f>[6]Outubro!$F$11</f>
        <v>*</v>
      </c>
      <c r="I10" s="11" t="str">
        <f>[6]Outubro!$F$12</f>
        <v>*</v>
      </c>
      <c r="J10" s="11" t="str">
        <f>[6]Outubro!$F$13</f>
        <v>*</v>
      </c>
      <c r="K10" s="11" t="str">
        <f>[6]Outubro!$F$14</f>
        <v>*</v>
      </c>
      <c r="L10" s="11" t="str">
        <f>[6]Outubro!$F$15</f>
        <v>*</v>
      </c>
      <c r="M10" s="11" t="str">
        <f>[6]Outubro!$F$16</f>
        <v>*</v>
      </c>
      <c r="N10" s="11" t="str">
        <f>[6]Outubro!$F$17</f>
        <v>*</v>
      </c>
      <c r="O10" s="11" t="str">
        <f>[6]Outubro!$F$18</f>
        <v>*</v>
      </c>
      <c r="P10" s="11" t="str">
        <f>[6]Outubro!$F$19</f>
        <v>*</v>
      </c>
      <c r="Q10" s="11" t="str">
        <f>[6]Outubro!$F$20</f>
        <v>*</v>
      </c>
      <c r="R10" s="11" t="str">
        <f>[6]Outubro!$F$21</f>
        <v>*</v>
      </c>
      <c r="S10" s="11" t="str">
        <f>[6]Outubro!$F$22</f>
        <v>*</v>
      </c>
      <c r="T10" s="11" t="str">
        <f>[6]Outubro!$F$23</f>
        <v>*</v>
      </c>
      <c r="U10" s="11" t="str">
        <f>[6]Outubro!$F$24</f>
        <v>*</v>
      </c>
      <c r="V10" s="11" t="str">
        <f>[6]Outubro!$F$25</f>
        <v>*</v>
      </c>
      <c r="W10" s="11" t="str">
        <f>[6]Outubro!$F$26</f>
        <v>*</v>
      </c>
      <c r="X10" s="11" t="str">
        <f>[6]Outubro!$F$27</f>
        <v>*</v>
      </c>
      <c r="Y10" s="11" t="str">
        <f>[6]Outubro!$F$28</f>
        <v>*</v>
      </c>
      <c r="Z10" s="11" t="str">
        <f>[6]Outubro!$F$29</f>
        <v>*</v>
      </c>
      <c r="AA10" s="11" t="str">
        <f>[6]Outubro!$F$30</f>
        <v>*</v>
      </c>
      <c r="AB10" s="11" t="str">
        <f>[6]Outubro!$F$31</f>
        <v>*</v>
      </c>
      <c r="AC10" s="11" t="str">
        <f>[6]Outubro!$F$32</f>
        <v>*</v>
      </c>
      <c r="AD10" s="11" t="str">
        <f>[6]Outubro!$F$33</f>
        <v>*</v>
      </c>
      <c r="AE10" s="11" t="str">
        <f>[6]Outubro!$F$34</f>
        <v>*</v>
      </c>
      <c r="AF10" s="11" t="str">
        <f>[6]Outubro!$F$35</f>
        <v>*</v>
      </c>
      <c r="AG10" s="14" t="s">
        <v>226</v>
      </c>
      <c r="AH10" s="93" t="s">
        <v>226</v>
      </c>
    </row>
    <row r="11" spans="1:36" x14ac:dyDescent="0.2">
      <c r="A11" s="57" t="s">
        <v>64</v>
      </c>
      <c r="B11" s="11">
        <f>[7]Outubro!$F$5</f>
        <v>67</v>
      </c>
      <c r="C11" s="11">
        <f>[7]Outubro!$F$6</f>
        <v>78</v>
      </c>
      <c r="D11" s="11">
        <f>[7]Outubro!$F$7</f>
        <v>99</v>
      </c>
      <c r="E11" s="11">
        <f>[7]Outubro!$F$8</f>
        <v>69</v>
      </c>
      <c r="F11" s="11">
        <f>[7]Outubro!$F$9</f>
        <v>75</v>
      </c>
      <c r="G11" s="11">
        <f>[7]Outubro!$F$10</f>
        <v>100</v>
      </c>
      <c r="H11" s="11">
        <f>[7]Outubro!$F$11</f>
        <v>100</v>
      </c>
      <c r="I11" s="11">
        <f>[7]Outubro!$F$12</f>
        <v>76</v>
      </c>
      <c r="J11" s="11">
        <f>[7]Outubro!$F$13</f>
        <v>100</v>
      </c>
      <c r="K11" s="11">
        <f>[7]Outubro!$F$14</f>
        <v>83</v>
      </c>
      <c r="L11" s="11">
        <f>[7]Outubro!$F$15</f>
        <v>82</v>
      </c>
      <c r="M11" s="11">
        <f>[7]Outubro!$F$16</f>
        <v>69</v>
      </c>
      <c r="N11" s="11">
        <f>[7]Outubro!$F$17</f>
        <v>100</v>
      </c>
      <c r="O11" s="11">
        <f>[7]Outubro!$F$18</f>
        <v>77</v>
      </c>
      <c r="P11" s="11">
        <f>[7]Outubro!$F$19</f>
        <v>73</v>
      </c>
      <c r="Q11" s="11">
        <f>[7]Outubro!$F$20</f>
        <v>73</v>
      </c>
      <c r="R11" s="11">
        <f>[7]Outubro!$F$21</f>
        <v>68</v>
      </c>
      <c r="S11" s="11">
        <f>[7]Outubro!$F$22</f>
        <v>79</v>
      </c>
      <c r="T11" s="11">
        <f>[7]Outubro!$F$23</f>
        <v>93</v>
      </c>
      <c r="U11" s="11">
        <f>[7]Outubro!$F$24</f>
        <v>97</v>
      </c>
      <c r="V11" s="11">
        <f>[7]Outubro!$F$25</f>
        <v>100</v>
      </c>
      <c r="W11" s="11">
        <f>[7]Outubro!$F$26</f>
        <v>100</v>
      </c>
      <c r="X11" s="11">
        <f>[7]Outubro!$F$27</f>
        <v>100</v>
      </c>
      <c r="Y11" s="11">
        <f>[7]Outubro!$F$28</f>
        <v>82</v>
      </c>
      <c r="Z11" s="11">
        <f>[7]Outubro!$F$29</f>
        <v>83</v>
      </c>
      <c r="AA11" s="11">
        <f>[7]Outubro!$F$30</f>
        <v>76</v>
      </c>
      <c r="AB11" s="11">
        <f>[7]Outubro!$F$31</f>
        <v>65</v>
      </c>
      <c r="AC11" s="11">
        <f>[7]Outubro!$F$32</f>
        <v>100</v>
      </c>
      <c r="AD11" s="11">
        <f>[7]Outubro!$F$33</f>
        <v>100</v>
      </c>
      <c r="AE11" s="11">
        <f>[7]Outubro!$F$34</f>
        <v>68</v>
      </c>
      <c r="AF11" s="11">
        <f>[7]Outubro!$F$35</f>
        <v>68</v>
      </c>
      <c r="AG11" s="14">
        <f>MAX(B11:AF11)</f>
        <v>100</v>
      </c>
      <c r="AH11" s="93">
        <f>AVERAGE(B11:AF11)</f>
        <v>83.870967741935488</v>
      </c>
    </row>
    <row r="12" spans="1:36" x14ac:dyDescent="0.2">
      <c r="A12" s="57" t="s">
        <v>41</v>
      </c>
      <c r="B12" s="11">
        <f>[8]Outubro!$F$5</f>
        <v>65</v>
      </c>
      <c r="C12" s="11">
        <f>[8]Outubro!$F$6</f>
        <v>71</v>
      </c>
      <c r="D12" s="11">
        <f>[8]Outubro!$F$7</f>
        <v>81</v>
      </c>
      <c r="E12" s="11">
        <f>[8]Outubro!$F$8</f>
        <v>100</v>
      </c>
      <c r="F12" s="11">
        <f>[8]Outubro!$F$9</f>
        <v>100</v>
      </c>
      <c r="G12" s="11">
        <f>[8]Outubro!$F$10</f>
        <v>100</v>
      </c>
      <c r="H12" s="11">
        <f>[8]Outubro!$F$11</f>
        <v>87</v>
      </c>
      <c r="I12" s="11">
        <f>[8]Outubro!$F$12</f>
        <v>100</v>
      </c>
      <c r="J12" s="11">
        <f>[8]Outubro!$F$13</f>
        <v>100</v>
      </c>
      <c r="K12" s="11">
        <f>[8]Outubro!$F$14</f>
        <v>100</v>
      </c>
      <c r="L12" s="11">
        <f>[8]Outubro!$F$15</f>
        <v>77</v>
      </c>
      <c r="M12" s="11">
        <f>[8]Outubro!$F$16</f>
        <v>69</v>
      </c>
      <c r="N12" s="11">
        <f>[8]Outubro!$F$17</f>
        <v>68</v>
      </c>
      <c r="O12" s="11">
        <f>[8]Outubro!$F$18</f>
        <v>76</v>
      </c>
      <c r="P12" s="11">
        <f>[8]Outubro!$F$19</f>
        <v>100</v>
      </c>
      <c r="Q12" s="11">
        <f>[8]Outubro!$F$20</f>
        <v>100</v>
      </c>
      <c r="R12" s="11">
        <f>[8]Outubro!$F$21</f>
        <v>100</v>
      </c>
      <c r="S12" s="11">
        <f>[8]Outubro!$F$22</f>
        <v>97</v>
      </c>
      <c r="T12" s="11">
        <f>[8]Outubro!$F$23</f>
        <v>100</v>
      </c>
      <c r="U12" s="11">
        <f>[8]Outubro!$F$24</f>
        <v>100</v>
      </c>
      <c r="V12" s="11">
        <f>[8]Outubro!$F$25</f>
        <v>100</v>
      </c>
      <c r="W12" s="11">
        <f>[8]Outubro!$F$26</f>
        <v>100</v>
      </c>
      <c r="X12" s="11">
        <f>[8]Outubro!$F$27</f>
        <v>100</v>
      </c>
      <c r="Y12" s="11">
        <f>[8]Outubro!$F$28</f>
        <v>100</v>
      </c>
      <c r="Z12" s="11">
        <f>[8]Outubro!$F$29</f>
        <v>100</v>
      </c>
      <c r="AA12" s="11">
        <f>[8]Outubro!$F$30</f>
        <v>90</v>
      </c>
      <c r="AB12" s="11">
        <f>[8]Outubro!$F$31</f>
        <v>63</v>
      </c>
      <c r="AC12" s="11">
        <f>[8]Outubro!$F$32</f>
        <v>66</v>
      </c>
      <c r="AD12" s="11">
        <f>[8]Outubro!$F$33</f>
        <v>67</v>
      </c>
      <c r="AE12" s="11">
        <f>[8]Outubro!$F$34</f>
        <v>66</v>
      </c>
      <c r="AF12" s="11">
        <f>[8]Outubro!$F$35</f>
        <v>87</v>
      </c>
      <c r="AG12" s="14">
        <f>MAX(B12:AF12)</f>
        <v>100</v>
      </c>
      <c r="AH12" s="93">
        <f>AVERAGE(B12:AF12)</f>
        <v>88.064516129032256</v>
      </c>
    </row>
    <row r="13" spans="1:36" x14ac:dyDescent="0.2">
      <c r="A13" s="57" t="s">
        <v>114</v>
      </c>
      <c r="B13" s="11" t="str">
        <f>[9]Outubro!$F$5</f>
        <v>*</v>
      </c>
      <c r="C13" s="11" t="str">
        <f>[9]Outubro!$F$6</f>
        <v>*</v>
      </c>
      <c r="D13" s="11" t="str">
        <f>[9]Outubro!$F$7</f>
        <v>*</v>
      </c>
      <c r="E13" s="11" t="str">
        <f>[9]Outubro!$F$8</f>
        <v>*</v>
      </c>
      <c r="F13" s="11" t="str">
        <f>[9]Outubro!$F$9</f>
        <v>*</v>
      </c>
      <c r="G13" s="11" t="str">
        <f>[9]Outubro!$F$10</f>
        <v>*</v>
      </c>
      <c r="H13" s="11" t="str">
        <f>[9]Outubro!$F$11</f>
        <v>*</v>
      </c>
      <c r="I13" s="11" t="str">
        <f>[9]Outubro!$F$12</f>
        <v>*</v>
      </c>
      <c r="J13" s="11" t="str">
        <f>[9]Outubro!$F$13</f>
        <v>*</v>
      </c>
      <c r="K13" s="11" t="str">
        <f>[9]Outubro!$F$14</f>
        <v>*</v>
      </c>
      <c r="L13" s="11" t="str">
        <f>[9]Outubro!$F$15</f>
        <v>*</v>
      </c>
      <c r="M13" s="11" t="str">
        <f>[9]Outubro!$F$16</f>
        <v>*</v>
      </c>
      <c r="N13" s="11" t="str">
        <f>[9]Outubro!$F$17</f>
        <v>*</v>
      </c>
      <c r="O13" s="11" t="str">
        <f>[9]Outubro!$F$18</f>
        <v>*</v>
      </c>
      <c r="P13" s="11" t="str">
        <f>[9]Outubro!$F$19</f>
        <v>*</v>
      </c>
      <c r="Q13" s="11" t="str">
        <f>[9]Outubro!$F$20</f>
        <v>*</v>
      </c>
      <c r="R13" s="11" t="str">
        <f>[9]Outubro!$F$21</f>
        <v>*</v>
      </c>
      <c r="S13" s="11" t="str">
        <f>[9]Outubro!$F$22</f>
        <v>*</v>
      </c>
      <c r="T13" s="11" t="str">
        <f>[9]Outubro!$F$23</f>
        <v>*</v>
      </c>
      <c r="U13" s="11" t="str">
        <f>[9]Outubro!$F$24</f>
        <v>*</v>
      </c>
      <c r="V13" s="11" t="str">
        <f>[9]Outubro!$F$25</f>
        <v>*</v>
      </c>
      <c r="W13" s="11" t="str">
        <f>[9]Outubro!$F$26</f>
        <v>*</v>
      </c>
      <c r="X13" s="11" t="str">
        <f>[9]Outubro!$F$27</f>
        <v>*</v>
      </c>
      <c r="Y13" s="11" t="str">
        <f>[9]Outubro!$F$28</f>
        <v>*</v>
      </c>
      <c r="Z13" s="11" t="str">
        <f>[9]Outubro!$F$29</f>
        <v>*</v>
      </c>
      <c r="AA13" s="11" t="str">
        <f>[9]Outubro!$F$30</f>
        <v>*</v>
      </c>
      <c r="AB13" s="11" t="str">
        <f>[9]Outubro!$F$31</f>
        <v>*</v>
      </c>
      <c r="AC13" s="11" t="str">
        <f>[9]Outubro!$F$32</f>
        <v>*</v>
      </c>
      <c r="AD13" s="11" t="str">
        <f>[9]Outubro!$F$33</f>
        <v>*</v>
      </c>
      <c r="AE13" s="11" t="str">
        <f>[9]Outubro!$F$34</f>
        <v>*</v>
      </c>
      <c r="AF13" s="11" t="str">
        <f>[9]Outubro!$F$35</f>
        <v>*</v>
      </c>
      <c r="AG13" s="14" t="s">
        <v>226</v>
      </c>
      <c r="AH13" s="93" t="s">
        <v>226</v>
      </c>
    </row>
    <row r="14" spans="1:36" x14ac:dyDescent="0.2">
      <c r="A14" s="57" t="s">
        <v>118</v>
      </c>
      <c r="B14" s="11" t="str">
        <f>[10]Outubro!$F$5</f>
        <v>*</v>
      </c>
      <c r="C14" s="11" t="str">
        <f>[10]Outubro!$F$6</f>
        <v>*</v>
      </c>
      <c r="D14" s="11" t="str">
        <f>[10]Outubro!$F$7</f>
        <v>*</v>
      </c>
      <c r="E14" s="11" t="str">
        <f>[10]Outubro!$F$8</f>
        <v>*</v>
      </c>
      <c r="F14" s="11" t="str">
        <f>[10]Outubro!$F$9</f>
        <v>*</v>
      </c>
      <c r="G14" s="11" t="str">
        <f>[10]Outubro!$F$10</f>
        <v>*</v>
      </c>
      <c r="H14" s="11" t="str">
        <f>[10]Outubro!$F$11</f>
        <v>*</v>
      </c>
      <c r="I14" s="11" t="str">
        <f>[10]Outubro!$F$12</f>
        <v>*</v>
      </c>
      <c r="J14" s="11" t="str">
        <f>[10]Outubro!$F$13</f>
        <v>*</v>
      </c>
      <c r="K14" s="11" t="str">
        <f>[10]Outubro!$F$14</f>
        <v>*</v>
      </c>
      <c r="L14" s="11" t="str">
        <f>[10]Outubro!$F$15</f>
        <v>*</v>
      </c>
      <c r="M14" s="11" t="str">
        <f>[10]Outubro!$F$16</f>
        <v>*</v>
      </c>
      <c r="N14" s="11" t="str">
        <f>[10]Outubro!$F$17</f>
        <v>*</v>
      </c>
      <c r="O14" s="11" t="str">
        <f>[10]Outubro!$F$18</f>
        <v>*</v>
      </c>
      <c r="P14" s="11" t="str">
        <f>[10]Outubro!$F$19</f>
        <v>*</v>
      </c>
      <c r="Q14" s="11" t="str">
        <f>[10]Outubro!$F$20</f>
        <v>*</v>
      </c>
      <c r="R14" s="11" t="str">
        <f>[10]Outubro!$F$21</f>
        <v>*</v>
      </c>
      <c r="S14" s="11" t="str">
        <f>[10]Outubro!$F$22</f>
        <v>*</v>
      </c>
      <c r="T14" s="11" t="str">
        <f>[10]Outubro!$F$23</f>
        <v>*</v>
      </c>
      <c r="U14" s="11" t="str">
        <f>[10]Outubro!$F$24</f>
        <v>*</v>
      </c>
      <c r="V14" s="11" t="str">
        <f>[10]Outubro!$F$25</f>
        <v>*</v>
      </c>
      <c r="W14" s="11" t="str">
        <f>[10]Outubro!$F$26</f>
        <v>*</v>
      </c>
      <c r="X14" s="11" t="str">
        <f>[10]Outubro!$F$27</f>
        <v>*</v>
      </c>
      <c r="Y14" s="11" t="str">
        <f>[10]Outubro!$F$28</f>
        <v>*</v>
      </c>
      <c r="Z14" s="11" t="str">
        <f>[10]Outubro!$F$29</f>
        <v>*</v>
      </c>
      <c r="AA14" s="11" t="str">
        <f>[10]Outubro!$F$30</f>
        <v>*</v>
      </c>
      <c r="AB14" s="11" t="str">
        <f>[10]Outubro!$F$31</f>
        <v>*</v>
      </c>
      <c r="AC14" s="11" t="str">
        <f>[10]Outubro!$F$32</f>
        <v>*</v>
      </c>
      <c r="AD14" s="11" t="str">
        <f>[10]Outubro!$F$33</f>
        <v>*</v>
      </c>
      <c r="AE14" s="11" t="str">
        <f>[10]Outubro!$F$34</f>
        <v>*</v>
      </c>
      <c r="AF14" s="11" t="str">
        <f>[10]Outubro!$F$35</f>
        <v>*</v>
      </c>
      <c r="AG14" s="14" t="s">
        <v>226</v>
      </c>
      <c r="AH14" s="93" t="s">
        <v>226</v>
      </c>
    </row>
    <row r="15" spans="1:36" x14ac:dyDescent="0.2">
      <c r="A15" s="57" t="s">
        <v>121</v>
      </c>
      <c r="B15" s="11">
        <f>[11]Outubro!$F$5</f>
        <v>47</v>
      </c>
      <c r="C15" s="11">
        <f>[11]Outubro!$F$6</f>
        <v>66</v>
      </c>
      <c r="D15" s="11">
        <f>[11]Outubro!$F$7</f>
        <v>84</v>
      </c>
      <c r="E15" s="11">
        <f>[11]Outubro!$F$8</f>
        <v>88</v>
      </c>
      <c r="F15" s="11">
        <f>[11]Outubro!$F$9</f>
        <v>93</v>
      </c>
      <c r="G15" s="11">
        <f>[11]Outubro!$F$10</f>
        <v>95</v>
      </c>
      <c r="H15" s="11">
        <f>[11]Outubro!$F$11</f>
        <v>95</v>
      </c>
      <c r="I15" s="11">
        <f>[11]Outubro!$F$12</f>
        <v>96</v>
      </c>
      <c r="J15" s="11">
        <f>[11]Outubro!$F$13</f>
        <v>87</v>
      </c>
      <c r="K15" s="11">
        <f>[11]Outubro!$F$14</f>
        <v>75</v>
      </c>
      <c r="L15" s="11">
        <f>[11]Outubro!$F$15</f>
        <v>74</v>
      </c>
      <c r="M15" s="11">
        <f>[11]Outubro!$F$16</f>
        <v>73</v>
      </c>
      <c r="N15" s="11">
        <f>[11]Outubro!$F$17</f>
        <v>63</v>
      </c>
      <c r="O15" s="11">
        <f>[11]Outubro!$F$18</f>
        <v>92</v>
      </c>
      <c r="P15" s="11">
        <f>[11]Outubro!$F$19</f>
        <v>91</v>
      </c>
      <c r="Q15" s="11">
        <f>[11]Outubro!$F$20</f>
        <v>98</v>
      </c>
      <c r="R15" s="11">
        <f>[11]Outubro!$F$21</f>
        <v>70</v>
      </c>
      <c r="S15" s="11">
        <f>[11]Outubro!$F$22</f>
        <v>87</v>
      </c>
      <c r="T15" s="11">
        <f>[11]Outubro!$F$23</f>
        <v>97</v>
      </c>
      <c r="U15" s="11">
        <f>[11]Outubro!$F$24</f>
        <v>93</v>
      </c>
      <c r="V15" s="11">
        <f>[11]Outubro!$F$25</f>
        <v>96</v>
      </c>
      <c r="W15" s="11">
        <f>[11]Outubro!$F$26</f>
        <v>93</v>
      </c>
      <c r="X15" s="11">
        <f>[11]Outubro!$F$27</f>
        <v>83</v>
      </c>
      <c r="Y15" s="11">
        <f>[11]Outubro!$F$28</f>
        <v>75</v>
      </c>
      <c r="Z15" s="11">
        <f>[11]Outubro!$F$29</f>
        <v>92</v>
      </c>
      <c r="AA15" s="11">
        <f>[11]Outubro!$F$30</f>
        <v>78</v>
      </c>
      <c r="AB15" s="11">
        <f>[11]Outubro!$F$31</f>
        <v>72</v>
      </c>
      <c r="AC15" s="11">
        <f>[11]Outubro!$F$32</f>
        <v>75</v>
      </c>
      <c r="AD15" s="11">
        <f>[11]Outubro!$F$33</f>
        <v>84</v>
      </c>
      <c r="AE15" s="11">
        <f>[11]Outubro!$F$34</f>
        <v>66</v>
      </c>
      <c r="AF15" s="11">
        <f>[11]Outubro!$F$35</f>
        <v>92</v>
      </c>
      <c r="AG15" s="14">
        <f>MAX(B15:AF15)</f>
        <v>98</v>
      </c>
      <c r="AH15" s="93">
        <f>AVERAGE(B15:AF15)</f>
        <v>82.903225806451616</v>
      </c>
      <c r="AJ15" t="s">
        <v>47</v>
      </c>
    </row>
    <row r="16" spans="1:36" x14ac:dyDescent="0.2">
      <c r="A16" s="57" t="s">
        <v>168</v>
      </c>
      <c r="B16" s="11" t="str">
        <f>[12]Outubro!$F$5</f>
        <v>*</v>
      </c>
      <c r="C16" s="11" t="str">
        <f>[12]Outubro!$F$6</f>
        <v>*</v>
      </c>
      <c r="D16" s="11" t="str">
        <f>[12]Outubro!$F$7</f>
        <v>*</v>
      </c>
      <c r="E16" s="11" t="str">
        <f>[12]Outubro!$F$8</f>
        <v>*</v>
      </c>
      <c r="F16" s="11" t="str">
        <f>[12]Outubro!$F$9</f>
        <v>*</v>
      </c>
      <c r="G16" s="11" t="str">
        <f>[12]Outubro!$F$10</f>
        <v>*</v>
      </c>
      <c r="H16" s="11" t="str">
        <f>[12]Outubro!$F$11</f>
        <v>*</v>
      </c>
      <c r="I16" s="11" t="str">
        <f>[12]Outubro!$F$12</f>
        <v>*</v>
      </c>
      <c r="J16" s="11" t="str">
        <f>[12]Outubro!$F$13</f>
        <v>*</v>
      </c>
      <c r="K16" s="11" t="str">
        <f>[12]Outubro!$F$14</f>
        <v>*</v>
      </c>
      <c r="L16" s="11" t="str">
        <f>[12]Outubro!$F$15</f>
        <v>*</v>
      </c>
      <c r="M16" s="11" t="str">
        <f>[12]Outubro!$F$16</f>
        <v>*</v>
      </c>
      <c r="N16" s="11" t="str">
        <f>[12]Outubro!$F$17</f>
        <v>*</v>
      </c>
      <c r="O16" s="11" t="str">
        <f>[12]Outubro!$F$18</f>
        <v>*</v>
      </c>
      <c r="P16" s="11" t="str">
        <f>[12]Outubro!$F$19</f>
        <v>*</v>
      </c>
      <c r="Q16" s="11" t="str">
        <f>[12]Outubro!$F$20</f>
        <v>*</v>
      </c>
      <c r="R16" s="11" t="str">
        <f>[12]Outubro!$F$21</f>
        <v>*</v>
      </c>
      <c r="S16" s="11" t="str">
        <f>[12]Outubro!$F$22</f>
        <v>*</v>
      </c>
      <c r="T16" s="11" t="str">
        <f>[12]Outubro!$F$23</f>
        <v>*</v>
      </c>
      <c r="U16" s="11" t="str">
        <f>[12]Outubro!$F$24</f>
        <v>*</v>
      </c>
      <c r="V16" s="11" t="str">
        <f>[12]Outubro!$F$25</f>
        <v>*</v>
      </c>
      <c r="W16" s="11" t="str">
        <f>[12]Outubro!$F$26</f>
        <v>*</v>
      </c>
      <c r="X16" s="11" t="str">
        <f>[12]Outubro!$F$27</f>
        <v>*</v>
      </c>
      <c r="Y16" s="11" t="str">
        <f>[12]Outubro!$F$28</f>
        <v>*</v>
      </c>
      <c r="Z16" s="11" t="str">
        <f>[12]Outubro!$F$29</f>
        <v>*</v>
      </c>
      <c r="AA16" s="11" t="str">
        <f>[12]Outubro!$F$30</f>
        <v>*</v>
      </c>
      <c r="AB16" s="11" t="str">
        <f>[12]Outubro!$F$31</f>
        <v>*</v>
      </c>
      <c r="AC16" s="11" t="str">
        <f>[12]Outubro!$F$32</f>
        <v>*</v>
      </c>
      <c r="AD16" s="11" t="str">
        <f>[12]Outubro!$F$33</f>
        <v>*</v>
      </c>
      <c r="AE16" s="11" t="str">
        <f>[12]Outubro!$F$34</f>
        <v>*</v>
      </c>
      <c r="AF16" s="11" t="str">
        <f>[12]Outubro!$F$35</f>
        <v>*</v>
      </c>
      <c r="AG16" s="14" t="s">
        <v>226</v>
      </c>
      <c r="AH16" s="93" t="s">
        <v>226</v>
      </c>
    </row>
    <row r="17" spans="1:37" x14ac:dyDescent="0.2">
      <c r="A17" s="57" t="s">
        <v>2</v>
      </c>
      <c r="B17" s="11">
        <f>[13]Outubro!$F$5</f>
        <v>50</v>
      </c>
      <c r="C17" s="11">
        <f>[13]Outubro!$F$6</f>
        <v>65</v>
      </c>
      <c r="D17" s="11">
        <f>[13]Outubro!$F$7</f>
        <v>83</v>
      </c>
      <c r="E17" s="11">
        <f>[13]Outubro!$F$8</f>
        <v>69</v>
      </c>
      <c r="F17" s="11">
        <f>[13]Outubro!$F$9</f>
        <v>79</v>
      </c>
      <c r="G17" s="11">
        <f>[13]Outubro!$F$10</f>
        <v>94</v>
      </c>
      <c r="H17" s="11">
        <f>[13]Outubro!$F$11</f>
        <v>94</v>
      </c>
      <c r="I17" s="11">
        <f>[13]Outubro!$F$12</f>
        <v>86</v>
      </c>
      <c r="J17" s="11">
        <f>[13]Outubro!$F$13</f>
        <v>83</v>
      </c>
      <c r="K17" s="11">
        <f>[13]Outubro!$F$14</f>
        <v>73</v>
      </c>
      <c r="L17" s="11">
        <f>[13]Outubro!$F$15</f>
        <v>73</v>
      </c>
      <c r="M17" s="11">
        <f>[13]Outubro!$F$16</f>
        <v>66</v>
      </c>
      <c r="N17" s="11">
        <f>[13]Outubro!$F$17</f>
        <v>86</v>
      </c>
      <c r="O17" s="11">
        <f>[13]Outubro!$F$18</f>
        <v>82</v>
      </c>
      <c r="P17" s="11">
        <f>[13]Outubro!$F$19</f>
        <v>81</v>
      </c>
      <c r="Q17" s="11">
        <f>[13]Outubro!$F$20</f>
        <v>83</v>
      </c>
      <c r="R17" s="11">
        <f>[13]Outubro!$F$21</f>
        <v>72</v>
      </c>
      <c r="S17" s="11">
        <f>[13]Outubro!$F$22</f>
        <v>66</v>
      </c>
      <c r="T17" s="11">
        <f>[13]Outubro!$F$23</f>
        <v>90</v>
      </c>
      <c r="U17" s="11">
        <f>[13]Outubro!$F$24</f>
        <v>89</v>
      </c>
      <c r="V17" s="11">
        <f>[13]Outubro!$F$25</f>
        <v>94</v>
      </c>
      <c r="W17" s="11">
        <f>[13]Outubro!$F$26</f>
        <v>95</v>
      </c>
      <c r="X17" s="11">
        <f>[13]Outubro!$F$27</f>
        <v>86</v>
      </c>
      <c r="Y17" s="11">
        <f>[13]Outubro!$F$28</f>
        <v>67</v>
      </c>
      <c r="Z17" s="11">
        <f>[13]Outubro!$F$29</f>
        <v>53</v>
      </c>
      <c r="AA17" s="11">
        <f>[13]Outubro!$F$30</f>
        <v>60</v>
      </c>
      <c r="AB17" s="11">
        <f>[13]Outubro!$F$31</f>
        <v>67</v>
      </c>
      <c r="AC17" s="11">
        <f>[13]Outubro!$F$32</f>
        <v>67</v>
      </c>
      <c r="AD17" s="11">
        <f>[13]Outubro!$F$33</f>
        <v>68</v>
      </c>
      <c r="AE17" s="11">
        <f>[13]Outubro!$F$34</f>
        <v>64</v>
      </c>
      <c r="AF17" s="11">
        <f>[13]Outubro!$F$35</f>
        <v>57</v>
      </c>
      <c r="AG17" s="14">
        <f t="shared" ref="AG17:AG23" si="1">MAX(B17:AF17)</f>
        <v>95</v>
      </c>
      <c r="AH17" s="93">
        <f>AVERAGE(B17:AF17)</f>
        <v>75.548387096774192</v>
      </c>
      <c r="AJ17" s="12" t="s">
        <v>47</v>
      </c>
    </row>
    <row r="18" spans="1:37" x14ac:dyDescent="0.2">
      <c r="A18" s="57" t="s">
        <v>3</v>
      </c>
      <c r="B18" s="11" t="str">
        <f>[14]Outubro!$F$5</f>
        <v>*</v>
      </c>
      <c r="C18" s="11" t="str">
        <f>[14]Outubro!$F$6</f>
        <v>*</v>
      </c>
      <c r="D18" s="11" t="str">
        <f>[14]Outubro!$F$7</f>
        <v>*</v>
      </c>
      <c r="E18" s="11" t="str">
        <f>[14]Outubro!$F$8</f>
        <v>*</v>
      </c>
      <c r="F18" s="11" t="str">
        <f>[14]Outubro!$F$9</f>
        <v>*</v>
      </c>
      <c r="G18" s="11" t="str">
        <f>[14]Outubro!$F$10</f>
        <v>*</v>
      </c>
      <c r="H18" s="11" t="str">
        <f>[14]Outubro!$F$11</f>
        <v>*</v>
      </c>
      <c r="I18" s="11" t="str">
        <f>[14]Outubro!$F$12</f>
        <v>*</v>
      </c>
      <c r="J18" s="11" t="str">
        <f>[14]Outubro!$F$13</f>
        <v>*</v>
      </c>
      <c r="K18" s="11" t="str">
        <f>[14]Outubro!$F$14</f>
        <v>*</v>
      </c>
      <c r="L18" s="11" t="str">
        <f>[14]Outubro!$F$15</f>
        <v>*</v>
      </c>
      <c r="M18" s="11" t="str">
        <f>[14]Outubro!$F$16</f>
        <v>*</v>
      </c>
      <c r="N18" s="11" t="str">
        <f>[14]Outubro!$F$17</f>
        <v>*</v>
      </c>
      <c r="O18" s="11" t="str">
        <f>[14]Outubro!$F$18</f>
        <v>*</v>
      </c>
      <c r="P18" s="11" t="str">
        <f>[14]Outubro!$F$19</f>
        <v>*</v>
      </c>
      <c r="Q18" s="11" t="str">
        <f>[14]Outubro!$F$20</f>
        <v>*</v>
      </c>
      <c r="R18" s="11" t="str">
        <f>[14]Outubro!$F$21</f>
        <v>*</v>
      </c>
      <c r="S18" s="11" t="str">
        <f>[14]Outubro!$F$22</f>
        <v>*</v>
      </c>
      <c r="T18" s="11" t="str">
        <f>[14]Outubro!$F$23</f>
        <v>*</v>
      </c>
      <c r="U18" s="11" t="str">
        <f>[14]Outubro!$F$24</f>
        <v>*</v>
      </c>
      <c r="V18" s="11" t="str">
        <f>[14]Outubro!$F$25</f>
        <v>*</v>
      </c>
      <c r="W18" s="11" t="str">
        <f>[14]Outubro!$F$26</f>
        <v>*</v>
      </c>
      <c r="X18" s="11" t="str">
        <f>[14]Outubro!$F$27</f>
        <v>*</v>
      </c>
      <c r="Y18" s="11" t="str">
        <f>[14]Outubro!$F$28</f>
        <v>*</v>
      </c>
      <c r="Z18" s="11" t="str">
        <f>[14]Outubro!$F$29</f>
        <v>*</v>
      </c>
      <c r="AA18" s="11" t="str">
        <f>[14]Outubro!$F$30</f>
        <v>*</v>
      </c>
      <c r="AB18" s="11" t="str">
        <f>[14]Outubro!$F$31</f>
        <v>*</v>
      </c>
      <c r="AC18" s="11" t="str">
        <f>[14]Outubro!$F$32</f>
        <v>*</v>
      </c>
      <c r="AD18" s="11" t="str">
        <f>[14]Outubro!$F$33</f>
        <v>*</v>
      </c>
      <c r="AE18" s="11" t="str">
        <f>[14]Outubro!$F$34</f>
        <v>*</v>
      </c>
      <c r="AF18" s="11" t="str">
        <f>[14]Outubro!$F$35</f>
        <v>*</v>
      </c>
      <c r="AG18" s="14" t="s">
        <v>226</v>
      </c>
      <c r="AH18" s="93" t="s">
        <v>226</v>
      </c>
      <c r="AI18" s="12" t="s">
        <v>47</v>
      </c>
      <c r="AJ18" s="12" t="s">
        <v>47</v>
      </c>
    </row>
    <row r="19" spans="1:37" x14ac:dyDescent="0.2">
      <c r="A19" s="57" t="s">
        <v>4</v>
      </c>
      <c r="B19" s="11">
        <f>[15]Outubro!$F$5</f>
        <v>57</v>
      </c>
      <c r="C19" s="11">
        <f>[15]Outubro!$F$6</f>
        <v>88</v>
      </c>
      <c r="D19" s="11">
        <f>[15]Outubro!$F$7</f>
        <v>89</v>
      </c>
      <c r="E19" s="11">
        <f>[15]Outubro!$F$8</f>
        <v>76</v>
      </c>
      <c r="F19" s="11">
        <f>[15]Outubro!$F$9</f>
        <v>84</v>
      </c>
      <c r="G19" s="11">
        <f>[15]Outubro!$F$10</f>
        <v>93</v>
      </c>
      <c r="H19" s="11">
        <f>[15]Outubro!$F$11</f>
        <v>95</v>
      </c>
      <c r="I19" s="11">
        <f>[15]Outubro!$F$12</f>
        <v>95</v>
      </c>
      <c r="J19" s="11">
        <f>[15]Outubro!$F$13</f>
        <v>94</v>
      </c>
      <c r="K19" s="11">
        <f>[15]Outubro!$F$14</f>
        <v>87</v>
      </c>
      <c r="L19" s="11">
        <f>[15]Outubro!$F$15</f>
        <v>91</v>
      </c>
      <c r="M19" s="11">
        <f>[15]Outubro!$F$16</f>
        <v>84</v>
      </c>
      <c r="N19" s="11">
        <f>[15]Outubro!$F$17</f>
        <v>78</v>
      </c>
      <c r="O19" s="11">
        <f>[15]Outubro!$F$18</f>
        <v>85</v>
      </c>
      <c r="P19" s="11">
        <f>[15]Outubro!$F$19</f>
        <v>81</v>
      </c>
      <c r="Q19" s="11">
        <f>[15]Outubro!$F$20</f>
        <v>88</v>
      </c>
      <c r="R19" s="11">
        <f>[15]Outubro!$F$21</f>
        <v>68</v>
      </c>
      <c r="S19" s="11">
        <f>[15]Outubro!$F$22</f>
        <v>82</v>
      </c>
      <c r="T19" s="11">
        <f>[15]Outubro!$F$23</f>
        <v>89</v>
      </c>
      <c r="U19" s="11">
        <f>[15]Outubro!$F$24</f>
        <v>94</v>
      </c>
      <c r="V19" s="11">
        <f>[15]Outubro!$F$25</f>
        <v>94</v>
      </c>
      <c r="W19" s="11">
        <f>[15]Outubro!$F$26</f>
        <v>94</v>
      </c>
      <c r="X19" s="11">
        <f>[15]Outubro!$F$27</f>
        <v>94</v>
      </c>
      <c r="Y19" s="11">
        <f>[15]Outubro!$F$28</f>
        <v>81</v>
      </c>
      <c r="Z19" s="11">
        <f>[15]Outubro!$F$29</f>
        <v>66</v>
      </c>
      <c r="AA19" s="11">
        <f>[15]Outubro!$F$30</f>
        <v>80</v>
      </c>
      <c r="AB19" s="11">
        <f>[15]Outubro!$F$31</f>
        <v>72</v>
      </c>
      <c r="AC19" s="11">
        <f>[15]Outubro!$F$32</f>
        <v>88</v>
      </c>
      <c r="AD19" s="11">
        <f>[15]Outubro!$F$33</f>
        <v>87</v>
      </c>
      <c r="AE19" s="11">
        <f>[15]Outubro!$F$34</f>
        <v>83</v>
      </c>
      <c r="AF19" s="11">
        <f>[15]Outubro!$F$35</f>
        <v>80</v>
      </c>
      <c r="AG19" s="14">
        <f>MAX(B19:AF19)</f>
        <v>95</v>
      </c>
      <c r="AH19" s="93">
        <f>AVERAGE(B19:AF19)</f>
        <v>84.41935483870968</v>
      </c>
      <c r="AJ19" t="s">
        <v>47</v>
      </c>
    </row>
    <row r="20" spans="1:37" x14ac:dyDescent="0.2">
      <c r="A20" s="57" t="s">
        <v>5</v>
      </c>
      <c r="B20" s="11">
        <f>[16]Outubro!$F$5</f>
        <v>73</v>
      </c>
      <c r="C20" s="11">
        <f>[16]Outubro!$F$6</f>
        <v>74</v>
      </c>
      <c r="D20" s="11">
        <f>[16]Outubro!$F$7</f>
        <v>74</v>
      </c>
      <c r="E20" s="11">
        <f>[16]Outubro!$F$8</f>
        <v>83</v>
      </c>
      <c r="F20" s="11">
        <f>[16]Outubro!$F$9</f>
        <v>82</v>
      </c>
      <c r="G20" s="11">
        <f>[16]Outubro!$F$10</f>
        <v>90</v>
      </c>
      <c r="H20" s="11">
        <f>[16]Outubro!$F$11</f>
        <v>88</v>
      </c>
      <c r="I20" s="11">
        <f>[16]Outubro!$F$12</f>
        <v>86</v>
      </c>
      <c r="J20" s="11">
        <f>[16]Outubro!$F$13</f>
        <v>89</v>
      </c>
      <c r="K20" s="11">
        <f>[16]Outubro!$F$14</f>
        <v>81</v>
      </c>
      <c r="L20" s="11">
        <f>[16]Outubro!$F$15</f>
        <v>68</v>
      </c>
      <c r="M20" s="11">
        <f>[16]Outubro!$F$16</f>
        <v>80</v>
      </c>
      <c r="N20" s="11">
        <f>[16]Outubro!$F$17</f>
        <v>75</v>
      </c>
      <c r="O20" s="11">
        <f>[16]Outubro!$F$18</f>
        <v>71</v>
      </c>
      <c r="P20" s="11">
        <f>[16]Outubro!$F$19</f>
        <v>89</v>
      </c>
      <c r="Q20" s="11">
        <f>[16]Outubro!$F$20</f>
        <v>73</v>
      </c>
      <c r="R20" s="11">
        <f>[16]Outubro!$F$21</f>
        <v>88</v>
      </c>
      <c r="S20" s="11">
        <f>[16]Outubro!$F$22</f>
        <v>75</v>
      </c>
      <c r="T20" s="11">
        <f>[16]Outubro!$F$23</f>
        <v>79</v>
      </c>
      <c r="U20" s="11">
        <f>[16]Outubro!$F$24</f>
        <v>82</v>
      </c>
      <c r="V20" s="11">
        <f>[16]Outubro!$F$25</f>
        <v>77</v>
      </c>
      <c r="W20" s="11">
        <f>[16]Outubro!$F$26</f>
        <v>87</v>
      </c>
      <c r="X20" s="11">
        <f>[16]Outubro!$F$27</f>
        <v>82</v>
      </c>
      <c r="Y20" s="11">
        <f>[16]Outubro!$F$28</f>
        <v>76</v>
      </c>
      <c r="Z20" s="11">
        <f>[16]Outubro!$F$29</f>
        <v>75</v>
      </c>
      <c r="AA20" s="11">
        <f>[16]Outubro!$F$30</f>
        <v>72</v>
      </c>
      <c r="AB20" s="11">
        <f>[16]Outubro!$F$31</f>
        <v>62</v>
      </c>
      <c r="AC20" s="11">
        <f>[16]Outubro!$F$32</f>
        <v>65</v>
      </c>
      <c r="AD20" s="11">
        <f>[16]Outubro!$F$33</f>
        <v>70</v>
      </c>
      <c r="AE20" s="11">
        <f>[16]Outubro!$F$34</f>
        <v>66</v>
      </c>
      <c r="AF20" s="11">
        <f>[16]Outubro!$F$35</f>
        <v>76</v>
      </c>
      <c r="AG20" s="14">
        <f t="shared" si="1"/>
        <v>90</v>
      </c>
      <c r="AH20" s="93">
        <f>AVERAGE(B20:AF20)</f>
        <v>77.677419354838705</v>
      </c>
      <c r="AI20" s="12" t="s">
        <v>47</v>
      </c>
    </row>
    <row r="21" spans="1:37" x14ac:dyDescent="0.2">
      <c r="A21" s="57" t="s">
        <v>43</v>
      </c>
      <c r="B21" s="11">
        <f>[17]Outubro!$F$5</f>
        <v>83</v>
      </c>
      <c r="C21" s="11">
        <f>[17]Outubro!$F$6</f>
        <v>89</v>
      </c>
      <c r="D21" s="11">
        <f>[17]Outubro!$F$7</f>
        <v>93</v>
      </c>
      <c r="E21" s="11">
        <f>[17]Outubro!$F$8</f>
        <v>90</v>
      </c>
      <c r="F21" s="11">
        <f>[17]Outubro!$F$9</f>
        <v>86</v>
      </c>
      <c r="G21" s="11">
        <f>[17]Outubro!$F$10</f>
        <v>97</v>
      </c>
      <c r="H21" s="11">
        <f>[17]Outubro!$F$11</f>
        <v>94</v>
      </c>
      <c r="I21" s="11">
        <f>[17]Outubro!$F$12</f>
        <v>96</v>
      </c>
      <c r="J21" s="11">
        <f>[17]Outubro!$F$13</f>
        <v>97</v>
      </c>
      <c r="K21" s="11">
        <f>[17]Outubro!$F$14</f>
        <v>89</v>
      </c>
      <c r="L21" s="11">
        <f>[17]Outubro!$F$15</f>
        <v>86</v>
      </c>
      <c r="M21" s="11">
        <f>[17]Outubro!$F$16</f>
        <v>88</v>
      </c>
      <c r="N21" s="11">
        <f>[17]Outubro!$F$17</f>
        <v>90</v>
      </c>
      <c r="O21" s="11">
        <f>[17]Outubro!$F$18</f>
        <v>92</v>
      </c>
      <c r="P21" s="11">
        <f>[17]Outubro!$F$19</f>
        <v>86</v>
      </c>
      <c r="Q21" s="11">
        <f>[17]Outubro!$F$20</f>
        <v>89</v>
      </c>
      <c r="R21" s="11">
        <f>[17]Outubro!$F$21</f>
        <v>72</v>
      </c>
      <c r="S21" s="11">
        <f>[17]Outubro!$F$22</f>
        <v>79</v>
      </c>
      <c r="T21" s="11">
        <f>[17]Outubro!$F$23</f>
        <v>91</v>
      </c>
      <c r="U21" s="11">
        <f>[17]Outubro!$F$24</f>
        <v>88</v>
      </c>
      <c r="V21" s="11">
        <f>[17]Outubro!$F$25</f>
        <v>95</v>
      </c>
      <c r="W21" s="11">
        <f>[17]Outubro!$F$26</f>
        <v>93</v>
      </c>
      <c r="X21" s="11">
        <f>[17]Outubro!$F$27</f>
        <v>85</v>
      </c>
      <c r="Y21" s="11">
        <f>[17]Outubro!$F$28</f>
        <v>86</v>
      </c>
      <c r="Z21" s="11">
        <f>[17]Outubro!$F$29</f>
        <v>82</v>
      </c>
      <c r="AA21" s="11">
        <f>[17]Outubro!$F$30</f>
        <v>89</v>
      </c>
      <c r="AB21" s="11">
        <f>[17]Outubro!$F$31</f>
        <v>80</v>
      </c>
      <c r="AC21" s="11">
        <f>[17]Outubro!$F$32</f>
        <v>77</v>
      </c>
      <c r="AD21" s="11">
        <f>[17]Outubro!$F$33</f>
        <v>48</v>
      </c>
      <c r="AE21" s="11">
        <f>[17]Outubro!$F$34</f>
        <v>58</v>
      </c>
      <c r="AF21" s="11">
        <f>[17]Outubro!$F$35</f>
        <v>65</v>
      </c>
      <c r="AG21" s="14">
        <f t="shared" si="1"/>
        <v>97</v>
      </c>
      <c r="AH21" s="93">
        <f>AVERAGE(B21:AF21)</f>
        <v>84.935483870967744</v>
      </c>
    </row>
    <row r="22" spans="1:37" x14ac:dyDescent="0.2">
      <c r="A22" s="57" t="s">
        <v>6</v>
      </c>
      <c r="B22" s="11">
        <f>[18]Outubro!$F$5</f>
        <v>77</v>
      </c>
      <c r="C22" s="11">
        <f>[18]Outubro!$F$6</f>
        <v>67</v>
      </c>
      <c r="D22" s="11">
        <f>[18]Outubro!$F$7</f>
        <v>79</v>
      </c>
      <c r="E22" s="11">
        <f>[18]Outubro!$F$8</f>
        <v>53</v>
      </c>
      <c r="F22" s="11">
        <f>[18]Outubro!$F$9</f>
        <v>71</v>
      </c>
      <c r="G22" s="11">
        <f>[18]Outubro!$F$10</f>
        <v>83</v>
      </c>
      <c r="H22" s="11">
        <f>[18]Outubro!$F$11</f>
        <v>83</v>
      </c>
      <c r="I22" s="11">
        <f>[18]Outubro!$F$12</f>
        <v>79</v>
      </c>
      <c r="J22" s="11">
        <f>[18]Outubro!$F$13</f>
        <v>85</v>
      </c>
      <c r="K22" s="11">
        <f>[18]Outubro!$F$14</f>
        <v>73</v>
      </c>
      <c r="L22" s="11">
        <f>[18]Outubro!$F$15</f>
        <v>70</v>
      </c>
      <c r="M22" s="11">
        <f>[18]Outubro!$F$16</f>
        <v>77</v>
      </c>
      <c r="N22" s="11">
        <f>[18]Outubro!$F$17</f>
        <v>80</v>
      </c>
      <c r="O22" s="11">
        <f>[18]Outubro!$F$18</f>
        <v>65</v>
      </c>
      <c r="P22" s="11">
        <f>[18]Outubro!$F$19</f>
        <v>69</v>
      </c>
      <c r="Q22" s="11">
        <f>[18]Outubro!$F$20</f>
        <v>70</v>
      </c>
      <c r="R22" s="11">
        <f>[18]Outubro!$F$21</f>
        <v>77</v>
      </c>
      <c r="S22" s="11">
        <f>[18]Outubro!$F$22</f>
        <v>80</v>
      </c>
      <c r="T22" s="11">
        <f>[18]Outubro!$F$23</f>
        <v>80</v>
      </c>
      <c r="U22" s="11">
        <f>[18]Outubro!$F$24</f>
        <v>80</v>
      </c>
      <c r="V22" s="11">
        <f>[18]Outubro!$F$25</f>
        <v>84</v>
      </c>
      <c r="W22" s="11">
        <f>[18]Outubro!$F$26</f>
        <v>84</v>
      </c>
      <c r="X22" s="11">
        <f>[18]Outubro!$F$27</f>
        <v>82</v>
      </c>
      <c r="Y22" s="11">
        <f>[18]Outubro!$F$28</f>
        <v>75</v>
      </c>
      <c r="Z22" s="11">
        <f>[18]Outubro!$F$29</f>
        <v>69</v>
      </c>
      <c r="AA22" s="11">
        <f>[18]Outubro!$F$30</f>
        <v>79</v>
      </c>
      <c r="AB22" s="11">
        <f>[18]Outubro!$F$31</f>
        <v>69</v>
      </c>
      <c r="AC22" s="11">
        <f>[18]Outubro!$F$32</f>
        <v>69</v>
      </c>
      <c r="AD22" s="11">
        <f>[18]Outubro!$F$33</f>
        <v>73</v>
      </c>
      <c r="AE22" s="11">
        <f>[18]Outubro!$F$34</f>
        <v>80</v>
      </c>
      <c r="AF22" s="11">
        <f>[18]Outubro!$F$35</f>
        <v>71</v>
      </c>
      <c r="AG22" s="14">
        <f t="shared" si="1"/>
        <v>85</v>
      </c>
      <c r="AH22" s="93">
        <f>AVERAGE(B22:AF22)</f>
        <v>75.258064516129039</v>
      </c>
    </row>
    <row r="23" spans="1:37" x14ac:dyDescent="0.2">
      <c r="A23" s="57" t="s">
        <v>7</v>
      </c>
      <c r="B23" s="11">
        <f>[19]Outubro!$F$5</f>
        <v>42</v>
      </c>
      <c r="C23" s="11">
        <f>[19]Outubro!$F$6</f>
        <v>61</v>
      </c>
      <c r="D23" s="11">
        <f>[19]Outubro!$F$7</f>
        <v>79</v>
      </c>
      <c r="E23" s="11">
        <f>[19]Outubro!$F$8</f>
        <v>95</v>
      </c>
      <c r="F23" s="11">
        <f>[19]Outubro!$F$9</f>
        <v>90</v>
      </c>
      <c r="G23" s="11">
        <f>[19]Outubro!$F$10</f>
        <v>94</v>
      </c>
      <c r="H23" s="11">
        <f>[19]Outubro!$F$11</f>
        <v>89</v>
      </c>
      <c r="I23" s="11">
        <f>[19]Outubro!$F$12</f>
        <v>93</v>
      </c>
      <c r="J23" s="11">
        <f>[19]Outubro!$F$13</f>
        <v>79</v>
      </c>
      <c r="K23" s="11">
        <f>[19]Outubro!$F$14</f>
        <v>69</v>
      </c>
      <c r="L23" s="11">
        <f>[19]Outubro!$F$15</f>
        <v>76</v>
      </c>
      <c r="M23" s="11">
        <f>[19]Outubro!$F$16</f>
        <v>84</v>
      </c>
      <c r="N23" s="11">
        <f>[19]Outubro!$F$17</f>
        <v>70</v>
      </c>
      <c r="O23" s="11">
        <f>[19]Outubro!$F$18</f>
        <v>90</v>
      </c>
      <c r="P23" s="11">
        <f>[19]Outubro!$F$19</f>
        <v>94</v>
      </c>
      <c r="Q23" s="11">
        <f>[19]Outubro!$F$20</f>
        <v>92</v>
      </c>
      <c r="R23" s="11">
        <f>[19]Outubro!$F$21</f>
        <v>66</v>
      </c>
      <c r="S23" s="11">
        <f>[19]Outubro!$F$22</f>
        <v>82</v>
      </c>
      <c r="T23" s="11">
        <f>[19]Outubro!$F$23</f>
        <v>92</v>
      </c>
      <c r="U23" s="11">
        <f>[19]Outubro!$F$24</f>
        <v>93</v>
      </c>
      <c r="V23" s="11">
        <f>[19]Outubro!$F$25</f>
        <v>96</v>
      </c>
      <c r="W23" s="11">
        <f>[19]Outubro!$F$26</f>
        <v>96</v>
      </c>
      <c r="X23" s="11">
        <f>[19]Outubro!$F$27</f>
        <v>86</v>
      </c>
      <c r="Y23" s="11">
        <f>[19]Outubro!$F$28</f>
        <v>72</v>
      </c>
      <c r="Z23" s="11">
        <f>[19]Outubro!$F$29</f>
        <v>76</v>
      </c>
      <c r="AA23" s="11">
        <f>[19]Outubro!$F$30</f>
        <v>68</v>
      </c>
      <c r="AB23" s="11">
        <f>[19]Outubro!$F$31</f>
        <v>76</v>
      </c>
      <c r="AC23" s="11">
        <f>[19]Outubro!$F$32</f>
        <v>71</v>
      </c>
      <c r="AD23" s="11">
        <f>[19]Outubro!$F$33</f>
        <v>80</v>
      </c>
      <c r="AE23" s="11">
        <f>[19]Outubro!$F$34</f>
        <v>56</v>
      </c>
      <c r="AF23" s="11">
        <f>[19]Outubro!$F$35</f>
        <v>51</v>
      </c>
      <c r="AG23" s="14">
        <f t="shared" si="1"/>
        <v>96</v>
      </c>
      <c r="AH23" s="93">
        <f>AVERAGE(B23:AF23)</f>
        <v>79.290322580645167</v>
      </c>
      <c r="AJ23" t="s">
        <v>47</v>
      </c>
    </row>
    <row r="24" spans="1:37" x14ac:dyDescent="0.2">
      <c r="A24" s="57" t="s">
        <v>169</v>
      </c>
      <c r="B24" s="11" t="str">
        <f>[20]Outubro!$F$5</f>
        <v>*</v>
      </c>
      <c r="C24" s="11" t="str">
        <f>[20]Outubro!$F$6</f>
        <v>*</v>
      </c>
      <c r="D24" s="11" t="str">
        <f>[20]Outubro!$F$7</f>
        <v>*</v>
      </c>
      <c r="E24" s="11" t="str">
        <f>[20]Outubro!$F$8</f>
        <v>*</v>
      </c>
      <c r="F24" s="11" t="str">
        <f>[20]Outubro!$F$9</f>
        <v>*</v>
      </c>
      <c r="G24" s="11" t="str">
        <f>[20]Outubro!$F$10</f>
        <v>*</v>
      </c>
      <c r="H24" s="11" t="str">
        <f>[20]Outubro!$F$11</f>
        <v>*</v>
      </c>
      <c r="I24" s="11" t="str">
        <f>[20]Outubro!$F$12</f>
        <v>*</v>
      </c>
      <c r="J24" s="11" t="str">
        <f>[20]Outubro!$F$13</f>
        <v>*</v>
      </c>
      <c r="K24" s="11" t="str">
        <f>[20]Outubro!$F$14</f>
        <v>*</v>
      </c>
      <c r="L24" s="11" t="str">
        <f>[20]Outubro!$F$15</f>
        <v>*</v>
      </c>
      <c r="M24" s="11" t="str">
        <f>[20]Outubro!$F$16</f>
        <v>*</v>
      </c>
      <c r="N24" s="11" t="str">
        <f>[20]Outubro!$F$17</f>
        <v>*</v>
      </c>
      <c r="O24" s="11" t="str">
        <f>[20]Outubro!$F$18</f>
        <v>*</v>
      </c>
      <c r="P24" s="11" t="str">
        <f>[20]Outubro!$F$19</f>
        <v>*</v>
      </c>
      <c r="Q24" s="11" t="str">
        <f>[20]Outubro!$F$20</f>
        <v>*</v>
      </c>
      <c r="R24" s="11" t="str">
        <f>[20]Outubro!$F$21</f>
        <v>*</v>
      </c>
      <c r="S24" s="11" t="str">
        <f>[20]Outubro!$F$22</f>
        <v>*</v>
      </c>
      <c r="T24" s="11" t="str">
        <f>[20]Outubro!$F$23</f>
        <v>*</v>
      </c>
      <c r="U24" s="11" t="str">
        <f>[20]Outubro!$F$24</f>
        <v>*</v>
      </c>
      <c r="V24" s="11" t="str">
        <f>[20]Outubro!$F$25</f>
        <v>*</v>
      </c>
      <c r="W24" s="11" t="str">
        <f>[20]Outubro!$F$26</f>
        <v>*</v>
      </c>
      <c r="X24" s="11" t="str">
        <f>[20]Outubro!$F$27</f>
        <v>*</v>
      </c>
      <c r="Y24" s="11" t="str">
        <f>[20]Outubro!$F$28</f>
        <v>*</v>
      </c>
      <c r="Z24" s="11" t="str">
        <f>[20]Outubro!$F$29</f>
        <v>*</v>
      </c>
      <c r="AA24" s="11" t="str">
        <f>[20]Outubro!$F$30</f>
        <v>*</v>
      </c>
      <c r="AB24" s="11" t="str">
        <f>[20]Outubro!$F$31</f>
        <v>*</v>
      </c>
      <c r="AC24" s="11" t="str">
        <f>[20]Outubro!$F$32</f>
        <v>*</v>
      </c>
      <c r="AD24" s="11" t="str">
        <f>[20]Outubro!$F$33</f>
        <v>*</v>
      </c>
      <c r="AE24" s="11" t="str">
        <f>[20]Outubro!$F$34</f>
        <v>*</v>
      </c>
      <c r="AF24" s="11" t="str">
        <f>[20]Outubro!$F$35</f>
        <v>*</v>
      </c>
      <c r="AG24" s="14" t="s">
        <v>226</v>
      </c>
      <c r="AH24" s="93" t="s">
        <v>226</v>
      </c>
    </row>
    <row r="25" spans="1:37" x14ac:dyDescent="0.2">
      <c r="A25" s="57" t="s">
        <v>170</v>
      </c>
      <c r="B25" s="11">
        <f>[21]Outubro!$F$5</f>
        <v>51</v>
      </c>
      <c r="C25" s="11">
        <f>[21]Outubro!$F$6</f>
        <v>94</v>
      </c>
      <c r="D25" s="11">
        <f>[21]Outubro!$F$7</f>
        <v>96</v>
      </c>
      <c r="E25" s="11">
        <f>[21]Outubro!$F$8</f>
        <v>86</v>
      </c>
      <c r="F25" s="11">
        <f>[21]Outubro!$F$9</f>
        <v>94</v>
      </c>
      <c r="G25" s="11">
        <f>[21]Outubro!$F$10</f>
        <v>93</v>
      </c>
      <c r="H25" s="11">
        <f>[21]Outubro!$F$11</f>
        <v>93</v>
      </c>
      <c r="I25" s="11">
        <f>[21]Outubro!$F$12</f>
        <v>97</v>
      </c>
      <c r="J25" s="11">
        <f>[21]Outubro!$F$13</f>
        <v>88</v>
      </c>
      <c r="K25" s="11">
        <f>[21]Outubro!$F$14</f>
        <v>70</v>
      </c>
      <c r="L25" s="11">
        <f>[21]Outubro!$F$15</f>
        <v>76</v>
      </c>
      <c r="M25" s="11">
        <f>[21]Outubro!$F$16</f>
        <v>79</v>
      </c>
      <c r="N25" s="11">
        <f>[21]Outubro!$F$17</f>
        <v>69</v>
      </c>
      <c r="O25" s="11">
        <f>[21]Outubro!$F$18</f>
        <v>89</v>
      </c>
      <c r="P25" s="11">
        <f>[21]Outubro!$F$19</f>
        <v>91</v>
      </c>
      <c r="Q25" s="11">
        <f>[21]Outubro!$F$20</f>
        <v>98</v>
      </c>
      <c r="R25" s="11">
        <f>[21]Outubro!$F$21</f>
        <v>75</v>
      </c>
      <c r="S25" s="11">
        <f>[21]Outubro!$F$22</f>
        <v>96</v>
      </c>
      <c r="T25" s="11">
        <f>[21]Outubro!$F$23</f>
        <v>91</v>
      </c>
      <c r="U25" s="11">
        <f>[21]Outubro!$F$24</f>
        <v>95</v>
      </c>
      <c r="V25" s="11">
        <f>[21]Outubro!$F$25</f>
        <v>96</v>
      </c>
      <c r="W25" s="11">
        <f>[21]Outubro!$F$26</f>
        <v>92</v>
      </c>
      <c r="X25" s="11">
        <f>[21]Outubro!$F$27</f>
        <v>96</v>
      </c>
      <c r="Y25" s="11">
        <f>[21]Outubro!$F$28</f>
        <v>94</v>
      </c>
      <c r="Z25" s="11">
        <f>[21]Outubro!$F$29</f>
        <v>80</v>
      </c>
      <c r="AA25" s="11">
        <f>[21]Outubro!$F$30</f>
        <v>81</v>
      </c>
      <c r="AB25" s="11">
        <f>[21]Outubro!$F$31</f>
        <v>70</v>
      </c>
      <c r="AC25" s="11">
        <f>[21]Outubro!$F$32</f>
        <v>79</v>
      </c>
      <c r="AD25" s="11">
        <f>[21]Outubro!$F$33</f>
        <v>86</v>
      </c>
      <c r="AE25" s="11">
        <f>[21]Outubro!$F$34</f>
        <v>74</v>
      </c>
      <c r="AF25" s="11">
        <f>[21]Outubro!$F$35</f>
        <v>95</v>
      </c>
      <c r="AG25" s="14">
        <f t="shared" ref="AG25:AG26" si="2">MAX(B25:AF25)</f>
        <v>98</v>
      </c>
      <c r="AH25" s="93">
        <f t="shared" ref="AH25:AH26" si="3">AVERAGE(B25:AF25)</f>
        <v>85.935483870967744</v>
      </c>
      <c r="AI25" s="12" t="s">
        <v>47</v>
      </c>
    </row>
    <row r="26" spans="1:37" x14ac:dyDescent="0.2">
      <c r="A26" s="57" t="s">
        <v>171</v>
      </c>
      <c r="B26" s="11">
        <f>[22]Outubro!$F$5</f>
        <v>53</v>
      </c>
      <c r="C26" s="11">
        <f>[22]Outubro!$F$6</f>
        <v>86</v>
      </c>
      <c r="D26" s="11">
        <f>[22]Outubro!$F$7</f>
        <v>88</v>
      </c>
      <c r="E26" s="11">
        <f>[22]Outubro!$F$8</f>
        <v>81</v>
      </c>
      <c r="F26" s="11">
        <f>[22]Outubro!$F$9</f>
        <v>89</v>
      </c>
      <c r="G26" s="11">
        <f>[22]Outubro!$F$10</f>
        <v>90</v>
      </c>
      <c r="H26" s="11">
        <f>[22]Outubro!$F$11</f>
        <v>91</v>
      </c>
      <c r="I26" s="11">
        <f>[22]Outubro!$F$12</f>
        <v>88</v>
      </c>
      <c r="J26" s="11">
        <f>[22]Outubro!$F$13</f>
        <v>67</v>
      </c>
      <c r="K26" s="11">
        <f>[22]Outubro!$F$14</f>
        <v>72</v>
      </c>
      <c r="L26" s="11">
        <f>[22]Outubro!$F$15</f>
        <v>78</v>
      </c>
      <c r="M26" s="11">
        <f>[22]Outubro!$F$16</f>
        <v>85</v>
      </c>
      <c r="N26" s="11">
        <f>[22]Outubro!$F$17</f>
        <v>83</v>
      </c>
      <c r="O26" s="11">
        <f>[22]Outubro!$F$18</f>
        <v>85</v>
      </c>
      <c r="P26" s="11">
        <f>[22]Outubro!$F$19</f>
        <v>87</v>
      </c>
      <c r="Q26" s="11">
        <f>[22]Outubro!$F$20</f>
        <v>82</v>
      </c>
      <c r="R26" s="11">
        <f>[22]Outubro!$F$21</f>
        <v>68</v>
      </c>
      <c r="S26" s="11">
        <f>[22]Outubro!$F$22</f>
        <v>83</v>
      </c>
      <c r="T26" s="11">
        <f>[22]Outubro!$F$23</f>
        <v>82</v>
      </c>
      <c r="U26" s="11">
        <f>[22]Outubro!$F$24</f>
        <v>91</v>
      </c>
      <c r="V26" s="11">
        <f>[22]Outubro!$F$25</f>
        <v>97</v>
      </c>
      <c r="W26" s="11">
        <f>[22]Outubro!$F$26</f>
        <v>95</v>
      </c>
      <c r="X26" s="11">
        <f>[22]Outubro!$F$27</f>
        <v>88</v>
      </c>
      <c r="Y26" s="11">
        <f>[22]Outubro!$F$28</f>
        <v>79</v>
      </c>
      <c r="Z26" s="11">
        <f>[22]Outubro!$F$29</f>
        <v>70</v>
      </c>
      <c r="AA26" s="11">
        <f>[22]Outubro!$F$30</f>
        <v>80</v>
      </c>
      <c r="AB26" s="11">
        <f>[22]Outubro!$F$31</f>
        <v>93</v>
      </c>
      <c r="AC26" s="11">
        <f>[22]Outubro!$F$32</f>
        <v>77</v>
      </c>
      <c r="AD26" s="11">
        <f>[22]Outubro!$F$33</f>
        <v>85</v>
      </c>
      <c r="AE26" s="11">
        <f>[22]Outubro!$F$34</f>
        <v>72</v>
      </c>
      <c r="AF26" s="11">
        <f>[22]Outubro!$F$35</f>
        <v>82</v>
      </c>
      <c r="AG26" s="14">
        <f t="shared" si="2"/>
        <v>97</v>
      </c>
      <c r="AH26" s="93">
        <f t="shared" si="3"/>
        <v>82.161290322580641</v>
      </c>
      <c r="AJ26" t="s">
        <v>47</v>
      </c>
    </row>
    <row r="27" spans="1:37" x14ac:dyDescent="0.2">
      <c r="A27" s="57" t="s">
        <v>8</v>
      </c>
      <c r="B27" s="11">
        <f>[23]Outubro!$F$5</f>
        <v>54</v>
      </c>
      <c r="C27" s="11">
        <f>[23]Outubro!$F$6</f>
        <v>99</v>
      </c>
      <c r="D27" s="11">
        <f>[23]Outubro!$F$7</f>
        <v>96</v>
      </c>
      <c r="E27" s="11">
        <f>[23]Outubro!$F$8</f>
        <v>84</v>
      </c>
      <c r="F27" s="11">
        <f>[23]Outubro!$F$9</f>
        <v>92</v>
      </c>
      <c r="G27" s="11">
        <f>[23]Outubro!$F$10</f>
        <v>95</v>
      </c>
      <c r="H27" s="11">
        <f>[23]Outubro!$F$11</f>
        <v>100</v>
      </c>
      <c r="I27" s="11">
        <f>[23]Outubro!$F$12</f>
        <v>98</v>
      </c>
      <c r="J27" s="11">
        <f>[23]Outubro!$F$13</f>
        <v>82</v>
      </c>
      <c r="K27" s="11">
        <f>[23]Outubro!$F$14</f>
        <v>75</v>
      </c>
      <c r="L27" s="11">
        <f>[23]Outubro!$F$15</f>
        <v>69</v>
      </c>
      <c r="M27" s="11">
        <f>[23]Outubro!$F$16</f>
        <v>74</v>
      </c>
      <c r="N27" s="11">
        <f>[23]Outubro!$F$17</f>
        <v>73</v>
      </c>
      <c r="O27" s="11">
        <f>[23]Outubro!$F$18</f>
        <v>83</v>
      </c>
      <c r="P27" s="11">
        <f>[23]Outubro!$F$19</f>
        <v>87</v>
      </c>
      <c r="Q27" s="11">
        <f>[23]Outubro!$F$20</f>
        <v>88</v>
      </c>
      <c r="R27" s="11">
        <f>[23]Outubro!$F$21</f>
        <v>74</v>
      </c>
      <c r="S27" s="11">
        <f>[23]Outubro!$F$22</f>
        <v>90</v>
      </c>
      <c r="T27" s="11">
        <f>[23]Outubro!$F$23</f>
        <v>93</v>
      </c>
      <c r="U27" s="11">
        <f>[23]Outubro!$F$24</f>
        <v>96</v>
      </c>
      <c r="V27" s="11">
        <f>[23]Outubro!$F$25</f>
        <v>100</v>
      </c>
      <c r="W27" s="11">
        <f>[23]Outubro!$F$26</f>
        <v>96</v>
      </c>
      <c r="X27" s="11">
        <f>[23]Outubro!$F$27</f>
        <v>93</v>
      </c>
      <c r="Y27" s="11">
        <f>[23]Outubro!$F$28</f>
        <v>88</v>
      </c>
      <c r="Z27" s="11">
        <f>[23]Outubro!$F$29</f>
        <v>88</v>
      </c>
      <c r="AA27" s="11">
        <f>[23]Outubro!$F$30</f>
        <v>75</v>
      </c>
      <c r="AB27" s="11">
        <f>[23]Outubro!$F$31</f>
        <v>80</v>
      </c>
      <c r="AC27" s="11">
        <f>[23]Outubro!$F$32</f>
        <v>85</v>
      </c>
      <c r="AD27" s="11">
        <f>[23]Outubro!$F$33</f>
        <v>88</v>
      </c>
      <c r="AE27" s="11">
        <f>[23]Outubro!$F$34</f>
        <v>68</v>
      </c>
      <c r="AF27" s="11">
        <f>[23]Outubro!$F$35</f>
        <v>100</v>
      </c>
      <c r="AG27" s="14">
        <f t="shared" ref="AG27:AG35" si="4">MAX(B27:AF27)</f>
        <v>100</v>
      </c>
      <c r="AH27" s="93">
        <f t="shared" ref="AH27:AH35" si="5">AVERAGE(B27:AF27)</f>
        <v>85.903225806451616</v>
      </c>
      <c r="AJ27" t="s">
        <v>47</v>
      </c>
    </row>
    <row r="28" spans="1:37" x14ac:dyDescent="0.2">
      <c r="A28" s="57" t="s">
        <v>9</v>
      </c>
      <c r="B28" s="11">
        <f>[24]Outubro!$F$5</f>
        <v>71</v>
      </c>
      <c r="C28" s="11">
        <f>[24]Outubro!$F$6</f>
        <v>85</v>
      </c>
      <c r="D28" s="11">
        <f>[24]Outubro!$F$7</f>
        <v>84</v>
      </c>
      <c r="E28" s="11">
        <f>[24]Outubro!$F$8</f>
        <v>65</v>
      </c>
      <c r="F28" s="11">
        <f>[24]Outubro!$F$9</f>
        <v>75</v>
      </c>
      <c r="G28" s="11">
        <f>[24]Outubro!$F$10</f>
        <v>89</v>
      </c>
      <c r="H28" s="11">
        <f>[24]Outubro!$F$11</f>
        <v>87</v>
      </c>
      <c r="I28" s="11">
        <f>[24]Outubro!$F$12</f>
        <v>86</v>
      </c>
      <c r="J28" s="11">
        <f>[24]Outubro!$F$13</f>
        <v>80</v>
      </c>
      <c r="K28" s="11">
        <f>[24]Outubro!$F$14</f>
        <v>80</v>
      </c>
      <c r="L28" s="11">
        <f>[24]Outubro!$F$15</f>
        <v>77</v>
      </c>
      <c r="M28" s="11">
        <f>[24]Outubro!$F$16</f>
        <v>71</v>
      </c>
      <c r="N28" s="11">
        <f>[24]Outubro!$F$17</f>
        <v>63</v>
      </c>
      <c r="O28" s="11">
        <f>[24]Outubro!$F$18</f>
        <v>69</v>
      </c>
      <c r="P28" s="11">
        <f>[24]Outubro!$F$19</f>
        <v>71</v>
      </c>
      <c r="Q28" s="11">
        <f>[24]Outubro!$F$20</f>
        <v>70</v>
      </c>
      <c r="R28" s="11">
        <f>[24]Outubro!$F$21</f>
        <v>73</v>
      </c>
      <c r="S28" s="11">
        <f>[24]Outubro!$F$22</f>
        <v>70</v>
      </c>
      <c r="T28" s="11">
        <f>[24]Outubro!$F$23</f>
        <v>84</v>
      </c>
      <c r="U28" s="11">
        <f>[24]Outubro!$F$24</f>
        <v>85</v>
      </c>
      <c r="V28" s="11">
        <f>[24]Outubro!$F$25</f>
        <v>96</v>
      </c>
      <c r="W28" s="11">
        <f>[24]Outubro!$F$26</f>
        <v>91</v>
      </c>
      <c r="X28" s="11">
        <f>[24]Outubro!$F$27</f>
        <v>83</v>
      </c>
      <c r="Y28" s="11">
        <f>[24]Outubro!$F$28</f>
        <v>71</v>
      </c>
      <c r="Z28" s="11">
        <f>[24]Outubro!$F$29</f>
        <v>57</v>
      </c>
      <c r="AA28" s="11">
        <f>[24]Outubro!$F$30</f>
        <v>66</v>
      </c>
      <c r="AB28" s="11">
        <f>[24]Outubro!$F$31</f>
        <v>65</v>
      </c>
      <c r="AC28" s="11">
        <f>[24]Outubro!$F$32</f>
        <v>70</v>
      </c>
      <c r="AD28" s="11">
        <f>[24]Outubro!$F$33</f>
        <v>87</v>
      </c>
      <c r="AE28" s="11">
        <f>[24]Outubro!$F$34</f>
        <v>71</v>
      </c>
      <c r="AF28" s="11">
        <f>[24]Outubro!$F$35</f>
        <v>62</v>
      </c>
      <c r="AG28" s="14">
        <f t="shared" si="4"/>
        <v>96</v>
      </c>
      <c r="AH28" s="93">
        <f t="shared" si="5"/>
        <v>75.935483870967744</v>
      </c>
      <c r="AJ28" t="s">
        <v>47</v>
      </c>
    </row>
    <row r="29" spans="1:37" x14ac:dyDescent="0.2">
      <c r="A29" s="57" t="s">
        <v>42</v>
      </c>
      <c r="B29" s="11">
        <f>[25]Outubro!$F$5</f>
        <v>61</v>
      </c>
      <c r="C29" s="11">
        <f>[25]Outubro!$F$6</f>
        <v>70</v>
      </c>
      <c r="D29" s="11">
        <f>[25]Outubro!$F$7</f>
        <v>79</v>
      </c>
      <c r="E29" s="11">
        <f>[25]Outubro!$F$8</f>
        <v>82</v>
      </c>
      <c r="F29" s="11">
        <f>[25]Outubro!$F$9</f>
        <v>90</v>
      </c>
      <c r="G29" s="11">
        <f>[25]Outubro!$F$10</f>
        <v>91</v>
      </c>
      <c r="H29" s="11">
        <f>[25]Outubro!$F$11</f>
        <v>89</v>
      </c>
      <c r="I29" s="11">
        <f>[25]Outubro!$F$12</f>
        <v>83</v>
      </c>
      <c r="J29" s="11">
        <f>[25]Outubro!$F$13</f>
        <v>83</v>
      </c>
      <c r="K29" s="11">
        <f>[25]Outubro!$F$14</f>
        <v>77</v>
      </c>
      <c r="L29" s="11">
        <f>[25]Outubro!$F$15</f>
        <v>68</v>
      </c>
      <c r="M29" s="11">
        <f>[25]Outubro!$F$16</f>
        <v>70</v>
      </c>
      <c r="N29" s="11">
        <f>[25]Outubro!$F$17</f>
        <v>64</v>
      </c>
      <c r="O29" s="11">
        <f>[25]Outubro!$F$18</f>
        <v>70</v>
      </c>
      <c r="P29" s="11">
        <f>[25]Outubro!$F$19</f>
        <v>85</v>
      </c>
      <c r="Q29" s="11">
        <f>[25]Outubro!$F$20</f>
        <v>85</v>
      </c>
      <c r="R29" s="11">
        <f>[25]Outubro!$F$21</f>
        <v>83</v>
      </c>
      <c r="S29" s="11">
        <f>[25]Outubro!$F$22</f>
        <v>78</v>
      </c>
      <c r="T29" s="11">
        <f>[25]Outubro!$F$23</f>
        <v>86</v>
      </c>
      <c r="U29" s="11">
        <f>[25]Outubro!$F$24</f>
        <v>88</v>
      </c>
      <c r="V29" s="11">
        <f>[25]Outubro!$F$25</f>
        <v>100</v>
      </c>
      <c r="W29" s="11">
        <f>[25]Outubro!$F$26</f>
        <v>96</v>
      </c>
      <c r="X29" s="11">
        <f>[25]Outubro!$F$27</f>
        <v>87</v>
      </c>
      <c r="Y29" s="11">
        <f>[25]Outubro!$F$28</f>
        <v>78</v>
      </c>
      <c r="Z29" s="11">
        <f>[25]Outubro!$F$29</f>
        <v>74</v>
      </c>
      <c r="AA29" s="11">
        <f>[25]Outubro!$F$30</f>
        <v>69</v>
      </c>
      <c r="AB29" s="11">
        <f>[25]Outubro!$F$31</f>
        <v>65</v>
      </c>
      <c r="AC29" s="11">
        <f>[25]Outubro!$F$32</f>
        <v>67</v>
      </c>
      <c r="AD29" s="11">
        <f>[25]Outubro!$F$33</f>
        <v>69</v>
      </c>
      <c r="AE29" s="11">
        <f>[25]Outubro!$F$34</f>
        <v>71</v>
      </c>
      <c r="AF29" s="11">
        <f>[25]Outubro!$F$35</f>
        <v>73</v>
      </c>
      <c r="AG29" s="14">
        <f t="shared" si="4"/>
        <v>100</v>
      </c>
      <c r="AH29" s="93">
        <f t="shared" si="5"/>
        <v>78.41935483870968</v>
      </c>
      <c r="AJ29" t="s">
        <v>47</v>
      </c>
    </row>
    <row r="30" spans="1:37" x14ac:dyDescent="0.2">
      <c r="A30" s="57" t="s">
        <v>10</v>
      </c>
      <c r="B30" s="11">
        <f>[26]Outubro!$F$5</f>
        <v>49</v>
      </c>
      <c r="C30" s="11">
        <f>[26]Outubro!$F$6</f>
        <v>85</v>
      </c>
      <c r="D30" s="11">
        <f>[26]Outubro!$F$7</f>
        <v>94</v>
      </c>
      <c r="E30" s="11">
        <f>[26]Outubro!$F$8</f>
        <v>93</v>
      </c>
      <c r="F30" s="11">
        <f>[26]Outubro!$F$9</f>
        <v>93</v>
      </c>
      <c r="G30" s="11">
        <f>[26]Outubro!$F$10</f>
        <v>95</v>
      </c>
      <c r="H30" s="11">
        <f>[26]Outubro!$F$11</f>
        <v>96</v>
      </c>
      <c r="I30" s="11">
        <f>[26]Outubro!$F$12</f>
        <v>96</v>
      </c>
      <c r="J30" s="11">
        <f>[26]Outubro!$F$13</f>
        <v>91</v>
      </c>
      <c r="K30" s="11">
        <f>[26]Outubro!$F$14</f>
        <v>80</v>
      </c>
      <c r="L30" s="11">
        <f>[26]Outubro!$F$15</f>
        <v>76</v>
      </c>
      <c r="M30" s="11">
        <f>[26]Outubro!$F$16</f>
        <v>71</v>
      </c>
      <c r="N30" s="11">
        <f>[26]Outubro!$F$17</f>
        <v>73</v>
      </c>
      <c r="O30" s="11">
        <f>[26]Outubro!$F$18</f>
        <v>90</v>
      </c>
      <c r="P30" s="11">
        <f>[26]Outubro!$F$19</f>
        <v>93</v>
      </c>
      <c r="Q30" s="11">
        <f>[26]Outubro!$F$20</f>
        <v>92</v>
      </c>
      <c r="R30" s="11">
        <f>[26]Outubro!$F$21</f>
        <v>72</v>
      </c>
      <c r="S30" s="11">
        <f>[26]Outubro!$F$22</f>
        <v>83</v>
      </c>
      <c r="T30" s="11">
        <f>[26]Outubro!$F$23</f>
        <v>95</v>
      </c>
      <c r="U30" s="11">
        <f>[26]Outubro!$F$24</f>
        <v>91</v>
      </c>
      <c r="V30" s="11">
        <f>[26]Outubro!$F$25</f>
        <v>97</v>
      </c>
      <c r="W30" s="11">
        <f>[26]Outubro!$F$26</f>
        <v>97</v>
      </c>
      <c r="X30" s="11">
        <f>[26]Outubro!$F$27</f>
        <v>92</v>
      </c>
      <c r="Y30" s="11">
        <f>[26]Outubro!$F$28</f>
        <v>85</v>
      </c>
      <c r="Z30" s="11">
        <f>[26]Outubro!$F$29</f>
        <v>81</v>
      </c>
      <c r="AA30" s="11">
        <f>[26]Outubro!$F$30</f>
        <v>86</v>
      </c>
      <c r="AB30" s="11">
        <f>[26]Outubro!$F$31</f>
        <v>78</v>
      </c>
      <c r="AC30" s="11">
        <f>[26]Outubro!$F$32</f>
        <v>70</v>
      </c>
      <c r="AD30" s="11">
        <f>[26]Outubro!$F$33</f>
        <v>85</v>
      </c>
      <c r="AE30" s="11">
        <f>[26]Outubro!$F$34</f>
        <v>62</v>
      </c>
      <c r="AF30" s="11">
        <f>[26]Outubro!$F$35</f>
        <v>83</v>
      </c>
      <c r="AG30" s="14">
        <f t="shared" si="4"/>
        <v>97</v>
      </c>
      <c r="AH30" s="93">
        <f t="shared" si="5"/>
        <v>84.645161290322577</v>
      </c>
      <c r="AJ30" t="s">
        <v>47</v>
      </c>
    </row>
    <row r="31" spans="1:37" x14ac:dyDescent="0.2">
      <c r="A31" s="57" t="s">
        <v>172</v>
      </c>
      <c r="B31" s="11">
        <f>[27]Outubro!$F$5</f>
        <v>48</v>
      </c>
      <c r="C31" s="11">
        <f>[27]Outubro!$F$6</f>
        <v>79</v>
      </c>
      <c r="D31" s="11">
        <f>[27]Outubro!$F$7</f>
        <v>72</v>
      </c>
      <c r="E31" s="11">
        <f>[27]Outubro!$F$8</f>
        <v>88</v>
      </c>
      <c r="F31" s="11">
        <f>[27]Outubro!$F$9</f>
        <v>96</v>
      </c>
      <c r="G31" s="11">
        <f>[27]Outubro!$F$10</f>
        <v>95</v>
      </c>
      <c r="H31" s="11">
        <f>[27]Outubro!$F$11</f>
        <v>95</v>
      </c>
      <c r="I31" s="11">
        <f>[27]Outubro!$F$12</f>
        <v>90</v>
      </c>
      <c r="J31" s="11">
        <f>[27]Outubro!$F$13</f>
        <v>79</v>
      </c>
      <c r="K31" s="11">
        <f>[27]Outubro!$F$14</f>
        <v>84</v>
      </c>
      <c r="L31" s="11">
        <f>[27]Outubro!$F$15</f>
        <v>79</v>
      </c>
      <c r="M31" s="11">
        <f>[27]Outubro!$F$16</f>
        <v>83</v>
      </c>
      <c r="N31" s="11">
        <f>[27]Outubro!$F$17</f>
        <v>71</v>
      </c>
      <c r="O31" s="11">
        <f>[27]Outubro!$F$18</f>
        <v>95</v>
      </c>
      <c r="P31" s="11">
        <f>[27]Outubro!$F$19</f>
        <v>96</v>
      </c>
      <c r="Q31" s="11">
        <f>[27]Outubro!$F$20</f>
        <v>99</v>
      </c>
      <c r="R31" s="11">
        <f>[27]Outubro!$F$21</f>
        <v>75</v>
      </c>
      <c r="S31" s="11">
        <f>[27]Outubro!$F$22</f>
        <v>82</v>
      </c>
      <c r="T31" s="11">
        <f>[27]Outubro!$F$23</f>
        <v>94</v>
      </c>
      <c r="U31" s="11">
        <f>[27]Outubro!$F$24</f>
        <v>92</v>
      </c>
      <c r="V31" s="11">
        <f>[27]Outubro!$F$25</f>
        <v>99</v>
      </c>
      <c r="W31" s="11">
        <f>[27]Outubro!$F$26</f>
        <v>91</v>
      </c>
      <c r="X31" s="11">
        <f>[27]Outubro!$F$27</f>
        <v>82</v>
      </c>
      <c r="Y31" s="11">
        <f>[27]Outubro!$F$28</f>
        <v>78</v>
      </c>
      <c r="Z31" s="11">
        <f>[27]Outubro!$F$29</f>
        <v>71</v>
      </c>
      <c r="AA31" s="11">
        <f>[27]Outubro!$F$30</f>
        <v>84</v>
      </c>
      <c r="AB31" s="11">
        <f>[27]Outubro!$F$31</f>
        <v>84</v>
      </c>
      <c r="AC31" s="11">
        <f>[27]Outubro!$F$32</f>
        <v>83</v>
      </c>
      <c r="AD31" s="11">
        <f>[27]Outubro!$F$33</f>
        <v>88</v>
      </c>
      <c r="AE31" s="11">
        <f>[27]Outubro!$F$34</f>
        <v>77</v>
      </c>
      <c r="AF31" s="11">
        <f>[27]Outubro!$F$35</f>
        <v>86</v>
      </c>
      <c r="AG31" s="14">
        <f t="shared" si="4"/>
        <v>99</v>
      </c>
      <c r="AH31" s="93">
        <f t="shared" si="5"/>
        <v>84.354838709677423</v>
      </c>
      <c r="AI31" s="12" t="s">
        <v>47</v>
      </c>
    </row>
    <row r="32" spans="1:37" x14ac:dyDescent="0.2">
      <c r="A32" s="57" t="s">
        <v>11</v>
      </c>
      <c r="B32" s="11">
        <f>[28]Outubro!$F$5</f>
        <v>80</v>
      </c>
      <c r="C32" s="11">
        <f>[28]Outubro!$F$6</f>
        <v>82</v>
      </c>
      <c r="D32" s="11">
        <f>[28]Outubro!$F$7</f>
        <v>88</v>
      </c>
      <c r="E32" s="11">
        <f>[28]Outubro!$F$8</f>
        <v>87</v>
      </c>
      <c r="F32" s="11">
        <f>[28]Outubro!$F$9</f>
        <v>95</v>
      </c>
      <c r="G32" s="11">
        <f>[28]Outubro!$F$10</f>
        <v>91</v>
      </c>
      <c r="H32" s="11">
        <f>[28]Outubro!$F$11</f>
        <v>90</v>
      </c>
      <c r="I32" s="11">
        <f>[28]Outubro!$F$12</f>
        <v>93</v>
      </c>
      <c r="J32" s="11">
        <f>[28]Outubro!$F$13</f>
        <v>91</v>
      </c>
      <c r="K32" s="11">
        <f>[28]Outubro!$F$14</f>
        <v>89</v>
      </c>
      <c r="L32" s="11">
        <f>[28]Outubro!$F$15</f>
        <v>85</v>
      </c>
      <c r="M32" s="11">
        <f>[28]Outubro!$F$16</f>
        <v>83</v>
      </c>
      <c r="N32" s="11">
        <f>[28]Outubro!$F$17</f>
        <v>80</v>
      </c>
      <c r="O32" s="11">
        <f>[28]Outubro!$F$18</f>
        <v>78</v>
      </c>
      <c r="P32" s="11" t="str">
        <f>[28]Outubro!$F$19</f>
        <v>*</v>
      </c>
      <c r="Q32" s="11" t="str">
        <f>[28]Outubro!$F$20</f>
        <v>*</v>
      </c>
      <c r="R32" s="11" t="str">
        <f>[28]Outubro!$F$21</f>
        <v>*</v>
      </c>
      <c r="S32" s="11">
        <f>[28]Outubro!$F$22</f>
        <v>61</v>
      </c>
      <c r="T32" s="11">
        <f>[28]Outubro!$F$23</f>
        <v>84</v>
      </c>
      <c r="U32" s="11">
        <f>[28]Outubro!$F$24</f>
        <v>91</v>
      </c>
      <c r="V32" s="11">
        <f>[28]Outubro!$F$25</f>
        <v>94</v>
      </c>
      <c r="W32" s="11">
        <f>[28]Outubro!$F$26</f>
        <v>90</v>
      </c>
      <c r="X32" s="11">
        <f>[28]Outubro!$F$27</f>
        <v>90</v>
      </c>
      <c r="Y32" s="11">
        <f>[28]Outubro!$F$28</f>
        <v>80</v>
      </c>
      <c r="Z32" s="11">
        <f>[28]Outubro!$F$29</f>
        <v>81</v>
      </c>
      <c r="AA32" s="11">
        <f>[28]Outubro!$F$30</f>
        <v>79</v>
      </c>
      <c r="AB32" s="11">
        <f>[28]Outubro!$F$31</f>
        <v>87</v>
      </c>
      <c r="AC32" s="11">
        <f>[28]Outubro!$F$32</f>
        <v>80</v>
      </c>
      <c r="AD32" s="11">
        <f>[28]Outubro!$F$33</f>
        <v>78</v>
      </c>
      <c r="AE32" s="11">
        <f>[28]Outubro!$F$34</f>
        <v>71</v>
      </c>
      <c r="AF32" s="11">
        <f>[28]Outubro!$F$35</f>
        <v>75</v>
      </c>
      <c r="AG32" s="14">
        <f t="shared" si="4"/>
        <v>95</v>
      </c>
      <c r="AH32" s="93">
        <f t="shared" si="5"/>
        <v>84.035714285714292</v>
      </c>
      <c r="AJ32" t="s">
        <v>47</v>
      </c>
      <c r="AK32" t="s">
        <v>47</v>
      </c>
    </row>
    <row r="33" spans="1:36" s="5" customFormat="1" x14ac:dyDescent="0.2">
      <c r="A33" s="57" t="s">
        <v>12</v>
      </c>
      <c r="B33" s="11" t="str">
        <f>[29]Outubro!$F$5</f>
        <v>*</v>
      </c>
      <c r="C33" s="11" t="str">
        <f>[29]Outubro!$F$6</f>
        <v>*</v>
      </c>
      <c r="D33" s="11" t="str">
        <f>[29]Outubro!$F$7</f>
        <v>*</v>
      </c>
      <c r="E33" s="11" t="str">
        <f>[29]Outubro!$F$8</f>
        <v>*</v>
      </c>
      <c r="F33" s="11" t="str">
        <f>[29]Outubro!$F$9</f>
        <v>*</v>
      </c>
      <c r="G33" s="11" t="str">
        <f>[29]Outubro!$F$10</f>
        <v>*</v>
      </c>
      <c r="H33" s="11" t="str">
        <f>[29]Outubro!$F$11</f>
        <v>*</v>
      </c>
      <c r="I33" s="11" t="str">
        <f>[29]Outubro!$F$12</f>
        <v>*</v>
      </c>
      <c r="J33" s="11" t="str">
        <f>[29]Outubro!$F$13</f>
        <v>*</v>
      </c>
      <c r="K33" s="11" t="str">
        <f>[29]Outubro!$F$14</f>
        <v>*</v>
      </c>
      <c r="L33" s="11" t="str">
        <f>[29]Outubro!$F$15</f>
        <v>*</v>
      </c>
      <c r="M33" s="11" t="str">
        <f>[29]Outubro!$F$16</f>
        <v>*</v>
      </c>
      <c r="N33" s="11" t="str">
        <f>[29]Outubro!$F$17</f>
        <v>*</v>
      </c>
      <c r="O33" s="11" t="str">
        <f>[29]Outubro!$F$18</f>
        <v>*</v>
      </c>
      <c r="P33" s="11">
        <f>[29]Outubro!$F$19</f>
        <v>65</v>
      </c>
      <c r="Q33" s="11">
        <f>[29]Outubro!$F$20</f>
        <v>82</v>
      </c>
      <c r="R33" s="11">
        <f>[29]Outubro!$F$21</f>
        <v>78</v>
      </c>
      <c r="S33" s="11">
        <f>[29]Outubro!$F$22</f>
        <v>76</v>
      </c>
      <c r="T33" s="11">
        <f>[29]Outubro!$F$23</f>
        <v>89</v>
      </c>
      <c r="U33" s="11">
        <f>[29]Outubro!$F$24</f>
        <v>88</v>
      </c>
      <c r="V33" s="11">
        <f>[29]Outubro!$F$25</f>
        <v>95</v>
      </c>
      <c r="W33" s="11">
        <f>[29]Outubro!$F$26</f>
        <v>88</v>
      </c>
      <c r="X33" s="11">
        <f>[29]Outubro!$F$27</f>
        <v>88</v>
      </c>
      <c r="Y33" s="11">
        <f>[29]Outubro!$F$28</f>
        <v>81</v>
      </c>
      <c r="Z33" s="11">
        <f>[29]Outubro!$F$29</f>
        <v>81</v>
      </c>
      <c r="AA33" s="11">
        <f>[29]Outubro!$F$30</f>
        <v>81</v>
      </c>
      <c r="AB33" s="11">
        <f>[29]Outubro!$F$31</f>
        <v>79</v>
      </c>
      <c r="AC33" s="11">
        <f>[29]Outubro!$F$32</f>
        <v>84</v>
      </c>
      <c r="AD33" s="11">
        <f>[29]Outubro!$F$33</f>
        <v>70</v>
      </c>
      <c r="AE33" s="11">
        <f>[29]Outubro!$F$34</f>
        <v>83</v>
      </c>
      <c r="AF33" s="11">
        <f>[29]Outubro!$F$35</f>
        <v>90</v>
      </c>
      <c r="AG33" s="14">
        <f t="shared" si="4"/>
        <v>95</v>
      </c>
      <c r="AH33" s="93">
        <f t="shared" si="5"/>
        <v>82.235294117647058</v>
      </c>
    </row>
    <row r="34" spans="1:36" x14ac:dyDescent="0.2">
      <c r="A34" s="57" t="s">
        <v>13</v>
      </c>
      <c r="B34" s="11">
        <f>[30]Outubro!$F$5</f>
        <v>85</v>
      </c>
      <c r="C34" s="11">
        <f>[30]Outubro!$F$6</f>
        <v>80</v>
      </c>
      <c r="D34" s="11">
        <f>[30]Outubro!$F$7</f>
        <v>86</v>
      </c>
      <c r="E34" s="11">
        <f>[30]Outubro!$F$8</f>
        <v>93</v>
      </c>
      <c r="F34" s="11">
        <f>[30]Outubro!$F$9</f>
        <v>88</v>
      </c>
      <c r="G34" s="11">
        <f>[30]Outubro!$F$10</f>
        <v>92</v>
      </c>
      <c r="H34" s="11">
        <f>[30]Outubro!$F$11</f>
        <v>91</v>
      </c>
      <c r="I34" s="11">
        <f>[30]Outubro!$F$12</f>
        <v>93</v>
      </c>
      <c r="J34" s="11">
        <f>[30]Outubro!$F$13</f>
        <v>96</v>
      </c>
      <c r="K34" s="11">
        <f>[30]Outubro!$F$14</f>
        <v>91</v>
      </c>
      <c r="L34" s="11">
        <f>[30]Outubro!$F$15</f>
        <v>84</v>
      </c>
      <c r="M34" s="11">
        <f>[30]Outubro!$F$16</f>
        <v>90</v>
      </c>
      <c r="N34" s="11">
        <f>[30]Outubro!$F$17</f>
        <v>95</v>
      </c>
      <c r="O34" s="11">
        <f>[30]Outubro!$F$18</f>
        <v>92</v>
      </c>
      <c r="P34" s="11">
        <f>[30]Outubro!$F$19</f>
        <v>90</v>
      </c>
      <c r="Q34" s="11">
        <f>[30]Outubro!$F$20</f>
        <v>91</v>
      </c>
      <c r="R34" s="11">
        <f>[30]Outubro!$F$21</f>
        <v>93</v>
      </c>
      <c r="S34" s="11">
        <f>[30]Outubro!$F$22</f>
        <v>86</v>
      </c>
      <c r="T34" s="11">
        <f>[30]Outubro!$F$23</f>
        <v>86</v>
      </c>
      <c r="U34" s="11">
        <f>[30]Outubro!$F$24</f>
        <v>91</v>
      </c>
      <c r="V34" s="11">
        <f>[30]Outubro!$F$25</f>
        <v>95</v>
      </c>
      <c r="W34" s="11">
        <f>[30]Outubro!$F$26</f>
        <v>72</v>
      </c>
      <c r="X34" s="11">
        <f>[30]Outubro!$F$27</f>
        <v>85</v>
      </c>
      <c r="Y34" s="11">
        <f>[30]Outubro!$F$28</f>
        <v>82</v>
      </c>
      <c r="Z34" s="11">
        <f>[30]Outubro!$F$29</f>
        <v>85</v>
      </c>
      <c r="AA34" s="11">
        <f>[30]Outubro!$F$30</f>
        <v>76</v>
      </c>
      <c r="AB34" s="11">
        <f>[30]Outubro!$F$31</f>
        <v>72</v>
      </c>
      <c r="AC34" s="11">
        <f>[30]Outubro!$F$32</f>
        <v>73</v>
      </c>
      <c r="AD34" s="11">
        <f>[30]Outubro!$F$33</f>
        <v>73</v>
      </c>
      <c r="AE34" s="11">
        <f>[30]Outubro!$F$34</f>
        <v>75</v>
      </c>
      <c r="AF34" s="11">
        <f>[30]Outubro!$F$35</f>
        <v>90</v>
      </c>
      <c r="AG34" s="14">
        <f t="shared" si="4"/>
        <v>96</v>
      </c>
      <c r="AH34" s="93">
        <f t="shared" si="5"/>
        <v>86.161290322580641</v>
      </c>
      <c r="AJ34" t="s">
        <v>47</v>
      </c>
    </row>
    <row r="35" spans="1:36" x14ac:dyDescent="0.2">
      <c r="A35" s="57" t="s">
        <v>173</v>
      </c>
      <c r="B35" s="11">
        <f>[31]Outubro!$F$5</f>
        <v>66</v>
      </c>
      <c r="C35" s="11">
        <f>[31]Outubro!$F$6</f>
        <v>71</v>
      </c>
      <c r="D35" s="11">
        <f>[31]Outubro!$F$7</f>
        <v>75</v>
      </c>
      <c r="E35" s="11">
        <f>[31]Outubro!$F$8</f>
        <v>74</v>
      </c>
      <c r="F35" s="11">
        <f>[31]Outubro!$F$9</f>
        <v>80</v>
      </c>
      <c r="G35" s="11">
        <f>[31]Outubro!$F$10</f>
        <v>78</v>
      </c>
      <c r="H35" s="11">
        <f>[31]Outubro!$F$11</f>
        <v>82</v>
      </c>
      <c r="I35" s="11">
        <f>[31]Outubro!$F$12</f>
        <v>83</v>
      </c>
      <c r="J35" s="11">
        <f>[31]Outubro!$F$13</f>
        <v>77</v>
      </c>
      <c r="K35" s="11">
        <f>[31]Outubro!$F$14</f>
        <v>70</v>
      </c>
      <c r="L35" s="11">
        <f>[31]Outubro!$F$15</f>
        <v>76</v>
      </c>
      <c r="M35" s="11">
        <f>[31]Outubro!$F$16</f>
        <v>76</v>
      </c>
      <c r="N35" s="11">
        <f>[31]Outubro!$F$17</f>
        <v>71</v>
      </c>
      <c r="O35" s="11">
        <f>[31]Outubro!$F$18</f>
        <v>75</v>
      </c>
      <c r="P35" s="11">
        <f>[31]Outubro!$F$19</f>
        <v>80</v>
      </c>
      <c r="Q35" s="11">
        <f>[31]Outubro!$F$20</f>
        <v>78</v>
      </c>
      <c r="R35" s="11">
        <f>[31]Outubro!$F$21</f>
        <v>72</v>
      </c>
      <c r="S35" s="11">
        <f>[31]Outubro!$F$22</f>
        <v>77</v>
      </c>
      <c r="T35" s="11">
        <f>[31]Outubro!$F$23</f>
        <v>79</v>
      </c>
      <c r="U35" s="11">
        <f>[31]Outubro!$F$24</f>
        <v>83</v>
      </c>
      <c r="V35" s="11">
        <f>[31]Outubro!$F$25</f>
        <v>84</v>
      </c>
      <c r="W35" s="11">
        <f>[31]Outubro!$F$26</f>
        <v>74</v>
      </c>
      <c r="X35" s="11">
        <f>[31]Outubro!$F$27</f>
        <v>76</v>
      </c>
      <c r="Y35" s="11">
        <f>[31]Outubro!$F$28</f>
        <v>73</v>
      </c>
      <c r="Z35" s="11">
        <f>[31]Outubro!$F$29</f>
        <v>64</v>
      </c>
      <c r="AA35" s="11">
        <f>[31]Outubro!$F$30</f>
        <v>79</v>
      </c>
      <c r="AB35" s="11">
        <f>[31]Outubro!$F$31</f>
        <v>70</v>
      </c>
      <c r="AC35" s="11">
        <f>[31]Outubro!$F$32</f>
        <v>71</v>
      </c>
      <c r="AD35" s="11">
        <f>[31]Outubro!$F$33</f>
        <v>75</v>
      </c>
      <c r="AE35" s="11">
        <f>[31]Outubro!$F$34</f>
        <v>70</v>
      </c>
      <c r="AF35" s="11">
        <f>[31]Outubro!$F$35</f>
        <v>61</v>
      </c>
      <c r="AG35" s="14">
        <f t="shared" si="4"/>
        <v>84</v>
      </c>
      <c r="AH35" s="93">
        <f t="shared" si="5"/>
        <v>74.838709677419359</v>
      </c>
      <c r="AJ35" t="s">
        <v>47</v>
      </c>
    </row>
    <row r="36" spans="1:36" x14ac:dyDescent="0.2">
      <c r="A36" s="57" t="s">
        <v>144</v>
      </c>
      <c r="B36" s="11" t="str">
        <f>[32]Outubro!$F$5</f>
        <v>*</v>
      </c>
      <c r="C36" s="11" t="str">
        <f>[32]Outubro!$F$6</f>
        <v>*</v>
      </c>
      <c r="D36" s="11" t="str">
        <f>[32]Outubro!$F$7</f>
        <v>*</v>
      </c>
      <c r="E36" s="11" t="str">
        <f>[32]Outubro!$F$8</f>
        <v>*</v>
      </c>
      <c r="F36" s="11" t="str">
        <f>[32]Outubro!$F$9</f>
        <v>*</v>
      </c>
      <c r="G36" s="11" t="str">
        <f>[32]Outubro!$F$10</f>
        <v>*</v>
      </c>
      <c r="H36" s="11" t="str">
        <f>[32]Outubro!$F$11</f>
        <v>*</v>
      </c>
      <c r="I36" s="11" t="str">
        <f>[32]Outubro!$F$12</f>
        <v>*</v>
      </c>
      <c r="J36" s="11" t="str">
        <f>[32]Outubro!$F$13</f>
        <v>*</v>
      </c>
      <c r="K36" s="11" t="str">
        <f>[32]Outubro!$F$14</f>
        <v>*</v>
      </c>
      <c r="L36" s="11" t="str">
        <f>[32]Outubro!$F$15</f>
        <v>*</v>
      </c>
      <c r="M36" s="11" t="str">
        <f>[32]Outubro!$F$16</f>
        <v>*</v>
      </c>
      <c r="N36" s="11" t="str">
        <f>[32]Outubro!$F$17</f>
        <v>*</v>
      </c>
      <c r="O36" s="11" t="str">
        <f>[32]Outubro!$F$18</f>
        <v>*</v>
      </c>
      <c r="P36" s="11" t="str">
        <f>[32]Outubro!$F$19</f>
        <v>*</v>
      </c>
      <c r="Q36" s="11" t="str">
        <f>[32]Outubro!$F$20</f>
        <v>*</v>
      </c>
      <c r="R36" s="11" t="str">
        <f>[32]Outubro!$F$21</f>
        <v>*</v>
      </c>
      <c r="S36" s="11" t="str">
        <f>[32]Outubro!$F$22</f>
        <v>*</v>
      </c>
      <c r="T36" s="11" t="str">
        <f>[32]Outubro!$F$23</f>
        <v>*</v>
      </c>
      <c r="U36" s="11" t="str">
        <f>[32]Outubro!$F$24</f>
        <v>*</v>
      </c>
      <c r="V36" s="11" t="str">
        <f>[32]Outubro!$F$25</f>
        <v>*</v>
      </c>
      <c r="W36" s="11" t="str">
        <f>[32]Outubro!$F$26</f>
        <v>*</v>
      </c>
      <c r="X36" s="11" t="str">
        <f>[32]Outubro!$F$27</f>
        <v>*</v>
      </c>
      <c r="Y36" s="11" t="str">
        <f>[32]Outubro!$F$28</f>
        <v>*</v>
      </c>
      <c r="Z36" s="11" t="str">
        <f>[32]Outubro!$F$29</f>
        <v>*</v>
      </c>
      <c r="AA36" s="11" t="str">
        <f>[32]Outubro!$F$30</f>
        <v>*</v>
      </c>
      <c r="AB36" s="11" t="str">
        <f>[32]Outubro!$F$31</f>
        <v>*</v>
      </c>
      <c r="AC36" s="11" t="str">
        <f>[32]Outubro!$F$32</f>
        <v>*</v>
      </c>
      <c r="AD36" s="11" t="str">
        <f>[32]Outubro!$F$33</f>
        <v>*</v>
      </c>
      <c r="AE36" s="11" t="str">
        <f>[32]Outubro!$F$34</f>
        <v>*</v>
      </c>
      <c r="AF36" s="11" t="str">
        <f>[32]Outubro!$F$35</f>
        <v>*</v>
      </c>
      <c r="AG36" s="14" t="s">
        <v>226</v>
      </c>
      <c r="AH36" s="93" t="s">
        <v>226</v>
      </c>
    </row>
    <row r="37" spans="1:36" x14ac:dyDescent="0.2">
      <c r="A37" s="57" t="s">
        <v>14</v>
      </c>
      <c r="B37" s="11">
        <f>[33]Outubro!$F$5</f>
        <v>77</v>
      </c>
      <c r="C37" s="11">
        <f>[33]Outubro!$F$6</f>
        <v>64</v>
      </c>
      <c r="D37" s="11">
        <f>[33]Outubro!$F$7</f>
        <v>86</v>
      </c>
      <c r="E37" s="11">
        <f>[33]Outubro!$F$8</f>
        <v>83</v>
      </c>
      <c r="F37" s="11">
        <f>[33]Outubro!$F$9</f>
        <v>76</v>
      </c>
      <c r="G37" s="11">
        <f>[33]Outubro!$F$10</f>
        <v>73</v>
      </c>
      <c r="H37" s="11">
        <f>[33]Outubro!$F$11</f>
        <v>90</v>
      </c>
      <c r="I37" s="11">
        <f>[33]Outubro!$F$12</f>
        <v>87</v>
      </c>
      <c r="J37" s="11">
        <f>[33]Outubro!$F$13</f>
        <v>92</v>
      </c>
      <c r="K37" s="11">
        <f>[33]Outubro!$F$14</f>
        <v>84</v>
      </c>
      <c r="L37" s="11">
        <f>[33]Outubro!$F$15</f>
        <v>91</v>
      </c>
      <c r="M37" s="11">
        <f>[33]Outubro!$F$16</f>
        <v>82</v>
      </c>
      <c r="N37" s="11">
        <f>[33]Outubro!$F$17</f>
        <v>84</v>
      </c>
      <c r="O37" s="11">
        <f>[33]Outubro!$F$18</f>
        <v>89</v>
      </c>
      <c r="P37" s="11">
        <f>[33]Outubro!$F$19</f>
        <v>80</v>
      </c>
      <c r="Q37" s="11">
        <f>[33]Outubro!$F$20</f>
        <v>68</v>
      </c>
      <c r="R37" s="11">
        <f>[33]Outubro!$F$21</f>
        <v>54</v>
      </c>
      <c r="S37" s="11">
        <f>[33]Outubro!$F$22</f>
        <v>66</v>
      </c>
      <c r="T37" s="11">
        <f>[33]Outubro!$F$23</f>
        <v>83</v>
      </c>
      <c r="U37" s="11">
        <f>[33]Outubro!$F$24</f>
        <v>81</v>
      </c>
      <c r="V37" s="11">
        <f>[33]Outubro!$F$25</f>
        <v>93</v>
      </c>
      <c r="W37" s="11">
        <f>[33]Outubro!$F$26</f>
        <v>92</v>
      </c>
      <c r="X37" s="11">
        <f>[33]Outubro!$F$27</f>
        <v>93</v>
      </c>
      <c r="Y37" s="11">
        <f>[33]Outubro!$F$28</f>
        <v>88</v>
      </c>
      <c r="Z37" s="11">
        <f>[33]Outubro!$F$29</f>
        <v>86</v>
      </c>
      <c r="AA37" s="11">
        <f>[33]Outubro!$F$30</f>
        <v>86</v>
      </c>
      <c r="AB37" s="11">
        <f>[33]Outubro!$F$31</f>
        <v>70</v>
      </c>
      <c r="AC37" s="11">
        <f>[33]Outubro!$F$32</f>
        <v>81</v>
      </c>
      <c r="AD37" s="11">
        <f>[33]Outubro!$F$33</f>
        <v>85</v>
      </c>
      <c r="AE37" s="11">
        <f>[33]Outubro!$F$34</f>
        <v>72</v>
      </c>
      <c r="AF37" s="11">
        <f>[33]Outubro!$F$35</f>
        <v>74</v>
      </c>
      <c r="AG37" s="14">
        <f>MAX(B37:AF37)</f>
        <v>93</v>
      </c>
      <c r="AH37" s="93">
        <f>AVERAGE(B37:AF37)</f>
        <v>80.967741935483872</v>
      </c>
    </row>
    <row r="38" spans="1:36" x14ac:dyDescent="0.2">
      <c r="A38" s="57" t="s">
        <v>174</v>
      </c>
      <c r="B38" s="11">
        <f>[34]Outubro!$F$5</f>
        <v>88</v>
      </c>
      <c r="C38" s="11">
        <f>[34]Outubro!$F$6</f>
        <v>78</v>
      </c>
      <c r="D38" s="11">
        <f>[34]Outubro!$F$7</f>
        <v>85</v>
      </c>
      <c r="E38" s="11">
        <f>[34]Outubro!$F$8</f>
        <v>79</v>
      </c>
      <c r="F38" s="11">
        <f>[34]Outubro!$F$9</f>
        <v>74</v>
      </c>
      <c r="G38" s="11">
        <f>[34]Outubro!$F$10</f>
        <v>88</v>
      </c>
      <c r="H38" s="11">
        <f>[34]Outubro!$F$11</f>
        <v>83</v>
      </c>
      <c r="I38" s="11">
        <f>[34]Outubro!$F$12</f>
        <v>88</v>
      </c>
      <c r="J38" s="11">
        <f>[34]Outubro!$F$13</f>
        <v>86</v>
      </c>
      <c r="K38" s="11">
        <f>[34]Outubro!$F$14</f>
        <v>86</v>
      </c>
      <c r="L38" s="11">
        <f>[34]Outubro!$F$15</f>
        <v>84</v>
      </c>
      <c r="M38" s="11">
        <f>[34]Outubro!$F$16</f>
        <v>82</v>
      </c>
      <c r="N38" s="11">
        <f>[34]Outubro!$F$17</f>
        <v>88</v>
      </c>
      <c r="O38" s="11">
        <f>[34]Outubro!$F$18</f>
        <v>85</v>
      </c>
      <c r="P38" s="11">
        <f>[34]Outubro!$F$19</f>
        <v>79</v>
      </c>
      <c r="Q38" s="11">
        <f>[34]Outubro!$F$20</f>
        <v>79</v>
      </c>
      <c r="R38" s="11">
        <f>[34]Outubro!$F$21</f>
        <v>80</v>
      </c>
      <c r="S38" s="11">
        <f>[34]Outubro!$F$22</f>
        <v>87</v>
      </c>
      <c r="T38" s="11">
        <f>[34]Outubro!$F$23</f>
        <v>88</v>
      </c>
      <c r="U38" s="11">
        <f>[34]Outubro!$F$24</f>
        <v>89</v>
      </c>
      <c r="V38" s="11">
        <f>[34]Outubro!$F$25</f>
        <v>90</v>
      </c>
      <c r="W38" s="11">
        <f>[34]Outubro!$F$26</f>
        <v>90</v>
      </c>
      <c r="X38" s="11">
        <f>[34]Outubro!$F$27</f>
        <v>92</v>
      </c>
      <c r="Y38" s="11">
        <f>[34]Outubro!$F$28</f>
        <v>89</v>
      </c>
      <c r="Z38" s="11">
        <f>[34]Outubro!$F$29</f>
        <v>85</v>
      </c>
      <c r="AA38" s="11">
        <f>[34]Outubro!$F$30</f>
        <v>87</v>
      </c>
      <c r="AB38" s="11">
        <f>[34]Outubro!$F$31</f>
        <v>81</v>
      </c>
      <c r="AC38" s="11">
        <f>[34]Outubro!$F$32</f>
        <v>85</v>
      </c>
      <c r="AD38" s="11">
        <f>[34]Outubro!$F$33</f>
        <v>79</v>
      </c>
      <c r="AE38" s="11">
        <f>[34]Outubro!$F$34</f>
        <v>88</v>
      </c>
      <c r="AF38" s="11">
        <f>[34]Outubro!$F$35</f>
        <v>80</v>
      </c>
      <c r="AG38" s="14">
        <f>MAX(B38:AF38)</f>
        <v>92</v>
      </c>
      <c r="AH38" s="93">
        <f>AVERAGE(B38:AF38)</f>
        <v>84.58064516129032</v>
      </c>
    </row>
    <row r="39" spans="1:36" x14ac:dyDescent="0.2">
      <c r="A39" s="57" t="s">
        <v>15</v>
      </c>
      <c r="B39" s="11">
        <f>[35]Outubro!$F$5</f>
        <v>59</v>
      </c>
      <c r="C39" s="11">
        <f>[35]Outubro!$F$6</f>
        <v>65</v>
      </c>
      <c r="D39" s="11">
        <f>[35]Outubro!$F$7</f>
        <v>91</v>
      </c>
      <c r="E39" s="11">
        <f>[35]Outubro!$F$8</f>
        <v>84</v>
      </c>
      <c r="F39" s="11">
        <f>[35]Outubro!$F$9</f>
        <v>96</v>
      </c>
      <c r="G39" s="11">
        <f>[35]Outubro!$F$10</f>
        <v>97</v>
      </c>
      <c r="H39" s="11">
        <f>[35]Outubro!$F$11</f>
        <v>96</v>
      </c>
      <c r="I39" s="11">
        <f>[35]Outubro!$F$12</f>
        <v>94</v>
      </c>
      <c r="J39" s="11">
        <f>[35]Outubro!$F$13</f>
        <v>73</v>
      </c>
      <c r="K39" s="11">
        <f>[35]Outubro!$F$14</f>
        <v>78</v>
      </c>
      <c r="L39" s="11">
        <f>[35]Outubro!$F$15</f>
        <v>81</v>
      </c>
      <c r="M39" s="11">
        <f>[35]Outubro!$F$16</f>
        <v>70</v>
      </c>
      <c r="N39" s="11">
        <f>[35]Outubro!$F$17</f>
        <v>63</v>
      </c>
      <c r="O39" s="11">
        <f>[35]Outubro!$F$18</f>
        <v>81</v>
      </c>
      <c r="P39" s="11">
        <f>[35]Outubro!$F$19</f>
        <v>92</v>
      </c>
      <c r="Q39" s="11">
        <f>[35]Outubro!$F$20</f>
        <v>96</v>
      </c>
      <c r="R39" s="11">
        <f>[35]Outubro!$F$21</f>
        <v>81</v>
      </c>
      <c r="S39" s="11">
        <f>[35]Outubro!$F$22</f>
        <v>93</v>
      </c>
      <c r="T39" s="11">
        <f>[35]Outubro!$F$23</f>
        <v>96</v>
      </c>
      <c r="U39" s="11">
        <f>[35]Outubro!$F$24</f>
        <v>96</v>
      </c>
      <c r="V39" s="11">
        <f>[35]Outubro!$F$25</f>
        <v>96</v>
      </c>
      <c r="W39" s="11">
        <f>[35]Outubro!$F$26</f>
        <v>94</v>
      </c>
      <c r="X39" s="11">
        <f>[35]Outubro!$F$27</f>
        <v>82</v>
      </c>
      <c r="Y39" s="11">
        <f>[35]Outubro!$F$28</f>
        <v>62</v>
      </c>
      <c r="Z39" s="11">
        <f>[35]Outubro!$F$29</f>
        <v>65</v>
      </c>
      <c r="AA39" s="11">
        <f>[35]Outubro!$F$30</f>
        <v>66</v>
      </c>
      <c r="AB39" s="11">
        <f>[35]Outubro!$F$31</f>
        <v>72</v>
      </c>
      <c r="AC39" s="11">
        <f>[35]Outubro!$F$32</f>
        <v>72</v>
      </c>
      <c r="AD39" s="11">
        <f>[35]Outubro!$F$33</f>
        <v>84</v>
      </c>
      <c r="AE39" s="11">
        <f>[35]Outubro!$F$34</f>
        <v>70</v>
      </c>
      <c r="AF39" s="11">
        <f>[35]Outubro!$F$35</f>
        <v>91</v>
      </c>
      <c r="AG39" s="14">
        <f t="shared" ref="AG39:AG48" si="6">MAX(B39:AF39)</f>
        <v>97</v>
      </c>
      <c r="AH39" s="93">
        <f t="shared" ref="AH39:AH48" si="7">AVERAGE(B39:AF39)</f>
        <v>81.806451612903231</v>
      </c>
      <c r="AI39" s="12" t="s">
        <v>47</v>
      </c>
      <c r="AJ39" t="s">
        <v>47</v>
      </c>
    </row>
    <row r="40" spans="1:36" x14ac:dyDescent="0.2">
      <c r="A40" s="57" t="s">
        <v>16</v>
      </c>
      <c r="B40" s="11">
        <f>[36]Outubro!$F$5</f>
        <v>54</v>
      </c>
      <c r="C40" s="11">
        <f>[36]Outubro!$F$6</f>
        <v>66</v>
      </c>
      <c r="D40" s="11">
        <f>[36]Outubro!$F$7</f>
        <v>75</v>
      </c>
      <c r="E40" s="11">
        <f>[36]Outubro!$F$8</f>
        <v>70</v>
      </c>
      <c r="F40" s="11">
        <f>[36]Outubro!$F$9</f>
        <v>93</v>
      </c>
      <c r="G40" s="11">
        <f>[36]Outubro!$F$10</f>
        <v>92</v>
      </c>
      <c r="H40" s="11">
        <f>[36]Outubro!$F$11</f>
        <v>94</v>
      </c>
      <c r="I40" s="11">
        <f>[36]Outubro!$F$12</f>
        <v>87</v>
      </c>
      <c r="J40" s="11">
        <f>[36]Outubro!$F$13</f>
        <v>87</v>
      </c>
      <c r="K40" s="11">
        <f>[36]Outubro!$F$14</f>
        <v>60</v>
      </c>
      <c r="L40" s="11">
        <f>[36]Outubro!$F$15</f>
        <v>56</v>
      </c>
      <c r="M40" s="11">
        <f>[36]Outubro!$F$16</f>
        <v>44</v>
      </c>
      <c r="N40" s="11">
        <f>[36]Outubro!$F$17</f>
        <v>42</v>
      </c>
      <c r="O40" s="11">
        <f>[36]Outubro!$F$18</f>
        <v>42</v>
      </c>
      <c r="P40" s="11">
        <f>[36]Outubro!$F$19</f>
        <v>63</v>
      </c>
      <c r="Q40" s="11">
        <f>[36]Outubro!$F$20</f>
        <v>78</v>
      </c>
      <c r="R40" s="11">
        <f>[36]Outubro!$F$21</f>
        <v>82</v>
      </c>
      <c r="S40" s="11">
        <f>[36]Outubro!$F$22</f>
        <v>79</v>
      </c>
      <c r="T40" s="11">
        <f>[36]Outubro!$F$23</f>
        <v>93</v>
      </c>
      <c r="U40" s="11">
        <f>[36]Outubro!$F$24</f>
        <v>89</v>
      </c>
      <c r="V40" s="11">
        <f>[36]Outubro!$F$25</f>
        <v>88</v>
      </c>
      <c r="W40" s="11">
        <f>[36]Outubro!$F$26</f>
        <v>84</v>
      </c>
      <c r="X40" s="11">
        <f>[36]Outubro!$F$27</f>
        <v>72</v>
      </c>
      <c r="Y40" s="11">
        <f>[36]Outubro!$F$28</f>
        <v>67</v>
      </c>
      <c r="Z40" s="11">
        <f>[36]Outubro!$F$29</f>
        <v>47</v>
      </c>
      <c r="AA40" s="11">
        <f>[36]Outubro!$F$30</f>
        <v>44</v>
      </c>
      <c r="AB40" s="11">
        <f>[36]Outubro!$F$31</f>
        <v>48</v>
      </c>
      <c r="AC40" s="11">
        <f>[36]Outubro!$F$32</f>
        <v>48</v>
      </c>
      <c r="AD40" s="11">
        <f>[36]Outubro!$F$33</f>
        <v>45</v>
      </c>
      <c r="AE40" s="11">
        <f>[36]Outubro!$F$34</f>
        <v>44</v>
      </c>
      <c r="AF40" s="11">
        <f>[36]Outubro!$F$35</f>
        <v>42</v>
      </c>
      <c r="AG40" s="14">
        <f t="shared" si="6"/>
        <v>94</v>
      </c>
      <c r="AH40" s="93">
        <f t="shared" si="7"/>
        <v>66.935483870967744</v>
      </c>
    </row>
    <row r="41" spans="1:36" x14ac:dyDescent="0.2">
      <c r="A41" s="57" t="s">
        <v>175</v>
      </c>
      <c r="B41" s="11">
        <f>[37]Outubro!$F$5</f>
        <v>61</v>
      </c>
      <c r="C41" s="11">
        <f>[37]Outubro!$F$6</f>
        <v>65</v>
      </c>
      <c r="D41" s="11">
        <f>[37]Outubro!$F$7</f>
        <v>91</v>
      </c>
      <c r="E41" s="11">
        <f>[37]Outubro!$F$8</f>
        <v>85</v>
      </c>
      <c r="F41" s="11">
        <f>[37]Outubro!$F$9</f>
        <v>87</v>
      </c>
      <c r="G41" s="11">
        <f>[37]Outubro!$F$10</f>
        <v>95</v>
      </c>
      <c r="H41" s="11">
        <f>[37]Outubro!$F$11</f>
        <v>94</v>
      </c>
      <c r="I41" s="11">
        <f>[37]Outubro!$F$12</f>
        <v>91</v>
      </c>
      <c r="J41" s="11">
        <f>[37]Outubro!$F$13</f>
        <v>94</v>
      </c>
      <c r="K41" s="11">
        <f>[37]Outubro!$F$14</f>
        <v>90</v>
      </c>
      <c r="L41" s="11">
        <f>[37]Outubro!$F$15</f>
        <v>85</v>
      </c>
      <c r="M41" s="11">
        <f>[37]Outubro!$F$16</f>
        <v>91</v>
      </c>
      <c r="N41" s="11">
        <f>[37]Outubro!$F$17</f>
        <v>84</v>
      </c>
      <c r="O41" s="11">
        <f>[37]Outubro!$F$18</f>
        <v>85</v>
      </c>
      <c r="P41" s="11">
        <f>[37]Outubro!$F$19</f>
        <v>91</v>
      </c>
      <c r="Q41" s="11">
        <f>[37]Outubro!$F$20</f>
        <v>81</v>
      </c>
      <c r="R41" s="11">
        <f>[37]Outubro!$F$21</f>
        <v>98</v>
      </c>
      <c r="S41" s="11">
        <f>[37]Outubro!$F$22</f>
        <v>89</v>
      </c>
      <c r="T41" s="11">
        <f>[37]Outubro!$F$23</f>
        <v>90</v>
      </c>
      <c r="U41" s="11">
        <f>[37]Outubro!$F$24</f>
        <v>97</v>
      </c>
      <c r="V41" s="11">
        <f>[37]Outubro!$F$25</f>
        <v>94</v>
      </c>
      <c r="W41" s="11">
        <f>[37]Outubro!$F$26</f>
        <v>96</v>
      </c>
      <c r="X41" s="11">
        <f>[37]Outubro!$F$27</f>
        <v>98</v>
      </c>
      <c r="Y41" s="11">
        <f>[37]Outubro!$F$28</f>
        <v>86</v>
      </c>
      <c r="Z41" s="11">
        <f>[37]Outubro!$F$29</f>
        <v>81</v>
      </c>
      <c r="AA41" s="11">
        <f>[37]Outubro!$F$30</f>
        <v>79</v>
      </c>
      <c r="AB41" s="11">
        <f>[37]Outubro!$F$31</f>
        <v>85</v>
      </c>
      <c r="AC41" s="11">
        <f>[37]Outubro!$F$32</f>
        <v>88</v>
      </c>
      <c r="AD41" s="11">
        <f>[37]Outubro!$F$33</f>
        <v>95</v>
      </c>
      <c r="AE41" s="11">
        <f>[37]Outubro!$F$34</f>
        <v>92</v>
      </c>
      <c r="AF41" s="11">
        <f>[37]Outubro!$F$35</f>
        <v>90</v>
      </c>
      <c r="AG41" s="14">
        <f t="shared" si="6"/>
        <v>98</v>
      </c>
      <c r="AH41" s="93">
        <f t="shared" si="7"/>
        <v>88</v>
      </c>
    </row>
    <row r="42" spans="1:36" x14ac:dyDescent="0.2">
      <c r="A42" s="57" t="s">
        <v>17</v>
      </c>
      <c r="B42" s="11">
        <f>[38]Outubro!$F$5</f>
        <v>64</v>
      </c>
      <c r="C42" s="11">
        <f>[38]Outubro!$F$6</f>
        <v>82</v>
      </c>
      <c r="D42" s="11">
        <f>[38]Outubro!$F$7</f>
        <v>96</v>
      </c>
      <c r="E42" s="11">
        <f>[38]Outubro!$F$8</f>
        <v>92</v>
      </c>
      <c r="F42" s="11">
        <f>[38]Outubro!$F$9</f>
        <v>95</v>
      </c>
      <c r="G42" s="11">
        <f>[38]Outubro!$F$10</f>
        <v>94</v>
      </c>
      <c r="H42" s="11">
        <f>[38]Outubro!$F$11</f>
        <v>99</v>
      </c>
      <c r="I42" s="11">
        <f>[38]Outubro!$F$12</f>
        <v>98</v>
      </c>
      <c r="J42" s="11">
        <f>[38]Outubro!$F$13</f>
        <v>100</v>
      </c>
      <c r="K42" s="11">
        <f>[38]Outubro!$F$14</f>
        <v>86</v>
      </c>
      <c r="L42" s="11">
        <f>[38]Outubro!$F$15</f>
        <v>87</v>
      </c>
      <c r="M42" s="11">
        <f>[38]Outubro!$F$16</f>
        <v>86</v>
      </c>
      <c r="N42" s="11">
        <f>[38]Outubro!$F$17</f>
        <v>79</v>
      </c>
      <c r="O42" s="11">
        <f>[38]Outubro!$F$18</f>
        <v>96</v>
      </c>
      <c r="P42" s="11">
        <f>[38]Outubro!$F$19</f>
        <v>98</v>
      </c>
      <c r="Q42" s="11">
        <f>[38]Outubro!$F$20</f>
        <v>92</v>
      </c>
      <c r="R42" s="11">
        <f>[38]Outubro!$F$21</f>
        <v>91</v>
      </c>
      <c r="S42" s="11">
        <f>[38]Outubro!$F$22</f>
        <v>92</v>
      </c>
      <c r="T42" s="11">
        <f>[38]Outubro!$F$23</f>
        <v>99</v>
      </c>
      <c r="U42" s="11">
        <f>[38]Outubro!$F$24</f>
        <v>100</v>
      </c>
      <c r="V42" s="11">
        <f>[38]Outubro!$F$25</f>
        <v>97</v>
      </c>
      <c r="W42" s="11">
        <f>[38]Outubro!$F$26</f>
        <v>95</v>
      </c>
      <c r="X42" s="11">
        <f>[38]Outubro!$F$27</f>
        <v>98</v>
      </c>
      <c r="Y42" s="11">
        <f>[38]Outubro!$F$28</f>
        <v>95</v>
      </c>
      <c r="Z42" s="11">
        <f>[38]Outubro!$F$29</f>
        <v>90</v>
      </c>
      <c r="AA42" s="11">
        <f>[38]Outubro!$F$30</f>
        <v>93</v>
      </c>
      <c r="AB42" s="11">
        <f>[38]Outubro!$F$31</f>
        <v>88</v>
      </c>
      <c r="AC42" s="11">
        <f>[38]Outubro!$F$32</f>
        <v>81</v>
      </c>
      <c r="AD42" s="11">
        <f>[38]Outubro!$F$33</f>
        <v>85</v>
      </c>
      <c r="AE42" s="11">
        <f>[38]Outubro!$F$34</f>
        <v>75</v>
      </c>
      <c r="AF42" s="11">
        <f>[38]Outubro!$F$35</f>
        <v>86</v>
      </c>
      <c r="AG42" s="14">
        <f t="shared" si="6"/>
        <v>100</v>
      </c>
      <c r="AH42" s="93">
        <f t="shared" si="7"/>
        <v>90.612903225806448</v>
      </c>
    </row>
    <row r="43" spans="1:36" x14ac:dyDescent="0.2">
      <c r="A43" s="57" t="s">
        <v>157</v>
      </c>
      <c r="B43" s="11">
        <f>[39]Outubro!$F$5</f>
        <v>57</v>
      </c>
      <c r="C43" s="11">
        <f>[39]Outubro!$F$6</f>
        <v>89</v>
      </c>
      <c r="D43" s="11">
        <f>[39]Outubro!$F$7</f>
        <v>100</v>
      </c>
      <c r="E43" s="11">
        <f>[39]Outubro!$F$8</f>
        <v>69</v>
      </c>
      <c r="F43" s="11">
        <f>[39]Outubro!$F$9</f>
        <v>98</v>
      </c>
      <c r="G43" s="11">
        <f>[39]Outubro!$F$10</f>
        <v>100</v>
      </c>
      <c r="H43" s="11">
        <f>[39]Outubro!$F$11</f>
        <v>98</v>
      </c>
      <c r="I43" s="11">
        <f>[39]Outubro!$F$12</f>
        <v>84</v>
      </c>
      <c r="J43" s="11">
        <f>[39]Outubro!$F$13</f>
        <v>100</v>
      </c>
      <c r="K43" s="11">
        <f>[39]Outubro!$F$14</f>
        <v>86</v>
      </c>
      <c r="L43" s="11">
        <f>[39]Outubro!$F$15</f>
        <v>91</v>
      </c>
      <c r="M43" s="11">
        <f>[39]Outubro!$F$16</f>
        <v>96</v>
      </c>
      <c r="N43" s="11">
        <f>[39]Outubro!$F$17</f>
        <v>86</v>
      </c>
      <c r="O43" s="11">
        <f>[39]Outubro!$F$18</f>
        <v>96</v>
      </c>
      <c r="P43" s="11">
        <f>[39]Outubro!$F$19</f>
        <v>85</v>
      </c>
      <c r="Q43" s="11">
        <f>[39]Outubro!$F$20</f>
        <v>78</v>
      </c>
      <c r="R43" s="11">
        <f>[39]Outubro!$F$21</f>
        <v>74</v>
      </c>
      <c r="S43" s="11">
        <f>[39]Outubro!$F$22</f>
        <v>88</v>
      </c>
      <c r="T43" s="11">
        <f>[39]Outubro!$F$23</f>
        <v>97</v>
      </c>
      <c r="U43" s="11">
        <f>[39]Outubro!$F$24</f>
        <v>100</v>
      </c>
      <c r="V43" s="11">
        <f>[39]Outubro!$F$25</f>
        <v>99</v>
      </c>
      <c r="W43" s="11">
        <f>[39]Outubro!$F$26</f>
        <v>97</v>
      </c>
      <c r="X43" s="11">
        <f>[39]Outubro!$F$27</f>
        <v>100</v>
      </c>
      <c r="Y43" s="11">
        <f>[39]Outubro!$F$28</f>
        <v>79</v>
      </c>
      <c r="Z43" s="11">
        <f>[39]Outubro!$F$29</f>
        <v>86</v>
      </c>
      <c r="AA43" s="11">
        <f>[39]Outubro!$F$30</f>
        <v>90</v>
      </c>
      <c r="AB43" s="11">
        <f>[39]Outubro!$F$31</f>
        <v>87</v>
      </c>
      <c r="AC43" s="11">
        <f>[39]Outubro!$F$32</f>
        <v>93</v>
      </c>
      <c r="AD43" s="11">
        <f>[39]Outubro!$F$33</f>
        <v>99</v>
      </c>
      <c r="AE43" s="11">
        <f>[39]Outubro!$F$34</f>
        <v>71</v>
      </c>
      <c r="AF43" s="11">
        <f>[39]Outubro!$F$35</f>
        <v>77</v>
      </c>
      <c r="AG43" s="14">
        <f t="shared" si="6"/>
        <v>100</v>
      </c>
      <c r="AH43" s="93">
        <f t="shared" si="7"/>
        <v>88.709677419354833</v>
      </c>
    </row>
    <row r="44" spans="1:36" x14ac:dyDescent="0.2">
      <c r="A44" s="57" t="s">
        <v>18</v>
      </c>
      <c r="B44" s="11">
        <f>[40]Outubro!$F$5</f>
        <v>63</v>
      </c>
      <c r="C44" s="11">
        <f>[40]Outubro!$F$6</f>
        <v>82</v>
      </c>
      <c r="D44" s="11">
        <f>[40]Outubro!$F$7</f>
        <v>88</v>
      </c>
      <c r="E44" s="11">
        <f>[40]Outubro!$F$8</f>
        <v>89</v>
      </c>
      <c r="F44" s="11">
        <f>[40]Outubro!$F$9</f>
        <v>85</v>
      </c>
      <c r="G44" s="11">
        <f>[40]Outubro!$F$10</f>
        <v>97</v>
      </c>
      <c r="H44" s="11">
        <f>[40]Outubro!$F$11</f>
        <v>96</v>
      </c>
      <c r="I44" s="11">
        <f>[40]Outubro!$F$12</f>
        <v>88</v>
      </c>
      <c r="J44" s="11">
        <f>[40]Outubro!$F$13</f>
        <v>95</v>
      </c>
      <c r="K44" s="11">
        <f>[40]Outubro!$F$14</f>
        <v>86</v>
      </c>
      <c r="L44" s="11">
        <f>[40]Outubro!$F$15</f>
        <v>82</v>
      </c>
      <c r="M44" s="11">
        <f>[40]Outubro!$F$16</f>
        <v>71</v>
      </c>
      <c r="N44" s="11">
        <f>[40]Outubro!$F$17</f>
        <v>95</v>
      </c>
      <c r="O44" s="11">
        <f>[40]Outubro!$F$18</f>
        <v>95</v>
      </c>
      <c r="P44" s="11">
        <f>[40]Outubro!$F$19</f>
        <v>91</v>
      </c>
      <c r="Q44" s="11">
        <f>[40]Outubro!$F$20</f>
        <v>85</v>
      </c>
      <c r="R44" s="11">
        <f>[40]Outubro!$F$21</f>
        <v>84</v>
      </c>
      <c r="S44" s="11">
        <f>[40]Outubro!$F$22</f>
        <v>85</v>
      </c>
      <c r="T44" s="11">
        <f>[40]Outubro!$F$23</f>
        <v>92</v>
      </c>
      <c r="U44" s="11">
        <f>[40]Outubro!$F$24</f>
        <v>88</v>
      </c>
      <c r="V44" s="11">
        <f>[40]Outubro!$F$25</f>
        <v>93</v>
      </c>
      <c r="W44" s="11">
        <f>[40]Outubro!$F$26</f>
        <v>98</v>
      </c>
      <c r="X44" s="11">
        <f>[40]Outubro!$F$27</f>
        <v>90</v>
      </c>
      <c r="Y44" s="11">
        <f>[40]Outubro!$F$28</f>
        <v>81</v>
      </c>
      <c r="Z44" s="11">
        <f>[40]Outubro!$F$29</f>
        <v>62</v>
      </c>
      <c r="AA44" s="11">
        <f>[40]Outubro!$F$30</f>
        <v>81</v>
      </c>
      <c r="AB44" s="11">
        <f>[40]Outubro!$F$31</f>
        <v>76</v>
      </c>
      <c r="AC44" s="11">
        <f>[40]Outubro!$F$32</f>
        <v>77</v>
      </c>
      <c r="AD44" s="11">
        <f>[40]Outubro!$F$33</f>
        <v>83</v>
      </c>
      <c r="AE44" s="11">
        <f>[40]Outubro!$F$34</f>
        <v>80</v>
      </c>
      <c r="AF44" s="11">
        <f>[40]Outubro!$F$35</f>
        <v>75</v>
      </c>
      <c r="AG44" s="14">
        <f t="shared" si="6"/>
        <v>98</v>
      </c>
      <c r="AH44" s="93">
        <f t="shared" si="7"/>
        <v>84.935483870967744</v>
      </c>
      <c r="AJ44" t="s">
        <v>47</v>
      </c>
    </row>
    <row r="45" spans="1:36" x14ac:dyDescent="0.2">
      <c r="A45" s="57" t="s">
        <v>162</v>
      </c>
      <c r="B45" s="11">
        <f>[41]Outubro!$F$5</f>
        <v>74</v>
      </c>
      <c r="C45" s="11">
        <f>[41]Outubro!$F$6</f>
        <v>67</v>
      </c>
      <c r="D45" s="11">
        <f>[41]Outubro!$F$7</f>
        <v>88</v>
      </c>
      <c r="E45" s="11">
        <f>[41]Outubro!$F$8</f>
        <v>70</v>
      </c>
      <c r="F45" s="11">
        <f>[41]Outubro!$F$9</f>
        <v>65</v>
      </c>
      <c r="G45" s="11">
        <f>[41]Outubro!$F$10</f>
        <v>75</v>
      </c>
      <c r="H45" s="11">
        <f>[41]Outubro!$F$11</f>
        <v>90</v>
      </c>
      <c r="I45" s="11">
        <f>[41]Outubro!$F$12</f>
        <v>96</v>
      </c>
      <c r="J45" s="11">
        <f>[41]Outubro!$F$13</f>
        <v>97</v>
      </c>
      <c r="K45" s="11">
        <f>[41]Outubro!$F$14</f>
        <v>86</v>
      </c>
      <c r="L45" s="11">
        <f>[41]Outubro!$F$15</f>
        <v>92</v>
      </c>
      <c r="M45" s="11">
        <f>[41]Outubro!$F$16</f>
        <v>88</v>
      </c>
      <c r="N45" s="11">
        <f>[41]Outubro!$F$17</f>
        <v>83</v>
      </c>
      <c r="O45" s="11">
        <f>[41]Outubro!$F$18</f>
        <v>90</v>
      </c>
      <c r="P45" s="11">
        <f>[41]Outubro!$F$19</f>
        <v>78</v>
      </c>
      <c r="Q45" s="11">
        <f>[41]Outubro!$F$20</f>
        <v>71</v>
      </c>
      <c r="R45" s="11">
        <f>[41]Outubro!$F$21</f>
        <v>70</v>
      </c>
      <c r="S45" s="11">
        <f>[41]Outubro!$F$22</f>
        <v>78</v>
      </c>
      <c r="T45" s="11">
        <f>[41]Outubro!$F$23</f>
        <v>91</v>
      </c>
      <c r="U45" s="11">
        <f>[41]Outubro!$F$24</f>
        <v>88</v>
      </c>
      <c r="V45" s="11">
        <f>[41]Outubro!$F$25</f>
        <v>98</v>
      </c>
      <c r="W45" s="11">
        <f>[41]Outubro!$F$26</f>
        <v>97</v>
      </c>
      <c r="X45" s="11">
        <f>[41]Outubro!$F$27</f>
        <v>98</v>
      </c>
      <c r="Y45" s="11">
        <f>[41]Outubro!$F$28</f>
        <v>88</v>
      </c>
      <c r="Z45" s="11">
        <f>[41]Outubro!$F$29</f>
        <v>88</v>
      </c>
      <c r="AA45" s="11">
        <f>[41]Outubro!$F$30</f>
        <v>88</v>
      </c>
      <c r="AB45" s="11">
        <f>[41]Outubro!$F$31</f>
        <v>75</v>
      </c>
      <c r="AC45" s="11">
        <f>[41]Outubro!$F$32</f>
        <v>87</v>
      </c>
      <c r="AD45" s="11">
        <f>[41]Outubro!$F$33</f>
        <v>96</v>
      </c>
      <c r="AE45" s="11">
        <f>[41]Outubro!$F$34</f>
        <v>74</v>
      </c>
      <c r="AF45" s="11">
        <f>[41]Outubro!$F$35</f>
        <v>76</v>
      </c>
      <c r="AG45" s="14">
        <f t="shared" si="6"/>
        <v>98</v>
      </c>
      <c r="AH45" s="93">
        <f t="shared" si="7"/>
        <v>83.935483870967744</v>
      </c>
      <c r="AJ45" t="s">
        <v>47</v>
      </c>
    </row>
    <row r="46" spans="1:36" x14ac:dyDescent="0.2">
      <c r="A46" s="57" t="s">
        <v>19</v>
      </c>
      <c r="B46" s="11">
        <f>[42]Outubro!$F$5</f>
        <v>45</v>
      </c>
      <c r="C46" s="11">
        <f>[42]Outubro!$F$6</f>
        <v>84</v>
      </c>
      <c r="D46" s="11">
        <f>[42]Outubro!$F$7</f>
        <v>92</v>
      </c>
      <c r="E46" s="11">
        <f>[42]Outubro!$F$8</f>
        <v>90</v>
      </c>
      <c r="F46" s="11">
        <f>[42]Outubro!$F$9</f>
        <v>95</v>
      </c>
      <c r="G46" s="11">
        <f>[42]Outubro!$F$10</f>
        <v>95</v>
      </c>
      <c r="H46" s="11">
        <f>[42]Outubro!$F$11</f>
        <v>96</v>
      </c>
      <c r="I46" s="11">
        <f>[42]Outubro!$F$12</f>
        <v>95</v>
      </c>
      <c r="J46" s="11">
        <f>[42]Outubro!$F$13</f>
        <v>76</v>
      </c>
      <c r="K46" s="11">
        <f>[42]Outubro!$F$14</f>
        <v>66</v>
      </c>
      <c r="L46" s="11">
        <f>[42]Outubro!$F$15</f>
        <v>58</v>
      </c>
      <c r="M46" s="11">
        <f>[42]Outubro!$F$16</f>
        <v>72</v>
      </c>
      <c r="N46" s="11">
        <f>[42]Outubro!$F$17</f>
        <v>77</v>
      </c>
      <c r="O46" s="11">
        <f>[42]Outubro!$F$18</f>
        <v>89</v>
      </c>
      <c r="P46" s="11">
        <f>[42]Outubro!$F$19</f>
        <v>93</v>
      </c>
      <c r="Q46" s="11">
        <f>[42]Outubro!$F$20</f>
        <v>96</v>
      </c>
      <c r="R46" s="11">
        <f>[42]Outubro!$F$21</f>
        <v>85</v>
      </c>
      <c r="S46" s="11">
        <f>[42]Outubro!$F$22</f>
        <v>93</v>
      </c>
      <c r="T46" s="11">
        <f>[42]Outubro!$F$23</f>
        <v>96</v>
      </c>
      <c r="U46" s="11">
        <f>[42]Outubro!$F$24</f>
        <v>94</v>
      </c>
      <c r="V46" s="11">
        <f>[42]Outubro!$F$25</f>
        <v>96</v>
      </c>
      <c r="W46" s="11">
        <f>[42]Outubro!$F$26</f>
        <v>96</v>
      </c>
      <c r="X46" s="11">
        <f>[42]Outubro!$F$27</f>
        <v>89</v>
      </c>
      <c r="Y46" s="11">
        <f>[42]Outubro!$F$28</f>
        <v>66</v>
      </c>
      <c r="Z46" s="11">
        <f>[42]Outubro!$F$29</f>
        <v>64</v>
      </c>
      <c r="AA46" s="11">
        <f>[42]Outubro!$F$30</f>
        <v>59</v>
      </c>
      <c r="AB46" s="11">
        <f>[42]Outubro!$F$31</f>
        <v>73</v>
      </c>
      <c r="AC46" s="11">
        <f>[42]Outubro!$F$32</f>
        <v>79</v>
      </c>
      <c r="AD46" s="11">
        <f>[42]Outubro!$F$33</f>
        <v>82</v>
      </c>
      <c r="AE46" s="11">
        <f>[42]Outubro!$F$34</f>
        <v>74</v>
      </c>
      <c r="AF46" s="11">
        <f>[42]Outubro!$F$35</f>
        <v>96</v>
      </c>
      <c r="AG46" s="14">
        <f t="shared" si="6"/>
        <v>96</v>
      </c>
      <c r="AH46" s="93">
        <f t="shared" si="7"/>
        <v>82.612903225806448</v>
      </c>
      <c r="AI46" s="12" t="s">
        <v>47</v>
      </c>
      <c r="AJ46" t="s">
        <v>47</v>
      </c>
    </row>
    <row r="47" spans="1:36" x14ac:dyDescent="0.2">
      <c r="A47" s="57" t="s">
        <v>31</v>
      </c>
      <c r="B47" s="11">
        <f>[43]Outubro!$F$5</f>
        <v>48</v>
      </c>
      <c r="C47" s="11">
        <f>[43]Outubro!$F$6</f>
        <v>71</v>
      </c>
      <c r="D47" s="11">
        <f>[43]Outubro!$F$7</f>
        <v>83</v>
      </c>
      <c r="E47" s="11">
        <f>[43]Outubro!$F$8</f>
        <v>89</v>
      </c>
      <c r="F47" s="11">
        <f>[43]Outubro!$F$9</f>
        <v>90</v>
      </c>
      <c r="G47" s="11">
        <f>[43]Outubro!$F$10</f>
        <v>90</v>
      </c>
      <c r="H47" s="11">
        <f>[43]Outubro!$F$11</f>
        <v>94</v>
      </c>
      <c r="I47" s="11">
        <f>[43]Outubro!$F$12</f>
        <v>94</v>
      </c>
      <c r="J47" s="11">
        <f>[43]Outubro!$F$13</f>
        <v>86</v>
      </c>
      <c r="K47" s="11">
        <f>[43]Outubro!$F$14</f>
        <v>77</v>
      </c>
      <c r="L47" s="11">
        <f>[43]Outubro!$F$15</f>
        <v>80</v>
      </c>
      <c r="M47" s="11">
        <f>[43]Outubro!$F$16</f>
        <v>65</v>
      </c>
      <c r="N47" s="11">
        <f>[43]Outubro!$F$17</f>
        <v>77</v>
      </c>
      <c r="O47" s="11">
        <f>[43]Outubro!$F$18</f>
        <v>81</v>
      </c>
      <c r="P47" s="11">
        <f>[43]Outubro!$F$19</f>
        <v>86</v>
      </c>
      <c r="Q47" s="11">
        <f>[43]Outubro!$F$20</f>
        <v>90</v>
      </c>
      <c r="R47" s="11">
        <f>[43]Outubro!$F$21</f>
        <v>77</v>
      </c>
      <c r="S47" s="11">
        <f>[43]Outubro!$F$22</f>
        <v>77</v>
      </c>
      <c r="T47" s="11">
        <f>[43]Outubro!$F$23</f>
        <v>84</v>
      </c>
      <c r="U47" s="11">
        <f>[43]Outubro!$F$24</f>
        <v>94</v>
      </c>
      <c r="V47" s="11">
        <f>[43]Outubro!$F$25</f>
        <v>94</v>
      </c>
      <c r="W47" s="11">
        <f>[43]Outubro!$F$26</f>
        <v>91</v>
      </c>
      <c r="X47" s="11">
        <f>[43]Outubro!$F$27</f>
        <v>84</v>
      </c>
      <c r="Y47" s="11">
        <f>[43]Outubro!$F$28</f>
        <v>78</v>
      </c>
      <c r="Z47" s="11">
        <f>[43]Outubro!$F$29</f>
        <v>59</v>
      </c>
      <c r="AA47" s="11">
        <f>[43]Outubro!$F$30</f>
        <v>93</v>
      </c>
      <c r="AB47" s="11">
        <f>[43]Outubro!$F$31</f>
        <v>80</v>
      </c>
      <c r="AC47" s="11">
        <f>[43]Outubro!$F$32</f>
        <v>71</v>
      </c>
      <c r="AD47" s="11">
        <f>[43]Outubro!$F$33</f>
        <v>75</v>
      </c>
      <c r="AE47" s="11">
        <f>[43]Outubro!$F$34</f>
        <v>65</v>
      </c>
      <c r="AF47" s="11">
        <f>[43]Outubro!$F$35</f>
        <v>62</v>
      </c>
      <c r="AG47" s="14">
        <f t="shared" si="6"/>
        <v>94</v>
      </c>
      <c r="AH47" s="93">
        <f t="shared" si="7"/>
        <v>80.161290322580641</v>
      </c>
      <c r="AJ47" t="s">
        <v>47</v>
      </c>
    </row>
    <row r="48" spans="1:36" x14ac:dyDescent="0.2">
      <c r="A48" s="57" t="s">
        <v>44</v>
      </c>
      <c r="B48" s="11">
        <f>[44]Outubro!$F$5</f>
        <v>69</v>
      </c>
      <c r="C48" s="11">
        <f>[44]Outubro!$F$6</f>
        <v>88</v>
      </c>
      <c r="D48" s="11">
        <f>[44]Outubro!$F$7</f>
        <v>78</v>
      </c>
      <c r="E48" s="11">
        <f>[44]Outubro!$F$8</f>
        <v>73</v>
      </c>
      <c r="F48" s="11">
        <f>[44]Outubro!$F$9</f>
        <v>89</v>
      </c>
      <c r="G48" s="11">
        <f>[44]Outubro!$F$10</f>
        <v>98</v>
      </c>
      <c r="H48" s="11">
        <f>[44]Outubro!$F$11</f>
        <v>97</v>
      </c>
      <c r="I48" s="11">
        <f>[44]Outubro!$F$12</f>
        <v>91</v>
      </c>
      <c r="J48" s="11">
        <f>[44]Outubro!$F$13</f>
        <v>91</v>
      </c>
      <c r="K48" s="11">
        <f>[44]Outubro!$F$14</f>
        <v>81</v>
      </c>
      <c r="L48" s="11">
        <f>[44]Outubro!$F$15</f>
        <v>71</v>
      </c>
      <c r="M48" s="11">
        <f>[44]Outubro!$F$16</f>
        <v>71</v>
      </c>
      <c r="N48" s="11">
        <f>[44]Outubro!$F$17</f>
        <v>80</v>
      </c>
      <c r="O48" s="11">
        <f>[44]Outubro!$F$18</f>
        <v>85</v>
      </c>
      <c r="P48" s="11">
        <f>[44]Outubro!$F$19</f>
        <v>82</v>
      </c>
      <c r="Q48" s="11">
        <f>[44]Outubro!$F$20</f>
        <v>91</v>
      </c>
      <c r="R48" s="11">
        <f>[44]Outubro!$F$21</f>
        <v>89</v>
      </c>
      <c r="S48" s="11">
        <f>[44]Outubro!$F$22</f>
        <v>89</v>
      </c>
      <c r="T48" s="11">
        <f>[44]Outubro!$F$23</f>
        <v>80</v>
      </c>
      <c r="U48" s="11">
        <f>[44]Outubro!$F$24</f>
        <v>94</v>
      </c>
      <c r="V48" s="11">
        <f>[44]Outubro!$F$25</f>
        <v>96</v>
      </c>
      <c r="W48" s="11">
        <f>[44]Outubro!$F$26</f>
        <v>97</v>
      </c>
      <c r="X48" s="11">
        <f>[44]Outubro!$F$27</f>
        <v>92</v>
      </c>
      <c r="Y48" s="11">
        <f>[44]Outubro!$F$28</f>
        <v>74</v>
      </c>
      <c r="Z48" s="11">
        <f>[44]Outubro!$F$29</f>
        <v>92</v>
      </c>
      <c r="AA48" s="11">
        <f>[44]Outubro!$F$30</f>
        <v>81</v>
      </c>
      <c r="AB48" s="11">
        <f>[44]Outubro!$F$31</f>
        <v>82</v>
      </c>
      <c r="AC48" s="11">
        <f>[44]Outubro!$F$32</f>
        <v>74</v>
      </c>
      <c r="AD48" s="11">
        <f>[44]Outubro!$F$33</f>
        <v>82</v>
      </c>
      <c r="AE48" s="11">
        <f>[44]Outubro!$F$34</f>
        <v>74</v>
      </c>
      <c r="AF48" s="11">
        <f>[44]Outubro!$F$35</f>
        <v>86</v>
      </c>
      <c r="AG48" s="14">
        <f t="shared" si="6"/>
        <v>98</v>
      </c>
      <c r="AH48" s="93">
        <f t="shared" si="7"/>
        <v>84.41935483870968</v>
      </c>
      <c r="AI48" s="12" t="s">
        <v>47</v>
      </c>
      <c r="AJ48" t="s">
        <v>47</v>
      </c>
    </row>
    <row r="49" spans="1:36" x14ac:dyDescent="0.2">
      <c r="A49" s="57" t="s">
        <v>20</v>
      </c>
      <c r="B49" s="11" t="str">
        <f>[45]Outubro!$F$5</f>
        <v>*</v>
      </c>
      <c r="C49" s="11" t="str">
        <f>[45]Outubro!$F$6</f>
        <v>*</v>
      </c>
      <c r="D49" s="11" t="str">
        <f>[45]Outubro!$F$7</f>
        <v>*</v>
      </c>
      <c r="E49" s="11" t="str">
        <f>[45]Outubro!$F$8</f>
        <v>*</v>
      </c>
      <c r="F49" s="11" t="str">
        <f>[45]Outubro!$F$9</f>
        <v>*</v>
      </c>
      <c r="G49" s="11" t="str">
        <f>[45]Outubro!$F$10</f>
        <v>*</v>
      </c>
      <c r="H49" s="11" t="str">
        <f>[45]Outubro!$F$11</f>
        <v>*</v>
      </c>
      <c r="I49" s="11" t="str">
        <f>[45]Outubro!$F$12</f>
        <v>*</v>
      </c>
      <c r="J49" s="11" t="str">
        <f>[45]Outubro!$F$13</f>
        <v>*</v>
      </c>
      <c r="K49" s="11" t="str">
        <f>[45]Outubro!$F$14</f>
        <v>*</v>
      </c>
      <c r="L49" s="11" t="str">
        <f>[45]Outubro!$F$15</f>
        <v>*</v>
      </c>
      <c r="M49" s="11" t="str">
        <f>[45]Outubro!$F$16</f>
        <v>*</v>
      </c>
      <c r="N49" s="11" t="str">
        <f>[45]Outubro!$F$17</f>
        <v>*</v>
      </c>
      <c r="O49" s="11" t="str">
        <f>[45]Outubro!$F$18</f>
        <v>*</v>
      </c>
      <c r="P49" s="11" t="str">
        <f>[45]Outubro!$F$19</f>
        <v>*</v>
      </c>
      <c r="Q49" s="11" t="str">
        <f>[45]Outubro!$F$20</f>
        <v>*</v>
      </c>
      <c r="R49" s="11" t="str">
        <f>[45]Outubro!$F$21</f>
        <v>*</v>
      </c>
      <c r="S49" s="11" t="str">
        <f>[45]Outubro!$F$22</f>
        <v>*</v>
      </c>
      <c r="T49" s="11" t="str">
        <f>[45]Outubro!$F$23</f>
        <v>*</v>
      </c>
      <c r="U49" s="11" t="str">
        <f>[45]Outubro!$F$24</f>
        <v>*</v>
      </c>
      <c r="V49" s="11" t="str">
        <f>[45]Outubro!$F$25</f>
        <v>*</v>
      </c>
      <c r="W49" s="11" t="str">
        <f>[45]Outubro!$F$26</f>
        <v>*</v>
      </c>
      <c r="X49" s="11" t="str">
        <f>[45]Outubro!$F$27</f>
        <v>*</v>
      </c>
      <c r="Y49" s="11" t="str">
        <f>[45]Outubro!$F$28</f>
        <v>*</v>
      </c>
      <c r="Z49" s="11" t="str">
        <f>[45]Outubro!$F$29</f>
        <v>*</v>
      </c>
      <c r="AA49" s="11" t="str">
        <f>[45]Outubro!$F$30</f>
        <v>*</v>
      </c>
      <c r="AB49" s="11" t="str">
        <f>[45]Outubro!$F$31</f>
        <v>*</v>
      </c>
      <c r="AC49" s="11" t="str">
        <f>[45]Outubro!$F$32</f>
        <v>*</v>
      </c>
      <c r="AD49" s="11" t="str">
        <f>[45]Outubro!$F$33</f>
        <v>*</v>
      </c>
      <c r="AE49" s="11" t="str">
        <f>[45]Outubro!$F$34</f>
        <v>*</v>
      </c>
      <c r="AF49" s="11" t="str">
        <f>[45]Outubro!$F$35</f>
        <v>*</v>
      </c>
      <c r="AG49" s="14" t="s">
        <v>226</v>
      </c>
      <c r="AH49" s="93" t="s">
        <v>226</v>
      </c>
    </row>
    <row r="50" spans="1:36" s="5" customFormat="1" ht="17.100000000000001" customHeight="1" x14ac:dyDescent="0.2">
      <c r="A50" s="58" t="s">
        <v>33</v>
      </c>
      <c r="B50" s="13">
        <f t="shared" ref="B50:AG50" si="8">MAX(B5:B49)</f>
        <v>88</v>
      </c>
      <c r="C50" s="13">
        <f t="shared" si="8"/>
        <v>99</v>
      </c>
      <c r="D50" s="13">
        <f t="shared" si="8"/>
        <v>100</v>
      </c>
      <c r="E50" s="13">
        <f t="shared" si="8"/>
        <v>100</v>
      </c>
      <c r="F50" s="13">
        <f t="shared" si="8"/>
        <v>100</v>
      </c>
      <c r="G50" s="13">
        <f t="shared" si="8"/>
        <v>100</v>
      </c>
      <c r="H50" s="13">
        <f t="shared" si="8"/>
        <v>100</v>
      </c>
      <c r="I50" s="13">
        <f t="shared" si="8"/>
        <v>100</v>
      </c>
      <c r="J50" s="13">
        <f t="shared" si="8"/>
        <v>100</v>
      </c>
      <c r="K50" s="13">
        <f t="shared" si="8"/>
        <v>100</v>
      </c>
      <c r="L50" s="13">
        <f t="shared" si="8"/>
        <v>96</v>
      </c>
      <c r="M50" s="13">
        <f t="shared" si="8"/>
        <v>96</v>
      </c>
      <c r="N50" s="13">
        <f t="shared" si="8"/>
        <v>100</v>
      </c>
      <c r="O50" s="13">
        <f t="shared" si="8"/>
        <v>96</v>
      </c>
      <c r="P50" s="13">
        <f t="shared" si="8"/>
        <v>100</v>
      </c>
      <c r="Q50" s="13">
        <f t="shared" si="8"/>
        <v>100</v>
      </c>
      <c r="R50" s="13">
        <f t="shared" si="8"/>
        <v>100</v>
      </c>
      <c r="S50" s="13">
        <f t="shared" si="8"/>
        <v>99</v>
      </c>
      <c r="T50" s="13">
        <f t="shared" si="8"/>
        <v>100</v>
      </c>
      <c r="U50" s="13">
        <f t="shared" si="8"/>
        <v>100</v>
      </c>
      <c r="V50" s="13">
        <f t="shared" si="8"/>
        <v>100</v>
      </c>
      <c r="W50" s="13">
        <f t="shared" si="8"/>
        <v>100</v>
      </c>
      <c r="X50" s="13">
        <f t="shared" si="8"/>
        <v>100</v>
      </c>
      <c r="Y50" s="13">
        <f t="shared" si="8"/>
        <v>100</v>
      </c>
      <c r="Z50" s="13">
        <f t="shared" si="8"/>
        <v>100</v>
      </c>
      <c r="AA50" s="13">
        <f t="shared" si="8"/>
        <v>93</v>
      </c>
      <c r="AB50" s="13">
        <f t="shared" si="8"/>
        <v>93</v>
      </c>
      <c r="AC50" s="13">
        <f t="shared" si="8"/>
        <v>100</v>
      </c>
      <c r="AD50" s="13">
        <f t="shared" si="8"/>
        <v>100</v>
      </c>
      <c r="AE50" s="13">
        <f t="shared" si="8"/>
        <v>94</v>
      </c>
      <c r="AF50" s="13">
        <f>MAX(AF5:AF49)</f>
        <v>100</v>
      </c>
      <c r="AG50" s="14">
        <f t="shared" si="8"/>
        <v>100</v>
      </c>
      <c r="AH50" s="93">
        <f>AVERAGE(AH5:AH49)</f>
        <v>82.580936873441615</v>
      </c>
      <c r="AJ50" s="5" t="s">
        <v>47</v>
      </c>
    </row>
    <row r="51" spans="1:36" x14ac:dyDescent="0.2">
      <c r="A51" s="46"/>
      <c r="B51" s="47"/>
      <c r="C51" s="47"/>
      <c r="D51" s="47" t="s">
        <v>101</v>
      </c>
      <c r="E51" s="47"/>
      <c r="F51" s="47"/>
      <c r="G51" s="47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54"/>
      <c r="AE51" s="60" t="s">
        <v>47</v>
      </c>
      <c r="AF51" s="60"/>
      <c r="AG51" s="51"/>
      <c r="AH51" s="53"/>
    </row>
    <row r="52" spans="1:36" x14ac:dyDescent="0.2">
      <c r="A52" s="46"/>
      <c r="B52" s="48" t="s">
        <v>102</v>
      </c>
      <c r="C52" s="48"/>
      <c r="D52" s="48"/>
      <c r="E52" s="48"/>
      <c r="F52" s="48"/>
      <c r="G52" s="48"/>
      <c r="H52" s="48"/>
      <c r="I52" s="48"/>
      <c r="J52" s="89"/>
      <c r="K52" s="89"/>
      <c r="L52" s="89"/>
      <c r="M52" s="89" t="s">
        <v>45</v>
      </c>
      <c r="N52" s="89"/>
      <c r="O52" s="89"/>
      <c r="P52" s="89"/>
      <c r="Q52" s="89"/>
      <c r="R52" s="89"/>
      <c r="S52" s="89"/>
      <c r="T52" s="150" t="s">
        <v>97</v>
      </c>
      <c r="U52" s="150"/>
      <c r="V52" s="150"/>
      <c r="W52" s="150"/>
      <c r="X52" s="150"/>
      <c r="Y52" s="89"/>
      <c r="Z52" s="89"/>
      <c r="AA52" s="89"/>
      <c r="AB52" s="89"/>
      <c r="AC52" s="89"/>
      <c r="AD52" s="89"/>
      <c r="AE52" s="89"/>
      <c r="AF52" s="115"/>
      <c r="AG52" s="51"/>
      <c r="AH52" s="50"/>
    </row>
    <row r="53" spans="1:36" x14ac:dyDescent="0.2">
      <c r="A53" s="49"/>
      <c r="B53" s="89"/>
      <c r="C53" s="89"/>
      <c r="D53" s="89"/>
      <c r="E53" s="89"/>
      <c r="F53" s="89"/>
      <c r="G53" s="89"/>
      <c r="H53" s="89"/>
      <c r="I53" s="89"/>
      <c r="J53" s="90"/>
      <c r="K53" s="90"/>
      <c r="L53" s="90"/>
      <c r="M53" s="90" t="s">
        <v>46</v>
      </c>
      <c r="N53" s="90"/>
      <c r="O53" s="90"/>
      <c r="P53" s="90"/>
      <c r="Q53" s="89"/>
      <c r="R53" s="89"/>
      <c r="S53" s="89"/>
      <c r="T53" s="151" t="s">
        <v>98</v>
      </c>
      <c r="U53" s="151"/>
      <c r="V53" s="151"/>
      <c r="W53" s="151"/>
      <c r="X53" s="151"/>
      <c r="Y53" s="89"/>
      <c r="Z53" s="89"/>
      <c r="AA53" s="89"/>
      <c r="AB53" s="89"/>
      <c r="AC53" s="89"/>
      <c r="AD53" s="54"/>
      <c r="AE53" s="54"/>
      <c r="AF53" s="54"/>
      <c r="AG53" s="51"/>
      <c r="AH53" s="50"/>
      <c r="AI53" s="12" t="s">
        <v>47</v>
      </c>
    </row>
    <row r="54" spans="1:36" x14ac:dyDescent="0.2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54"/>
      <c r="AE54" s="54"/>
      <c r="AF54" s="54"/>
      <c r="AG54" s="51"/>
      <c r="AH54" s="94"/>
    </row>
    <row r="55" spans="1:36" x14ac:dyDescent="0.2">
      <c r="A55" s="4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54"/>
      <c r="AF55" s="54"/>
      <c r="AG55" s="51"/>
      <c r="AH55" s="53"/>
      <c r="AJ55" t="s">
        <v>47</v>
      </c>
    </row>
    <row r="56" spans="1:36" x14ac:dyDescent="0.2">
      <c r="A56" s="4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55"/>
      <c r="AF56" s="55"/>
      <c r="AG56" s="51"/>
      <c r="AH56" s="53"/>
    </row>
    <row r="57" spans="1:36" ht="13.5" thickBot="1" x14ac:dyDescent="0.25">
      <c r="A57" s="61"/>
      <c r="B57" s="62"/>
      <c r="C57" s="62"/>
      <c r="D57" s="62"/>
      <c r="E57" s="62"/>
      <c r="F57" s="62"/>
      <c r="G57" s="62" t="s">
        <v>47</v>
      </c>
      <c r="H57" s="62"/>
      <c r="I57" s="62"/>
      <c r="J57" s="62"/>
      <c r="K57" s="62"/>
      <c r="L57" s="62" t="s">
        <v>47</v>
      </c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3"/>
      <c r="AH57" s="95"/>
    </row>
    <row r="58" spans="1:36" x14ac:dyDescent="0.2">
      <c r="AJ58" t="s">
        <v>47</v>
      </c>
    </row>
    <row r="59" spans="1:36" x14ac:dyDescent="0.2">
      <c r="U59" s="2" t="s">
        <v>47</v>
      </c>
      <c r="Y59" s="2" t="s">
        <v>47</v>
      </c>
      <c r="AJ59" t="s">
        <v>47</v>
      </c>
    </row>
    <row r="60" spans="1:36" x14ac:dyDescent="0.2">
      <c r="L60" s="2" t="s">
        <v>47</v>
      </c>
      <c r="Q60" s="2" t="s">
        <v>47</v>
      </c>
      <c r="U60" s="2" t="s">
        <v>47</v>
      </c>
      <c r="AD60" s="2" t="s">
        <v>47</v>
      </c>
      <c r="AJ60" t="s">
        <v>47</v>
      </c>
    </row>
    <row r="61" spans="1:36" x14ac:dyDescent="0.2">
      <c r="O61" s="2" t="s">
        <v>47</v>
      </c>
      <c r="AB61" s="2" t="s">
        <v>47</v>
      </c>
      <c r="AG61" s="7" t="s">
        <v>47</v>
      </c>
    </row>
    <row r="62" spans="1:36" x14ac:dyDescent="0.2">
      <c r="G62" s="2" t="s">
        <v>47</v>
      </c>
      <c r="L62" s="2" t="s">
        <v>47</v>
      </c>
      <c r="AF62" s="2" t="s">
        <v>47</v>
      </c>
    </row>
    <row r="63" spans="1:36" x14ac:dyDescent="0.2">
      <c r="P63" s="2" t="s">
        <v>229</v>
      </c>
      <c r="S63" s="2" t="s">
        <v>47</v>
      </c>
      <c r="U63" s="2" t="s">
        <v>47</v>
      </c>
      <c r="V63" s="2" t="s">
        <v>47</v>
      </c>
      <c r="Y63" s="2" t="s">
        <v>47</v>
      </c>
      <c r="AD63" s="2" t="s">
        <v>47</v>
      </c>
    </row>
    <row r="64" spans="1:36" x14ac:dyDescent="0.2">
      <c r="L64" s="2" t="s">
        <v>47</v>
      </c>
      <c r="S64" s="2" t="s">
        <v>47</v>
      </c>
      <c r="T64" s="2" t="s">
        <v>47</v>
      </c>
      <c r="Z64" s="2" t="s">
        <v>47</v>
      </c>
      <c r="AA64" s="2" t="s">
        <v>47</v>
      </c>
      <c r="AB64" s="2" t="s">
        <v>47</v>
      </c>
      <c r="AE64" s="2" t="s">
        <v>47</v>
      </c>
      <c r="AI64" t="s">
        <v>47</v>
      </c>
    </row>
    <row r="65" spans="7:36" x14ac:dyDescent="0.2">
      <c r="V65" s="2" t="s">
        <v>47</v>
      </c>
      <c r="W65" s="2" t="s">
        <v>47</v>
      </c>
      <c r="X65" s="2" t="s">
        <v>47</v>
      </c>
      <c r="Y65" s="2" t="s">
        <v>47</v>
      </c>
      <c r="AG65" s="7" t="s">
        <v>47</v>
      </c>
    </row>
    <row r="66" spans="7:36" x14ac:dyDescent="0.2">
      <c r="G66" s="2" t="s">
        <v>47</v>
      </c>
      <c r="P66" s="2" t="s">
        <v>47</v>
      </c>
      <c r="V66" s="2" t="s">
        <v>47</v>
      </c>
      <c r="Y66" s="2" t="s">
        <v>47</v>
      </c>
      <c r="AE66" s="2" t="s">
        <v>47</v>
      </c>
    </row>
    <row r="67" spans="7:36" x14ac:dyDescent="0.2">
      <c r="R67" s="2" t="s">
        <v>47</v>
      </c>
      <c r="U67" s="2" t="s">
        <v>47</v>
      </c>
    </row>
    <row r="68" spans="7:36" x14ac:dyDescent="0.2">
      <c r="L68" s="2" t="s">
        <v>47</v>
      </c>
      <c r="Y68" s="2" t="s">
        <v>47</v>
      </c>
      <c r="AC68" s="2" t="s">
        <v>47</v>
      </c>
      <c r="AD68" s="2" t="s">
        <v>47</v>
      </c>
    </row>
    <row r="69" spans="7:36" x14ac:dyDescent="0.2">
      <c r="AJ69" t="s">
        <v>47</v>
      </c>
    </row>
    <row r="70" spans="7:36" x14ac:dyDescent="0.2">
      <c r="N70" s="2" t="s">
        <v>47</v>
      </c>
    </row>
    <row r="71" spans="7:36" x14ac:dyDescent="0.2">
      <c r="U71" s="2" t="s">
        <v>47</v>
      </c>
    </row>
    <row r="76" spans="7:36" x14ac:dyDescent="0.2">
      <c r="W76" s="2" t="s">
        <v>47</v>
      </c>
    </row>
  </sheetData>
  <sheetProtection password="C6EC" sheet="1" objects="1" scenarios="1"/>
  <mergeCells count="36">
    <mergeCell ref="T53:X53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T3:T4"/>
    <mergeCell ref="T52:X52"/>
    <mergeCell ref="AF3:AF4"/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E3:AE4"/>
    <mergeCell ref="Z3:Z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zoomScale="90" zoomScaleNormal="90" workbookViewId="0">
      <selection activeCell="AL72" sqref="AL72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2" width="5.710937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56" t="s">
        <v>27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8"/>
    </row>
    <row r="2" spans="1:34" s="4" customFormat="1" ht="20.100000000000001" customHeight="1" x14ac:dyDescent="0.2">
      <c r="A2" s="146" t="s">
        <v>21</v>
      </c>
      <c r="B2" s="140" t="s">
        <v>230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64"/>
      <c r="AG2" s="141"/>
      <c r="AH2" s="142"/>
    </row>
    <row r="3" spans="1:34" s="5" customFormat="1" ht="20.100000000000001" customHeight="1" x14ac:dyDescent="0.2">
      <c r="A3" s="146"/>
      <c r="B3" s="147">
        <v>1</v>
      </c>
      <c r="C3" s="147">
        <f>SUM(B3+1)</f>
        <v>2</v>
      </c>
      <c r="D3" s="147">
        <f t="shared" ref="D3:AD3" si="0">SUM(C3+1)</f>
        <v>3</v>
      </c>
      <c r="E3" s="147">
        <f t="shared" si="0"/>
        <v>4</v>
      </c>
      <c r="F3" s="147">
        <f t="shared" si="0"/>
        <v>5</v>
      </c>
      <c r="G3" s="147">
        <f t="shared" si="0"/>
        <v>6</v>
      </c>
      <c r="H3" s="147">
        <f t="shared" si="0"/>
        <v>7</v>
      </c>
      <c r="I3" s="147">
        <f t="shared" si="0"/>
        <v>8</v>
      </c>
      <c r="J3" s="147">
        <f t="shared" si="0"/>
        <v>9</v>
      </c>
      <c r="K3" s="147">
        <f t="shared" si="0"/>
        <v>10</v>
      </c>
      <c r="L3" s="147">
        <f t="shared" si="0"/>
        <v>11</v>
      </c>
      <c r="M3" s="147">
        <f t="shared" si="0"/>
        <v>12</v>
      </c>
      <c r="N3" s="147">
        <f t="shared" si="0"/>
        <v>13</v>
      </c>
      <c r="O3" s="147">
        <f t="shared" si="0"/>
        <v>14</v>
      </c>
      <c r="P3" s="147">
        <f t="shared" si="0"/>
        <v>15</v>
      </c>
      <c r="Q3" s="147">
        <f t="shared" si="0"/>
        <v>16</v>
      </c>
      <c r="R3" s="147">
        <f t="shared" si="0"/>
        <v>17</v>
      </c>
      <c r="S3" s="147">
        <f t="shared" si="0"/>
        <v>18</v>
      </c>
      <c r="T3" s="147">
        <f t="shared" si="0"/>
        <v>19</v>
      </c>
      <c r="U3" s="147">
        <f t="shared" si="0"/>
        <v>20</v>
      </c>
      <c r="V3" s="147">
        <f t="shared" si="0"/>
        <v>21</v>
      </c>
      <c r="W3" s="147">
        <f t="shared" si="0"/>
        <v>22</v>
      </c>
      <c r="X3" s="147">
        <f t="shared" si="0"/>
        <v>23</v>
      </c>
      <c r="Y3" s="147">
        <f t="shared" si="0"/>
        <v>24</v>
      </c>
      <c r="Z3" s="147">
        <f t="shared" si="0"/>
        <v>25</v>
      </c>
      <c r="AA3" s="147">
        <f t="shared" si="0"/>
        <v>26</v>
      </c>
      <c r="AB3" s="147">
        <f t="shared" si="0"/>
        <v>27</v>
      </c>
      <c r="AC3" s="147">
        <f t="shared" si="0"/>
        <v>28</v>
      </c>
      <c r="AD3" s="147">
        <f t="shared" si="0"/>
        <v>29</v>
      </c>
      <c r="AE3" s="163">
        <v>30</v>
      </c>
      <c r="AF3" s="152">
        <v>31</v>
      </c>
      <c r="AG3" s="117" t="s">
        <v>38</v>
      </c>
      <c r="AH3" s="59" t="s">
        <v>36</v>
      </c>
    </row>
    <row r="4" spans="1:34" s="5" customFormat="1" ht="20.100000000000001" customHeight="1" x14ac:dyDescent="0.2">
      <c r="A4" s="146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63"/>
      <c r="AF4" s="153"/>
      <c r="AG4" s="117" t="s">
        <v>35</v>
      </c>
      <c r="AH4" s="59" t="s">
        <v>35</v>
      </c>
    </row>
    <row r="5" spans="1:34" s="5" customFormat="1" x14ac:dyDescent="0.2">
      <c r="A5" s="57" t="s">
        <v>40</v>
      </c>
      <c r="B5" s="127">
        <f>[1]Outubro!$G$5</f>
        <v>21</v>
      </c>
      <c r="C5" s="127">
        <f>[1]Outubro!$G$6</f>
        <v>27</v>
      </c>
      <c r="D5" s="127">
        <f>[1]Outubro!$G$7</f>
        <v>28</v>
      </c>
      <c r="E5" s="127">
        <f>[1]Outubro!$G$8</f>
        <v>18</v>
      </c>
      <c r="F5" s="127">
        <f>[1]Outubro!$G$9</f>
        <v>16</v>
      </c>
      <c r="G5" s="127">
        <f>[1]Outubro!$G$10</f>
        <v>66</v>
      </c>
      <c r="H5" s="127">
        <f>[1]Outubro!$G$11</f>
        <v>50</v>
      </c>
      <c r="I5" s="127">
        <f>[1]Outubro!$G$12</f>
        <v>55</v>
      </c>
      <c r="J5" s="127">
        <f>[1]Outubro!$G$13</f>
        <v>29</v>
      </c>
      <c r="K5" s="127">
        <f>[1]Outubro!$G$14</f>
        <v>31</v>
      </c>
      <c r="L5" s="127">
        <f>[1]Outubro!$G$15</f>
        <v>25</v>
      </c>
      <c r="M5" s="127">
        <f>[1]Outubro!$G$16</f>
        <v>20</v>
      </c>
      <c r="N5" s="127">
        <f>[1]Outubro!$G$17</f>
        <v>34</v>
      </c>
      <c r="O5" s="127">
        <f>[1]Outubro!$G$18</f>
        <v>26</v>
      </c>
      <c r="P5" s="127">
        <f>[1]Outubro!$G$19</f>
        <v>25</v>
      </c>
      <c r="Q5" s="127">
        <f>[1]Outubro!$G$20</f>
        <v>24</v>
      </c>
      <c r="R5" s="127">
        <f>[1]Outubro!$G$21</f>
        <v>20</v>
      </c>
      <c r="S5" s="127">
        <f>[1]Outubro!$G$22</f>
        <v>27</v>
      </c>
      <c r="T5" s="127">
        <f>[1]Outubro!$G$23</f>
        <v>31</v>
      </c>
      <c r="U5" s="127">
        <f>[1]Outubro!$G$24</f>
        <v>31</v>
      </c>
      <c r="V5" s="127">
        <f>[1]Outubro!$G$25</f>
        <v>52</v>
      </c>
      <c r="W5" s="127">
        <f>[1]Outubro!$G$26</f>
        <v>62</v>
      </c>
      <c r="X5" s="127">
        <f>[1]Outubro!$G$27</f>
        <v>31</v>
      </c>
      <c r="Y5" s="127">
        <f>[1]Outubro!$G$28</f>
        <v>21</v>
      </c>
      <c r="Z5" s="127">
        <f>[1]Outubro!$G$29</f>
        <v>17</v>
      </c>
      <c r="AA5" s="127">
        <f>[1]Outubro!$G$30</f>
        <v>18</v>
      </c>
      <c r="AB5" s="127">
        <f>[1]Outubro!$G$31</f>
        <v>25</v>
      </c>
      <c r="AC5" s="127">
        <f>[1]Outubro!$G$32</f>
        <v>31</v>
      </c>
      <c r="AD5" s="127">
        <f>[1]Outubro!$G$33</f>
        <v>26</v>
      </c>
      <c r="AE5" s="127">
        <f>[1]Outubro!$G$34</f>
        <v>23</v>
      </c>
      <c r="AF5" s="127">
        <f>[1]Outubro!$G$35</f>
        <v>21</v>
      </c>
      <c r="AG5" s="14">
        <f>MIN(B5:AF5)</f>
        <v>16</v>
      </c>
      <c r="AH5" s="93">
        <f>AVERAGE(B5:AF5)</f>
        <v>30.032258064516128</v>
      </c>
    </row>
    <row r="6" spans="1:34" x14ac:dyDescent="0.2">
      <c r="A6" s="57" t="s">
        <v>0</v>
      </c>
      <c r="B6" s="11">
        <f>[2]Outubro!$G$5</f>
        <v>19</v>
      </c>
      <c r="C6" s="11">
        <f>[2]Outubro!$G$6</f>
        <v>22</v>
      </c>
      <c r="D6" s="11">
        <f>[2]Outubro!$G$7</f>
        <v>27</v>
      </c>
      <c r="E6" s="11">
        <f>[2]Outubro!$G$8</f>
        <v>23</v>
      </c>
      <c r="F6" s="11">
        <f>[2]Outubro!$G$9</f>
        <v>62</v>
      </c>
      <c r="G6" s="11">
        <f>[2]Outubro!$G$10</f>
        <v>71</v>
      </c>
      <c r="H6" s="11">
        <f>[2]Outubro!$G$11</f>
        <v>36</v>
      </c>
      <c r="I6" s="11">
        <f>[2]Outubro!$G$12</f>
        <v>29</v>
      </c>
      <c r="J6" s="11">
        <f>[2]Outubro!$G$13</f>
        <v>21</v>
      </c>
      <c r="K6" s="11">
        <f>[2]Outubro!$G$14</f>
        <v>17</v>
      </c>
      <c r="L6" s="11">
        <f>[2]Outubro!$G$15</f>
        <v>18</v>
      </c>
      <c r="M6" s="11">
        <f>[2]Outubro!$G$16</f>
        <v>14</v>
      </c>
      <c r="N6" s="11">
        <f>[2]Outubro!$G$17</f>
        <v>14</v>
      </c>
      <c r="O6" s="11">
        <f>[2]Outubro!$G$18</f>
        <v>35</v>
      </c>
      <c r="P6" s="11">
        <f>[2]Outubro!$G$19</f>
        <v>70</v>
      </c>
      <c r="Q6" s="11">
        <f>[2]Outubro!$G$20</f>
        <v>29</v>
      </c>
      <c r="R6" s="11">
        <f>[2]Outubro!$G$21</f>
        <v>26</v>
      </c>
      <c r="S6" s="11">
        <f>[2]Outubro!$G$22</f>
        <v>18</v>
      </c>
      <c r="T6" s="11">
        <f>[2]Outubro!$G$23</f>
        <v>44</v>
      </c>
      <c r="U6" s="11">
        <f>[2]Outubro!$G$24</f>
        <v>30</v>
      </c>
      <c r="V6" s="11">
        <f>[2]Outubro!$G$25</f>
        <v>76</v>
      </c>
      <c r="W6" s="11">
        <f>[2]Outubro!$G$26</f>
        <v>26</v>
      </c>
      <c r="X6" s="11">
        <f>[2]Outubro!$G$27</f>
        <v>13</v>
      </c>
      <c r="Y6" s="11">
        <f>[2]Outubro!$G$28</f>
        <v>12</v>
      </c>
      <c r="Z6" s="11">
        <f>[2]Outubro!$G$29</f>
        <v>16</v>
      </c>
      <c r="AA6" s="11">
        <f>[2]Outubro!$G$30</f>
        <v>15</v>
      </c>
      <c r="AB6" s="11">
        <f>[2]Outubro!$G$31</f>
        <v>20</v>
      </c>
      <c r="AC6" s="11">
        <f>[2]Outubro!$G$32</f>
        <v>17</v>
      </c>
      <c r="AD6" s="11">
        <f>[2]Outubro!$G$33</f>
        <v>21</v>
      </c>
      <c r="AE6" s="11">
        <f>[2]Outubro!$G$34</f>
        <v>14</v>
      </c>
      <c r="AF6" s="11">
        <f>[2]Outubro!$G$35</f>
        <v>22</v>
      </c>
      <c r="AG6" s="14">
        <f>MIN(B6:AF6)</f>
        <v>12</v>
      </c>
      <c r="AH6" s="93">
        <f>AVERAGE(B6:AF6)</f>
        <v>28.29032258064516</v>
      </c>
    </row>
    <row r="7" spans="1:34" x14ac:dyDescent="0.2">
      <c r="A7" s="57" t="s">
        <v>104</v>
      </c>
      <c r="B7" s="11">
        <f>[3]Outubro!$G$5</f>
        <v>28</v>
      </c>
      <c r="C7" s="11">
        <f>[3]Outubro!$G$6</f>
        <v>35</v>
      </c>
      <c r="D7" s="11">
        <f>[3]Outubro!$G$7</f>
        <v>31</v>
      </c>
      <c r="E7" s="11">
        <f>[3]Outubro!$G$8</f>
        <v>28</v>
      </c>
      <c r="F7" s="11">
        <f>[3]Outubro!$G$9</f>
        <v>36</v>
      </c>
      <c r="G7" s="11">
        <f>[3]Outubro!$G$10</f>
        <v>67</v>
      </c>
      <c r="H7" s="11">
        <f>[3]Outubro!$G$11</f>
        <v>60</v>
      </c>
      <c r="I7" s="11">
        <f>[3]Outubro!$G$12</f>
        <v>46</v>
      </c>
      <c r="J7" s="11">
        <f>[3]Outubro!$G$13</f>
        <v>35</v>
      </c>
      <c r="K7" s="11">
        <f>[3]Outubro!$G$14</f>
        <v>32</v>
      </c>
      <c r="L7" s="11">
        <f>[3]Outubro!$G$15</f>
        <v>28</v>
      </c>
      <c r="M7" s="11">
        <f>[3]Outubro!$G$16</f>
        <v>24</v>
      </c>
      <c r="N7" s="11">
        <f>[3]Outubro!$G$17</f>
        <v>23</v>
      </c>
      <c r="O7" s="11">
        <f>[3]Outubro!$G$18</f>
        <v>29</v>
      </c>
      <c r="P7" s="11">
        <f>[3]Outubro!$G$19</f>
        <v>38</v>
      </c>
      <c r="Q7" s="11">
        <f>[3]Outubro!$G$20</f>
        <v>32</v>
      </c>
      <c r="R7" s="11">
        <f>[3]Outubro!$G$21</f>
        <v>28</v>
      </c>
      <c r="S7" s="11">
        <f>[3]Outubro!$G$22</f>
        <v>27</v>
      </c>
      <c r="T7" s="11">
        <f>[3]Outubro!$G$23</f>
        <v>40</v>
      </c>
      <c r="U7" s="11">
        <f>[3]Outubro!$G$24</f>
        <v>37</v>
      </c>
      <c r="V7" s="11">
        <f>[3]Outubro!$G$25</f>
        <v>74</v>
      </c>
      <c r="W7" s="11">
        <f>[3]Outubro!$G$26</f>
        <v>36</v>
      </c>
      <c r="X7" s="11">
        <f>[3]Outubro!$G$27</f>
        <v>32</v>
      </c>
      <c r="Y7" s="11">
        <f>[3]Outubro!$G$28</f>
        <v>27</v>
      </c>
      <c r="Z7" s="11">
        <f>[3]Outubro!$G$29</f>
        <v>24</v>
      </c>
      <c r="AA7" s="11">
        <f>[3]Outubro!$G$30</f>
        <v>24</v>
      </c>
      <c r="AB7" s="11">
        <f>[3]Outubro!$G$31</f>
        <v>31</v>
      </c>
      <c r="AC7" s="11">
        <f>[3]Outubro!$G$32</f>
        <v>36</v>
      </c>
      <c r="AD7" s="11">
        <f>[3]Outubro!$G$33</f>
        <v>29</v>
      </c>
      <c r="AE7" s="11">
        <f>[3]Outubro!$G$34</f>
        <v>24</v>
      </c>
      <c r="AF7" s="11">
        <f>[3]Outubro!$G$35</f>
        <v>22</v>
      </c>
      <c r="AG7" s="14">
        <f>MIN(B7:AF7)</f>
        <v>22</v>
      </c>
      <c r="AH7" s="93">
        <f>AVERAGE(B7:AF7)</f>
        <v>34.29032258064516</v>
      </c>
    </row>
    <row r="8" spans="1:34" x14ac:dyDescent="0.2">
      <c r="A8" s="57" t="s">
        <v>1</v>
      </c>
      <c r="B8" s="11">
        <f>[4]Outubro!$G$5</f>
        <v>48</v>
      </c>
      <c r="C8" s="11" t="str">
        <f>[4]Outubro!$G$6</f>
        <v>*</v>
      </c>
      <c r="D8" s="11" t="str">
        <f>[4]Outubro!$G$7</f>
        <v>*</v>
      </c>
      <c r="E8" s="11" t="str">
        <f>[4]Outubro!$G$8</f>
        <v>*</v>
      </c>
      <c r="F8" s="11" t="str">
        <f>[4]Outubro!$G$9</f>
        <v>*</v>
      </c>
      <c r="G8" s="11" t="str">
        <f>[4]Outubro!$G$10</f>
        <v>*</v>
      </c>
      <c r="H8" s="11">
        <f>[4]Outubro!$G$11</f>
        <v>44</v>
      </c>
      <c r="I8" s="11">
        <f>[4]Outubro!$G$12</f>
        <v>45</v>
      </c>
      <c r="J8" s="11">
        <f>[4]Outubro!$G$13</f>
        <v>25</v>
      </c>
      <c r="K8" s="11">
        <f>[4]Outubro!$G$14</f>
        <v>27</v>
      </c>
      <c r="L8" s="11">
        <f>[4]Outubro!$G$15</f>
        <v>31</v>
      </c>
      <c r="M8" s="11">
        <f>[4]Outubro!$G$16</f>
        <v>27</v>
      </c>
      <c r="N8" s="11">
        <f>[4]Outubro!$G$17</f>
        <v>25</v>
      </c>
      <c r="O8" s="11" t="str">
        <f>[4]Outubro!$G$18</f>
        <v>*</v>
      </c>
      <c r="P8" s="11" t="str">
        <f>[4]Outubro!$G$19</f>
        <v>*</v>
      </c>
      <c r="Q8" s="11" t="str">
        <f>[4]Outubro!$G$20</f>
        <v>*</v>
      </c>
      <c r="R8" s="11" t="str">
        <f>[4]Outubro!$G$21</f>
        <v>*</v>
      </c>
      <c r="S8" s="11" t="str">
        <f>[4]Outubro!$G$22</f>
        <v>*</v>
      </c>
      <c r="T8" s="11" t="str">
        <f>[4]Outubro!$G$23</f>
        <v>*</v>
      </c>
      <c r="U8" s="11">
        <f>[4]Outubro!$G$24</f>
        <v>29</v>
      </c>
      <c r="V8" s="11">
        <f>[4]Outubro!$G$25</f>
        <v>48</v>
      </c>
      <c r="W8" s="11">
        <f>[4]Outubro!$G$26</f>
        <v>29</v>
      </c>
      <c r="X8" s="11">
        <f>[4]Outubro!$G$27</f>
        <v>25</v>
      </c>
      <c r="Y8" s="11">
        <f>[4]Outubro!$G$28</f>
        <v>18</v>
      </c>
      <c r="Z8" s="11">
        <f>[4]Outubro!$G$29</f>
        <v>20</v>
      </c>
      <c r="AA8" s="11">
        <f>[4]Outubro!$G$30</f>
        <v>39</v>
      </c>
      <c r="AB8" s="11" t="str">
        <f>[4]Outubro!$G$31</f>
        <v>*</v>
      </c>
      <c r="AC8" s="11" t="str">
        <f>[4]Outubro!$G$32</f>
        <v>*</v>
      </c>
      <c r="AD8" s="11" t="str">
        <f>[4]Outubro!$G$33</f>
        <v>*</v>
      </c>
      <c r="AE8" s="11" t="str">
        <f>[4]Outubro!$G$34</f>
        <v>*</v>
      </c>
      <c r="AF8" s="11" t="str">
        <f>[4]Outubro!$G$35</f>
        <v>*</v>
      </c>
      <c r="AG8" s="14">
        <f>MIN(B8:AF8)</f>
        <v>18</v>
      </c>
      <c r="AH8" s="93">
        <f>AVERAGE(B8:AF8)</f>
        <v>32</v>
      </c>
    </row>
    <row r="9" spans="1:34" x14ac:dyDescent="0.2">
      <c r="A9" s="57" t="s">
        <v>167</v>
      </c>
      <c r="B9" s="11">
        <f>[5]Outubro!$G$5</f>
        <v>33</v>
      </c>
      <c r="C9" s="11">
        <f>[5]Outubro!$G$6</f>
        <v>36</v>
      </c>
      <c r="D9" s="11">
        <f>[5]Outubro!$G$7</f>
        <v>36</v>
      </c>
      <c r="E9" s="11">
        <f>[5]Outubro!$G$8</f>
        <v>39</v>
      </c>
      <c r="F9" s="11">
        <f>[5]Outubro!$G$9</f>
        <v>78</v>
      </c>
      <c r="G9" s="11">
        <f>[5]Outubro!$G$10</f>
        <v>80</v>
      </c>
      <c r="H9" s="11">
        <f>[5]Outubro!$G$11</f>
        <v>53</v>
      </c>
      <c r="I9" s="11">
        <f>[5]Outubro!$G$12</f>
        <v>39</v>
      </c>
      <c r="J9" s="11">
        <f>[5]Outubro!$G$13</f>
        <v>27</v>
      </c>
      <c r="K9" s="11">
        <f>[5]Outubro!$G$14</f>
        <v>25</v>
      </c>
      <c r="L9" s="11">
        <f>[5]Outubro!$G$15</f>
        <v>36</v>
      </c>
      <c r="M9" s="11">
        <f>[5]Outubro!$G$16</f>
        <v>28</v>
      </c>
      <c r="N9" s="11">
        <f>[5]Outubro!$G$17</f>
        <v>31</v>
      </c>
      <c r="O9" s="11">
        <f>[5]Outubro!$G$18</f>
        <v>50</v>
      </c>
      <c r="P9" s="11">
        <f>[5]Outubro!$G$19</f>
        <v>79</v>
      </c>
      <c r="Q9" s="11">
        <f>[5]Outubro!$G$20</f>
        <v>48</v>
      </c>
      <c r="R9" s="11">
        <f>[5]Outubro!$G$21</f>
        <v>38</v>
      </c>
      <c r="S9" s="11">
        <f>[5]Outubro!$G$22</f>
        <v>34</v>
      </c>
      <c r="T9" s="11">
        <f>[5]Outubro!$G$23</f>
        <v>66</v>
      </c>
      <c r="U9" s="11">
        <f>[5]Outubro!$G$24</f>
        <v>46</v>
      </c>
      <c r="V9" s="11">
        <f>[5]Outubro!$G$25</f>
        <v>91</v>
      </c>
      <c r="W9" s="11">
        <f>[5]Outubro!$G$26</f>
        <v>35</v>
      </c>
      <c r="X9" s="11">
        <f>[5]Outubro!$G$27</f>
        <v>27</v>
      </c>
      <c r="Y9" s="11">
        <f>[5]Outubro!$G$28</f>
        <v>24</v>
      </c>
      <c r="Z9" s="11">
        <f>[5]Outubro!$G$29</f>
        <v>27</v>
      </c>
      <c r="AA9" s="11">
        <f>[5]Outubro!$G$30</f>
        <v>30</v>
      </c>
      <c r="AB9" s="11">
        <f>[5]Outubro!$G$31</f>
        <v>33</v>
      </c>
      <c r="AC9" s="11">
        <f>[5]Outubro!$G$32</f>
        <v>37</v>
      </c>
      <c r="AD9" s="11">
        <f>[5]Outubro!$G$33</f>
        <v>34</v>
      </c>
      <c r="AE9" s="11">
        <f>[5]Outubro!$G$34</f>
        <v>29</v>
      </c>
      <c r="AF9" s="11">
        <f>[5]Outubro!$G$35</f>
        <v>36</v>
      </c>
      <c r="AG9" s="14">
        <f>MIN(B9:AF9)</f>
        <v>24</v>
      </c>
      <c r="AH9" s="93">
        <f>AVERAGE(B9:AF9)</f>
        <v>42.096774193548384</v>
      </c>
    </row>
    <row r="10" spans="1:34" x14ac:dyDescent="0.2">
      <c r="A10" s="57" t="s">
        <v>111</v>
      </c>
      <c r="B10" s="11" t="str">
        <f>[6]Outubro!$G$5</f>
        <v>*</v>
      </c>
      <c r="C10" s="11" t="str">
        <f>[6]Outubro!$G$6</f>
        <v>*</v>
      </c>
      <c r="D10" s="11" t="str">
        <f>[6]Outubro!$G$7</f>
        <v>*</v>
      </c>
      <c r="E10" s="11" t="str">
        <f>[6]Outubro!$G$8</f>
        <v>*</v>
      </c>
      <c r="F10" s="11" t="str">
        <f>[6]Outubro!$G$9</f>
        <v>*</v>
      </c>
      <c r="G10" s="11" t="str">
        <f>[6]Outubro!$G$10</f>
        <v>*</v>
      </c>
      <c r="H10" s="11" t="str">
        <f>[6]Outubro!$G$11</f>
        <v>*</v>
      </c>
      <c r="I10" s="11" t="str">
        <f>[6]Outubro!$G$12</f>
        <v>*</v>
      </c>
      <c r="J10" s="11" t="str">
        <f>[6]Outubro!$G$13</f>
        <v>*</v>
      </c>
      <c r="K10" s="11" t="str">
        <f>[6]Outubro!$G$14</f>
        <v>*</v>
      </c>
      <c r="L10" s="11" t="str">
        <f>[6]Outubro!$G$15</f>
        <v>*</v>
      </c>
      <c r="M10" s="11" t="str">
        <f>[6]Outubro!$G$16</f>
        <v>*</v>
      </c>
      <c r="N10" s="11" t="str">
        <f>[6]Outubro!$G$17</f>
        <v>*</v>
      </c>
      <c r="O10" s="11" t="str">
        <f>[6]Outubro!$G$18</f>
        <v>*</v>
      </c>
      <c r="P10" s="11" t="str">
        <f>[6]Outubro!$G$19</f>
        <v>*</v>
      </c>
      <c r="Q10" s="11" t="str">
        <f>[6]Outubro!$G$20</f>
        <v>*</v>
      </c>
      <c r="R10" s="11" t="str">
        <f>[6]Outubro!$G$21</f>
        <v>*</v>
      </c>
      <c r="S10" s="11" t="str">
        <f>[6]Outubro!$G$22</f>
        <v>*</v>
      </c>
      <c r="T10" s="11" t="str">
        <f>[6]Outubro!$G$23</f>
        <v>*</v>
      </c>
      <c r="U10" s="11" t="str">
        <f>[6]Outubro!$G$24</f>
        <v>*</v>
      </c>
      <c r="V10" s="11" t="str">
        <f>[6]Outubro!$G$25</f>
        <v>*</v>
      </c>
      <c r="W10" s="11" t="str">
        <f>[6]Outubro!$G$26</f>
        <v>*</v>
      </c>
      <c r="X10" s="11" t="str">
        <f>[6]Outubro!$G$27</f>
        <v>*</v>
      </c>
      <c r="Y10" s="11" t="str">
        <f>[6]Outubro!$G$28</f>
        <v>*</v>
      </c>
      <c r="Z10" s="11" t="str">
        <f>[6]Outubro!$G$29</f>
        <v>*</v>
      </c>
      <c r="AA10" s="11" t="str">
        <f>[6]Outubro!$G$30</f>
        <v>*</v>
      </c>
      <c r="AB10" s="11" t="str">
        <f>[6]Outubro!$G$31</f>
        <v>*</v>
      </c>
      <c r="AC10" s="11" t="str">
        <f>[6]Outubro!$G$32</f>
        <v>*</v>
      </c>
      <c r="AD10" s="11" t="str">
        <f>[6]Outubro!$G$33</f>
        <v>*</v>
      </c>
      <c r="AE10" s="11" t="str">
        <f>[6]Outubro!$G$34</f>
        <v>*</v>
      </c>
      <c r="AF10" s="11" t="str">
        <f>[6]Outubro!$G$35</f>
        <v>*</v>
      </c>
      <c r="AG10" s="14" t="s">
        <v>226</v>
      </c>
      <c r="AH10" s="93" t="s">
        <v>226</v>
      </c>
    </row>
    <row r="11" spans="1:34" x14ac:dyDescent="0.2">
      <c r="A11" s="57" t="s">
        <v>64</v>
      </c>
      <c r="B11" s="11">
        <f>[7]Outubro!$G$5</f>
        <v>22</v>
      </c>
      <c r="C11" s="11">
        <f>[7]Outubro!$G$6</f>
        <v>24</v>
      </c>
      <c r="D11" s="11">
        <f>[7]Outubro!$G$7</f>
        <v>29</v>
      </c>
      <c r="E11" s="11">
        <f>[7]Outubro!$G$8</f>
        <v>22</v>
      </c>
      <c r="F11" s="11">
        <f>[7]Outubro!$G$9</f>
        <v>17</v>
      </c>
      <c r="G11" s="11">
        <f>[7]Outubro!$G$10</f>
        <v>62</v>
      </c>
      <c r="H11" s="11">
        <f>[7]Outubro!$G$11</f>
        <v>46</v>
      </c>
      <c r="I11" s="11">
        <f>[7]Outubro!$G$12</f>
        <v>41</v>
      </c>
      <c r="J11" s="11">
        <f>[7]Outubro!$G$13</f>
        <v>28</v>
      </c>
      <c r="K11" s="11">
        <f>[7]Outubro!$G$14</f>
        <v>27</v>
      </c>
      <c r="L11" s="11">
        <f>[7]Outubro!$G$15</f>
        <v>27</v>
      </c>
      <c r="M11" s="11">
        <f>[7]Outubro!$G$16</f>
        <v>23</v>
      </c>
      <c r="N11" s="11">
        <f>[7]Outubro!$G$17</f>
        <v>19</v>
      </c>
      <c r="O11" s="11">
        <f>[7]Outubro!$G$18</f>
        <v>32</v>
      </c>
      <c r="P11" s="11">
        <f>[7]Outubro!$G$19</f>
        <v>30</v>
      </c>
      <c r="Q11" s="11">
        <f>[7]Outubro!$G$20</f>
        <v>29</v>
      </c>
      <c r="R11" s="11">
        <f>[7]Outubro!$G$21</f>
        <v>25</v>
      </c>
      <c r="S11" s="11">
        <f>[7]Outubro!$G$22</f>
        <v>26</v>
      </c>
      <c r="T11" s="11">
        <f>[7]Outubro!$G$23</f>
        <v>28</v>
      </c>
      <c r="U11" s="11">
        <f>[7]Outubro!$G$24</f>
        <v>33</v>
      </c>
      <c r="V11" s="11">
        <f>[7]Outubro!$G$25</f>
        <v>48</v>
      </c>
      <c r="W11" s="11">
        <f>[7]Outubro!$G$26</f>
        <v>39</v>
      </c>
      <c r="X11" s="11">
        <f>[7]Outubro!$G$27</f>
        <v>29</v>
      </c>
      <c r="Y11" s="11">
        <f>[7]Outubro!$G$28</f>
        <v>29</v>
      </c>
      <c r="Z11" s="11">
        <f>[7]Outubro!$G$29</f>
        <v>21</v>
      </c>
      <c r="AA11" s="11">
        <f>[7]Outubro!$G$30</f>
        <v>25</v>
      </c>
      <c r="AB11" s="11">
        <f>[7]Outubro!$G$31</f>
        <v>24</v>
      </c>
      <c r="AC11" s="11">
        <f>[7]Outubro!$G$32</f>
        <v>38</v>
      </c>
      <c r="AD11" s="11">
        <f>[7]Outubro!$G$33</f>
        <v>33</v>
      </c>
      <c r="AE11" s="11">
        <f>[7]Outubro!$G$34</f>
        <v>27</v>
      </c>
      <c r="AF11" s="11">
        <f>[7]Outubro!$G$35</f>
        <v>28</v>
      </c>
      <c r="AG11" s="14">
        <f>MIN(B11:AF11)</f>
        <v>17</v>
      </c>
      <c r="AH11" s="93">
        <f>AVERAGE(B11:AF11)</f>
        <v>30.032258064516128</v>
      </c>
    </row>
    <row r="12" spans="1:34" x14ac:dyDescent="0.2">
      <c r="A12" s="57" t="s">
        <v>41</v>
      </c>
      <c r="B12" s="11">
        <f>[8]Outubro!$G$5</f>
        <v>25</v>
      </c>
      <c r="C12" s="11">
        <f>[8]Outubro!$G$6</f>
        <v>31</v>
      </c>
      <c r="D12" s="11">
        <f>[8]Outubro!$G$7</f>
        <v>49</v>
      </c>
      <c r="E12" s="11">
        <f>[8]Outubro!$G$8</f>
        <v>29</v>
      </c>
      <c r="F12" s="11">
        <f>[8]Outubro!$G$9</f>
        <v>70</v>
      </c>
      <c r="G12" s="11">
        <f>[8]Outubro!$G$10</f>
        <v>74</v>
      </c>
      <c r="H12" s="11">
        <f>[8]Outubro!$G$11</f>
        <v>46</v>
      </c>
      <c r="I12" s="11">
        <f>[8]Outubro!$G$12</f>
        <v>38</v>
      </c>
      <c r="J12" s="11">
        <f>[8]Outubro!$G$13</f>
        <v>23</v>
      </c>
      <c r="K12" s="11">
        <f>[8]Outubro!$G$14</f>
        <v>22</v>
      </c>
      <c r="L12" s="11">
        <f>[8]Outubro!$G$15</f>
        <v>28</v>
      </c>
      <c r="M12" s="11">
        <f>[8]Outubro!$G$16</f>
        <v>22</v>
      </c>
      <c r="N12" s="11">
        <f>[8]Outubro!$G$17</f>
        <v>23</v>
      </c>
      <c r="O12" s="11">
        <f>[8]Outubro!$G$18</f>
        <v>43</v>
      </c>
      <c r="P12" s="11">
        <f>[8]Outubro!$G$19</f>
        <v>63</v>
      </c>
      <c r="Q12" s="11">
        <f>[8]Outubro!$G$20</f>
        <v>54</v>
      </c>
      <c r="R12" s="11">
        <f>[8]Outubro!$G$21</f>
        <v>28</v>
      </c>
      <c r="S12" s="11">
        <f>[8]Outubro!$G$22</f>
        <v>30</v>
      </c>
      <c r="T12" s="11">
        <f>[8]Outubro!$G$23</f>
        <v>72</v>
      </c>
      <c r="U12" s="11">
        <f>[8]Outubro!$G$24</f>
        <v>41</v>
      </c>
      <c r="V12" s="11">
        <f>[8]Outubro!$G$25</f>
        <v>68</v>
      </c>
      <c r="W12" s="11">
        <f>[8]Outubro!$G$26</f>
        <v>32</v>
      </c>
      <c r="X12" s="11">
        <f>[8]Outubro!$G$27</f>
        <v>21</v>
      </c>
      <c r="Y12" s="11">
        <f>[8]Outubro!$G$28</f>
        <v>22</v>
      </c>
      <c r="Z12" s="11">
        <f>[8]Outubro!$G$29</f>
        <v>24</v>
      </c>
      <c r="AA12" s="11">
        <f>[8]Outubro!$G$30</f>
        <v>30</v>
      </c>
      <c r="AB12" s="11">
        <f>[8]Outubro!$G$31</f>
        <v>29</v>
      </c>
      <c r="AC12" s="11">
        <f>[8]Outubro!$G$32</f>
        <v>25</v>
      </c>
      <c r="AD12" s="11">
        <f>[8]Outubro!$G$33</f>
        <v>30</v>
      </c>
      <c r="AE12" s="11">
        <f>[8]Outubro!$G$34</f>
        <v>25</v>
      </c>
      <c r="AF12" s="11">
        <f>[8]Outubro!$G$35</f>
        <v>29</v>
      </c>
      <c r="AG12" s="14">
        <f>MIN(B12:AF12)</f>
        <v>21</v>
      </c>
      <c r="AH12" s="93">
        <f>AVERAGE(B12:AF12)</f>
        <v>36.967741935483872</v>
      </c>
    </row>
    <row r="13" spans="1:34" x14ac:dyDescent="0.2">
      <c r="A13" s="57" t="s">
        <v>114</v>
      </c>
      <c r="B13" s="11" t="str">
        <f>[9]Outubro!$G$5</f>
        <v>*</v>
      </c>
      <c r="C13" s="11" t="str">
        <f>[9]Outubro!$G$6</f>
        <v>*</v>
      </c>
      <c r="D13" s="11" t="str">
        <f>[9]Outubro!$G$7</f>
        <v>*</v>
      </c>
      <c r="E13" s="11" t="str">
        <f>[9]Outubro!$G$8</f>
        <v>*</v>
      </c>
      <c r="F13" s="11" t="str">
        <f>[9]Outubro!$G$9</f>
        <v>*</v>
      </c>
      <c r="G13" s="11" t="str">
        <f>[9]Outubro!$G$10</f>
        <v>*</v>
      </c>
      <c r="H13" s="11" t="str">
        <f>[9]Outubro!$G$11</f>
        <v>*</v>
      </c>
      <c r="I13" s="11" t="str">
        <f>[9]Outubro!$G$12</f>
        <v>*</v>
      </c>
      <c r="J13" s="11" t="str">
        <f>[9]Outubro!$G$13</f>
        <v>*</v>
      </c>
      <c r="K13" s="11" t="str">
        <f>[9]Outubro!$G$14</f>
        <v>*</v>
      </c>
      <c r="L13" s="11" t="str">
        <f>[9]Outubro!$G$15</f>
        <v>*</v>
      </c>
      <c r="M13" s="11" t="str">
        <f>[9]Outubro!$G$16</f>
        <v>*</v>
      </c>
      <c r="N13" s="11" t="str">
        <f>[9]Outubro!$G$17</f>
        <v>*</v>
      </c>
      <c r="O13" s="11" t="str">
        <f>[9]Outubro!$G$18</f>
        <v>*</v>
      </c>
      <c r="P13" s="11" t="str">
        <f>[9]Outubro!$G$19</f>
        <v>*</v>
      </c>
      <c r="Q13" s="11" t="str">
        <f>[9]Outubro!$G$20</f>
        <v>*</v>
      </c>
      <c r="R13" s="11" t="str">
        <f>[9]Outubro!$G$21</f>
        <v>*</v>
      </c>
      <c r="S13" s="11" t="str">
        <f>[9]Outubro!$G$22</f>
        <v>*</v>
      </c>
      <c r="T13" s="11" t="str">
        <f>[9]Outubro!$G$23</f>
        <v>*</v>
      </c>
      <c r="U13" s="11" t="str">
        <f>[9]Outubro!$G$24</f>
        <v>*</v>
      </c>
      <c r="V13" s="11" t="str">
        <f>[9]Outubro!$G$25</f>
        <v>*</v>
      </c>
      <c r="W13" s="11" t="str">
        <f>[9]Outubro!$G$26</f>
        <v>*</v>
      </c>
      <c r="X13" s="11" t="str">
        <f>[9]Outubro!$G$27</f>
        <v>*</v>
      </c>
      <c r="Y13" s="11" t="str">
        <f>[9]Outubro!$G$28</f>
        <v>*</v>
      </c>
      <c r="Z13" s="11" t="str">
        <f>[9]Outubro!$G$29</f>
        <v>*</v>
      </c>
      <c r="AA13" s="11" t="str">
        <f>[9]Outubro!$G$30</f>
        <v>*</v>
      </c>
      <c r="AB13" s="11" t="str">
        <f>[9]Outubro!$G$31</f>
        <v>*</v>
      </c>
      <c r="AC13" s="11" t="str">
        <f>[9]Outubro!$G$32</f>
        <v>*</v>
      </c>
      <c r="AD13" s="11" t="str">
        <f>[9]Outubro!$G$33</f>
        <v>*</v>
      </c>
      <c r="AE13" s="11" t="str">
        <f>[9]Outubro!$G$34</f>
        <v>*</v>
      </c>
      <c r="AF13" s="11" t="str">
        <f>[9]Outubro!$G$35</f>
        <v>*</v>
      </c>
      <c r="AG13" s="14" t="s">
        <v>226</v>
      </c>
      <c r="AH13" s="93" t="s">
        <v>226</v>
      </c>
    </row>
    <row r="14" spans="1:34" x14ac:dyDescent="0.2">
      <c r="A14" s="57" t="s">
        <v>118</v>
      </c>
      <c r="B14" s="11" t="str">
        <f>[10]Outubro!$G$5</f>
        <v>*</v>
      </c>
      <c r="C14" s="11" t="str">
        <f>[10]Outubro!$G$6</f>
        <v>*</v>
      </c>
      <c r="D14" s="11" t="str">
        <f>[10]Outubro!$G$7</f>
        <v>*</v>
      </c>
      <c r="E14" s="11" t="str">
        <f>[10]Outubro!$G$8</f>
        <v>*</v>
      </c>
      <c r="F14" s="11" t="str">
        <f>[10]Outubro!$G$9</f>
        <v>*</v>
      </c>
      <c r="G14" s="11" t="str">
        <f>[10]Outubro!$G$10</f>
        <v>*</v>
      </c>
      <c r="H14" s="11" t="str">
        <f>[10]Outubro!$G$11</f>
        <v>*</v>
      </c>
      <c r="I14" s="11" t="str">
        <f>[10]Outubro!$G$12</f>
        <v>*</v>
      </c>
      <c r="J14" s="11" t="str">
        <f>[10]Outubro!$G$13</f>
        <v>*</v>
      </c>
      <c r="K14" s="11" t="str">
        <f>[10]Outubro!$G$14</f>
        <v>*</v>
      </c>
      <c r="L14" s="11" t="str">
        <f>[10]Outubro!$G$15</f>
        <v>*</v>
      </c>
      <c r="M14" s="11" t="str">
        <f>[10]Outubro!$G$16</f>
        <v>*</v>
      </c>
      <c r="N14" s="11" t="str">
        <f>[10]Outubro!$G$17</f>
        <v>*</v>
      </c>
      <c r="O14" s="11" t="str">
        <f>[10]Outubro!$G$18</f>
        <v>*</v>
      </c>
      <c r="P14" s="11" t="str">
        <f>[10]Outubro!$G$19</f>
        <v>*</v>
      </c>
      <c r="Q14" s="11" t="str">
        <f>[10]Outubro!$G$20</f>
        <v>*</v>
      </c>
      <c r="R14" s="11" t="str">
        <f>[10]Outubro!$G$21</f>
        <v>*</v>
      </c>
      <c r="S14" s="11" t="str">
        <f>[10]Outubro!$G$22</f>
        <v>*</v>
      </c>
      <c r="T14" s="11" t="str">
        <f>[10]Outubro!$G$23</f>
        <v>*</v>
      </c>
      <c r="U14" s="11" t="str">
        <f>[10]Outubro!$G$24</f>
        <v>*</v>
      </c>
      <c r="V14" s="11" t="str">
        <f>[10]Outubro!$G$25</f>
        <v>*</v>
      </c>
      <c r="W14" s="11" t="str">
        <f>[10]Outubro!$G$26</f>
        <v>*</v>
      </c>
      <c r="X14" s="11" t="str">
        <f>[10]Outubro!$G$27</f>
        <v>*</v>
      </c>
      <c r="Y14" s="11" t="str">
        <f>[10]Outubro!$G$28</f>
        <v>*</v>
      </c>
      <c r="Z14" s="11" t="str">
        <f>[10]Outubro!$G$29</f>
        <v>*</v>
      </c>
      <c r="AA14" s="11" t="str">
        <f>[10]Outubro!$G$30</f>
        <v>*</v>
      </c>
      <c r="AB14" s="11" t="str">
        <f>[10]Outubro!$G$31</f>
        <v>*</v>
      </c>
      <c r="AC14" s="11" t="str">
        <f>[10]Outubro!$G$32</f>
        <v>*</v>
      </c>
      <c r="AD14" s="11" t="str">
        <f>[10]Outubro!$G$33</f>
        <v>*</v>
      </c>
      <c r="AE14" s="11" t="str">
        <f>[10]Outubro!$G$34</f>
        <v>*</v>
      </c>
      <c r="AF14" s="11" t="str">
        <f>[10]Outubro!$G$35</f>
        <v>*</v>
      </c>
      <c r="AG14" s="14" t="s">
        <v>226</v>
      </c>
      <c r="AH14" s="93" t="s">
        <v>226</v>
      </c>
    </row>
    <row r="15" spans="1:34" x14ac:dyDescent="0.2">
      <c r="A15" s="57" t="s">
        <v>121</v>
      </c>
      <c r="B15" s="11">
        <f>[11]Outubro!$G$5</f>
        <v>28</v>
      </c>
      <c r="C15" s="11">
        <f>[11]Outubro!$G$6</f>
        <v>31</v>
      </c>
      <c r="D15" s="11">
        <f>[11]Outubro!$G$7</f>
        <v>36</v>
      </c>
      <c r="E15" s="11">
        <f>[11]Outubro!$G$8</f>
        <v>33</v>
      </c>
      <c r="F15" s="11">
        <f>[11]Outubro!$G$9</f>
        <v>69</v>
      </c>
      <c r="G15" s="11">
        <f>[11]Outubro!$G$10</f>
        <v>86</v>
      </c>
      <c r="H15" s="11">
        <f>[11]Outubro!$G$11</f>
        <v>59</v>
      </c>
      <c r="I15" s="11">
        <f>[11]Outubro!$G$12</f>
        <v>36</v>
      </c>
      <c r="J15" s="11">
        <f>[11]Outubro!$G$13</f>
        <v>25</v>
      </c>
      <c r="K15" s="11">
        <f>[11]Outubro!$G$14</f>
        <v>27</v>
      </c>
      <c r="L15" s="11">
        <f>[11]Outubro!$G$15</f>
        <v>26</v>
      </c>
      <c r="M15" s="11">
        <f>[11]Outubro!$G$16</f>
        <v>22</v>
      </c>
      <c r="N15" s="11">
        <f>[11]Outubro!$G$17</f>
        <v>23</v>
      </c>
      <c r="O15" s="11">
        <f>[11]Outubro!$G$18</f>
        <v>42</v>
      </c>
      <c r="P15" s="11">
        <f>[11]Outubro!$G$19</f>
        <v>63</v>
      </c>
      <c r="Q15" s="11">
        <f>[11]Outubro!$G$20</f>
        <v>37</v>
      </c>
      <c r="R15" s="11">
        <f>[11]Outubro!$G$21</f>
        <v>40</v>
      </c>
      <c r="S15" s="11">
        <f>[11]Outubro!$G$22</f>
        <v>29</v>
      </c>
      <c r="T15" s="11">
        <f>[11]Outubro!$G$23</f>
        <v>45</v>
      </c>
      <c r="U15" s="11">
        <f>[11]Outubro!$G$24</f>
        <v>38</v>
      </c>
      <c r="V15" s="11">
        <f>[11]Outubro!$G$25</f>
        <v>80</v>
      </c>
      <c r="W15" s="11">
        <f>[11]Outubro!$G$26</f>
        <v>37</v>
      </c>
      <c r="X15" s="11">
        <f>[11]Outubro!$G$27</f>
        <v>21</v>
      </c>
      <c r="Y15" s="11">
        <f>[11]Outubro!$G$28</f>
        <v>26</v>
      </c>
      <c r="Z15" s="11">
        <f>[11]Outubro!$G$29</f>
        <v>24</v>
      </c>
      <c r="AA15" s="11">
        <f>[11]Outubro!$G$30</f>
        <v>27</v>
      </c>
      <c r="AB15" s="11">
        <f>[11]Outubro!$G$31</f>
        <v>32</v>
      </c>
      <c r="AC15" s="11">
        <f>[11]Outubro!$G$32</f>
        <v>37</v>
      </c>
      <c r="AD15" s="11">
        <f>[11]Outubro!$G$33</f>
        <v>30</v>
      </c>
      <c r="AE15" s="11">
        <f>[11]Outubro!$G$34</f>
        <v>25</v>
      </c>
      <c r="AF15" s="11">
        <f>[11]Outubro!$G$35</f>
        <v>30</v>
      </c>
      <c r="AG15" s="14">
        <f>MIN(B15:AF15)</f>
        <v>21</v>
      </c>
      <c r="AH15" s="93">
        <f>AVERAGE(B15:AF15)</f>
        <v>37.548387096774192</v>
      </c>
    </row>
    <row r="16" spans="1:34" x14ac:dyDescent="0.2">
      <c r="A16" s="57" t="s">
        <v>168</v>
      </c>
      <c r="B16" s="11" t="str">
        <f>[12]Outubro!$G$5</f>
        <v>*</v>
      </c>
      <c r="C16" s="11" t="str">
        <f>[12]Outubro!$G$6</f>
        <v>*</v>
      </c>
      <c r="D16" s="11" t="str">
        <f>[12]Outubro!$G$7</f>
        <v>*</v>
      </c>
      <c r="E16" s="11" t="str">
        <f>[12]Outubro!$G$8</f>
        <v>*</v>
      </c>
      <c r="F16" s="11" t="str">
        <f>[12]Outubro!$G$9</f>
        <v>*</v>
      </c>
      <c r="G16" s="11" t="str">
        <f>[12]Outubro!$G$10</f>
        <v>*</v>
      </c>
      <c r="H16" s="11" t="str">
        <f>[12]Outubro!$G$11</f>
        <v>*</v>
      </c>
      <c r="I16" s="11" t="str">
        <f>[12]Outubro!$G$12</f>
        <v>*</v>
      </c>
      <c r="J16" s="11" t="str">
        <f>[12]Outubro!$G$13</f>
        <v>*</v>
      </c>
      <c r="K16" s="11" t="str">
        <f>[12]Outubro!$G$14</f>
        <v>*</v>
      </c>
      <c r="L16" s="11" t="str">
        <f>[12]Outubro!$G$15</f>
        <v>*</v>
      </c>
      <c r="M16" s="11" t="str">
        <f>[12]Outubro!$G$16</f>
        <v>*</v>
      </c>
      <c r="N16" s="11" t="str">
        <f>[12]Outubro!$G$17</f>
        <v>*</v>
      </c>
      <c r="O16" s="11" t="str">
        <f>[12]Outubro!$G$18</f>
        <v>*</v>
      </c>
      <c r="P16" s="11" t="str">
        <f>[12]Outubro!$G$19</f>
        <v>*</v>
      </c>
      <c r="Q16" s="11" t="str">
        <f>[12]Outubro!$G$20</f>
        <v>*</v>
      </c>
      <c r="R16" s="11" t="str">
        <f>[12]Outubro!$G$21</f>
        <v>*</v>
      </c>
      <c r="S16" s="11" t="str">
        <f>[12]Outubro!$G$22</f>
        <v>*</v>
      </c>
      <c r="T16" s="11" t="str">
        <f>[12]Outubro!$G$23</f>
        <v>*</v>
      </c>
      <c r="U16" s="11" t="str">
        <f>[12]Outubro!$G$24</f>
        <v>*</v>
      </c>
      <c r="V16" s="11" t="str">
        <f>[12]Outubro!$G$25</f>
        <v>*</v>
      </c>
      <c r="W16" s="11" t="str">
        <f>[12]Outubro!$G$26</f>
        <v>*</v>
      </c>
      <c r="X16" s="11" t="str">
        <f>[12]Outubro!$G$27</f>
        <v>*</v>
      </c>
      <c r="Y16" s="11" t="str">
        <f>[12]Outubro!$G$28</f>
        <v>*</v>
      </c>
      <c r="Z16" s="11" t="str">
        <f>[12]Outubro!$G$29</f>
        <v>*</v>
      </c>
      <c r="AA16" s="11" t="str">
        <f>[12]Outubro!$G$30</f>
        <v>*</v>
      </c>
      <c r="AB16" s="11" t="str">
        <f>[12]Outubro!$G$31</f>
        <v>*</v>
      </c>
      <c r="AC16" s="11" t="str">
        <f>[12]Outubro!$G$32</f>
        <v>*</v>
      </c>
      <c r="AD16" s="11" t="str">
        <f>[12]Outubro!$G$33</f>
        <v>*</v>
      </c>
      <c r="AE16" s="11" t="str">
        <f>[12]Outubro!$G$34</f>
        <v>*</v>
      </c>
      <c r="AF16" s="11" t="str">
        <f>[12]Outubro!$G$35</f>
        <v>*</v>
      </c>
      <c r="AG16" s="14" t="s">
        <v>226</v>
      </c>
      <c r="AH16" s="93" t="s">
        <v>226</v>
      </c>
    </row>
    <row r="17" spans="1:39" x14ac:dyDescent="0.2">
      <c r="A17" s="57" t="s">
        <v>2</v>
      </c>
      <c r="B17" s="11">
        <f>[13]Outubro!$G$5</f>
        <v>27</v>
      </c>
      <c r="C17" s="11">
        <f>[13]Outubro!$G$6</f>
        <v>32</v>
      </c>
      <c r="D17" s="11">
        <f>[13]Outubro!$G$7</f>
        <v>23</v>
      </c>
      <c r="E17" s="11">
        <f>[13]Outubro!$G$8</f>
        <v>26</v>
      </c>
      <c r="F17" s="11">
        <f>[13]Outubro!$G$9</f>
        <v>39</v>
      </c>
      <c r="G17" s="11">
        <f>[13]Outubro!$G$10</f>
        <v>76</v>
      </c>
      <c r="H17" s="11">
        <f>[13]Outubro!$G$11</f>
        <v>60</v>
      </c>
      <c r="I17" s="11">
        <f>[13]Outubro!$G$12</f>
        <v>49</v>
      </c>
      <c r="J17" s="11">
        <f>[13]Outubro!$G$13</f>
        <v>27</v>
      </c>
      <c r="K17" s="11">
        <f>[13]Outubro!$G$14</f>
        <v>29</v>
      </c>
      <c r="L17" s="11">
        <f>[13]Outubro!$G$15</f>
        <v>27</v>
      </c>
      <c r="M17" s="11">
        <f>[13]Outubro!$G$16</f>
        <v>21</v>
      </c>
      <c r="N17" s="11">
        <f>[13]Outubro!$G$17</f>
        <v>23</v>
      </c>
      <c r="O17" s="11">
        <f>[13]Outubro!$G$18</f>
        <v>27</v>
      </c>
      <c r="P17" s="11">
        <f>[13]Outubro!$G$19</f>
        <v>32</v>
      </c>
      <c r="Q17" s="11">
        <f>[13]Outubro!$G$20</f>
        <v>32</v>
      </c>
      <c r="R17" s="11">
        <f>[13]Outubro!$G$21</f>
        <v>34</v>
      </c>
      <c r="S17" s="11">
        <f>[13]Outubro!$G$22</f>
        <v>37</v>
      </c>
      <c r="T17" s="11">
        <f>[13]Outubro!$G$23</f>
        <v>38</v>
      </c>
      <c r="U17" s="11">
        <f>[13]Outubro!$G$24</f>
        <v>33</v>
      </c>
      <c r="V17" s="11">
        <f>[13]Outubro!$G$25</f>
        <v>47</v>
      </c>
      <c r="W17" s="11">
        <f>[13]Outubro!$G$26</f>
        <v>33</v>
      </c>
      <c r="X17" s="11">
        <f>[13]Outubro!$G$27</f>
        <v>19</v>
      </c>
      <c r="Y17" s="11">
        <f>[13]Outubro!$G$28</f>
        <v>20</v>
      </c>
      <c r="Z17" s="11">
        <f>[13]Outubro!$G$29</f>
        <v>17</v>
      </c>
      <c r="AA17" s="11">
        <f>[13]Outubro!$G$30</f>
        <v>25</v>
      </c>
      <c r="AB17" s="11">
        <f>[13]Outubro!$G$31</f>
        <v>29</v>
      </c>
      <c r="AC17" s="11">
        <f>[13]Outubro!$G$32</f>
        <v>27</v>
      </c>
      <c r="AD17" s="11">
        <f>[13]Outubro!$G$33</f>
        <v>28</v>
      </c>
      <c r="AE17" s="11">
        <f>[13]Outubro!$G$34</f>
        <v>25</v>
      </c>
      <c r="AF17" s="11">
        <f>[13]Outubro!$G$35</f>
        <v>18</v>
      </c>
      <c r="AG17" s="14">
        <f t="shared" ref="AG17:AG23" si="1">MIN(B17:AF17)</f>
        <v>17</v>
      </c>
      <c r="AH17" s="93">
        <f t="shared" ref="AH17:AH23" si="2">AVERAGE(B17:AF17)</f>
        <v>31.612903225806452</v>
      </c>
      <c r="AJ17" s="12" t="s">
        <v>47</v>
      </c>
    </row>
    <row r="18" spans="1:39" x14ac:dyDescent="0.2">
      <c r="A18" s="57" t="s">
        <v>3</v>
      </c>
      <c r="B18" s="11" t="str">
        <f>[14]Outubro!$G$5</f>
        <v>*</v>
      </c>
      <c r="C18" s="11" t="str">
        <f>[14]Outubro!$G$6</f>
        <v>*</v>
      </c>
      <c r="D18" s="11" t="str">
        <f>[14]Outubro!$G$7</f>
        <v>*</v>
      </c>
      <c r="E18" s="11" t="str">
        <f>[14]Outubro!$G$8</f>
        <v>*</v>
      </c>
      <c r="F18" s="11" t="str">
        <f>[14]Outubro!$G$9</f>
        <v>*</v>
      </c>
      <c r="G18" s="11" t="str">
        <f>[14]Outubro!$G$10</f>
        <v>*</v>
      </c>
      <c r="H18" s="11" t="str">
        <f>[14]Outubro!$G$11</f>
        <v>*</v>
      </c>
      <c r="I18" s="11" t="str">
        <f>[14]Outubro!$G$12</f>
        <v>*</v>
      </c>
      <c r="J18" s="11" t="str">
        <f>[14]Outubro!$G$13</f>
        <v>*</v>
      </c>
      <c r="K18" s="11" t="str">
        <f>[14]Outubro!$G$14</f>
        <v>*</v>
      </c>
      <c r="L18" s="11" t="str">
        <f>[14]Outubro!$G$15</f>
        <v>*</v>
      </c>
      <c r="M18" s="11" t="str">
        <f>[14]Outubro!$G$16</f>
        <v>*</v>
      </c>
      <c r="N18" s="11" t="str">
        <f>[14]Outubro!$G$17</f>
        <v>*</v>
      </c>
      <c r="O18" s="11" t="str">
        <f>[14]Outubro!$G$18</f>
        <v>*</v>
      </c>
      <c r="P18" s="11" t="str">
        <f>[14]Outubro!$G$19</f>
        <v>*</v>
      </c>
      <c r="Q18" s="11" t="str">
        <f>[14]Outubro!$G$20</f>
        <v>*</v>
      </c>
      <c r="R18" s="11" t="str">
        <f>[14]Outubro!$G$21</f>
        <v>*</v>
      </c>
      <c r="S18" s="11" t="str">
        <f>[14]Outubro!$G$22</f>
        <v>*</v>
      </c>
      <c r="T18" s="11" t="str">
        <f>[14]Outubro!$G$23</f>
        <v>*</v>
      </c>
      <c r="U18" s="11" t="str">
        <f>[14]Outubro!$G$24</f>
        <v>*</v>
      </c>
      <c r="V18" s="11" t="str">
        <f>[14]Outubro!$G$25</f>
        <v>*</v>
      </c>
      <c r="W18" s="11" t="str">
        <f>[14]Outubro!$G$26</f>
        <v>*</v>
      </c>
      <c r="X18" s="11" t="str">
        <f>[14]Outubro!$G$27</f>
        <v>*</v>
      </c>
      <c r="Y18" s="11" t="str">
        <f>[14]Outubro!$G$28</f>
        <v>*</v>
      </c>
      <c r="Z18" s="11" t="str">
        <f>[14]Outubro!$G$29</f>
        <v>*</v>
      </c>
      <c r="AA18" s="11" t="str">
        <f>[14]Outubro!$G$30</f>
        <v>*</v>
      </c>
      <c r="AB18" s="11" t="str">
        <f>[14]Outubro!$G$31</f>
        <v>*</v>
      </c>
      <c r="AC18" s="11" t="str">
        <f>[14]Outubro!$G$32</f>
        <v>*</v>
      </c>
      <c r="AD18" s="11" t="str">
        <f>[14]Outubro!$G$33</f>
        <v>*</v>
      </c>
      <c r="AE18" s="11" t="str">
        <f>[14]Outubro!$G$34</f>
        <v>*</v>
      </c>
      <c r="AF18" s="11" t="str">
        <f>[14]Outubro!$G$35</f>
        <v>*</v>
      </c>
      <c r="AG18" s="14" t="s">
        <v>226</v>
      </c>
      <c r="AH18" s="93" t="s">
        <v>226</v>
      </c>
      <c r="AI18" s="12" t="s">
        <v>47</v>
      </c>
      <c r="AJ18" s="12" t="s">
        <v>47</v>
      </c>
    </row>
    <row r="19" spans="1:39" x14ac:dyDescent="0.2">
      <c r="A19" s="57" t="s">
        <v>4</v>
      </c>
      <c r="B19" s="11">
        <f>[15]Outubro!$G$5</f>
        <v>19</v>
      </c>
      <c r="C19" s="11">
        <f>[15]Outubro!$G$6</f>
        <v>34</v>
      </c>
      <c r="D19" s="11">
        <f>[15]Outubro!$G$7</f>
        <v>32</v>
      </c>
      <c r="E19" s="11">
        <f>[15]Outubro!$G$8</f>
        <v>21</v>
      </c>
      <c r="F19" s="11">
        <f>[15]Outubro!$G$9</f>
        <v>16</v>
      </c>
      <c r="G19" s="11">
        <f>[15]Outubro!$G$10</f>
        <v>48</v>
      </c>
      <c r="H19" s="11">
        <f>[15]Outubro!$G$11</f>
        <v>58</v>
      </c>
      <c r="I19" s="11">
        <f>[15]Outubro!$G$12</f>
        <v>61</v>
      </c>
      <c r="J19" s="11">
        <f>[15]Outubro!$G$13</f>
        <v>65</v>
      </c>
      <c r="K19" s="11">
        <f>[15]Outubro!$G$14</f>
        <v>58</v>
      </c>
      <c r="L19" s="11">
        <f>[15]Outubro!$G$15</f>
        <v>35</v>
      </c>
      <c r="M19" s="11">
        <f>[15]Outubro!$G$16</f>
        <v>27</v>
      </c>
      <c r="N19" s="11">
        <f>[15]Outubro!$G$17</f>
        <v>31</v>
      </c>
      <c r="O19" s="11">
        <f>[15]Outubro!$G$18</f>
        <v>30</v>
      </c>
      <c r="P19" s="11">
        <f>[15]Outubro!$G$19</f>
        <v>25</v>
      </c>
      <c r="Q19" s="11">
        <f>[15]Outubro!$G$20</f>
        <v>27</v>
      </c>
      <c r="R19" s="11">
        <f>[15]Outubro!$G$21</f>
        <v>21</v>
      </c>
      <c r="S19" s="11">
        <f>[15]Outubro!$G$22</f>
        <v>30</v>
      </c>
      <c r="T19" s="11">
        <f>[15]Outubro!$G$23</f>
        <v>36</v>
      </c>
      <c r="U19" s="11">
        <f>[15]Outubro!$G$24</f>
        <v>39</v>
      </c>
      <c r="V19" s="11">
        <f>[15]Outubro!$G$25</f>
        <v>43</v>
      </c>
      <c r="W19" s="11">
        <f>[15]Outubro!$G$26</f>
        <v>69</v>
      </c>
      <c r="X19" s="11">
        <f>[15]Outubro!$G$27</f>
        <v>47</v>
      </c>
      <c r="Y19" s="11">
        <f>[15]Outubro!$G$28</f>
        <v>27</v>
      </c>
      <c r="Z19" s="11">
        <f>[15]Outubro!$G$29</f>
        <v>24</v>
      </c>
      <c r="AA19" s="11">
        <f>[15]Outubro!$G$30</f>
        <v>23</v>
      </c>
      <c r="AB19" s="11">
        <f>[15]Outubro!$G$31</f>
        <v>24</v>
      </c>
      <c r="AC19" s="11">
        <f>[15]Outubro!$G$32</f>
        <v>31</v>
      </c>
      <c r="AD19" s="11">
        <f>[15]Outubro!$G$33</f>
        <v>35</v>
      </c>
      <c r="AE19" s="11">
        <f>[15]Outubro!$G$34</f>
        <v>26</v>
      </c>
      <c r="AF19" s="11">
        <f>[15]Outubro!$G$35</f>
        <v>25</v>
      </c>
      <c r="AG19" s="14">
        <f t="shared" si="1"/>
        <v>16</v>
      </c>
      <c r="AH19" s="93">
        <f t="shared" si="2"/>
        <v>35.064516129032256</v>
      </c>
      <c r="AL19" t="s">
        <v>47</v>
      </c>
    </row>
    <row r="20" spans="1:39" x14ac:dyDescent="0.2">
      <c r="A20" s="57" t="s">
        <v>5</v>
      </c>
      <c r="B20" s="11">
        <f>[16]Outubro!$G$5</f>
        <v>31</v>
      </c>
      <c r="C20" s="11">
        <f>[16]Outubro!$G$6</f>
        <v>48</v>
      </c>
      <c r="D20" s="11">
        <f>[16]Outubro!$G$7</f>
        <v>37</v>
      </c>
      <c r="E20" s="11">
        <f>[16]Outubro!$G$8</f>
        <v>34</v>
      </c>
      <c r="F20" s="11">
        <f>[16]Outubro!$G$9</f>
        <v>51</v>
      </c>
      <c r="G20" s="11">
        <f>[16]Outubro!$G$10</f>
        <v>71</v>
      </c>
      <c r="H20" s="11">
        <f>[16]Outubro!$G$11</f>
        <v>56</v>
      </c>
      <c r="I20" s="11">
        <f>[16]Outubro!$G$12</f>
        <v>42</v>
      </c>
      <c r="J20" s="11">
        <f>[16]Outubro!$G$13</f>
        <v>30</v>
      </c>
      <c r="K20" s="11">
        <f>[16]Outubro!$G$14</f>
        <v>28</v>
      </c>
      <c r="L20" s="11">
        <f>[16]Outubro!$G$15</f>
        <v>37</v>
      </c>
      <c r="M20" s="11">
        <f>[16]Outubro!$G$16</f>
        <v>32</v>
      </c>
      <c r="N20" s="11">
        <f>[16]Outubro!$G$17</f>
        <v>26</v>
      </c>
      <c r="O20" s="11">
        <f>[16]Outubro!$G$18</f>
        <v>31</v>
      </c>
      <c r="P20" s="11">
        <f>[16]Outubro!$G$19</f>
        <v>42</v>
      </c>
      <c r="Q20" s="11">
        <f>[16]Outubro!$G$20</f>
        <v>37</v>
      </c>
      <c r="R20" s="11">
        <f>[16]Outubro!$G$21</f>
        <v>27</v>
      </c>
      <c r="S20" s="11">
        <f>[16]Outubro!$G$22</f>
        <v>28</v>
      </c>
      <c r="T20" s="11">
        <f>[16]Outubro!$G$23</f>
        <v>48</v>
      </c>
      <c r="U20" s="11">
        <f>[16]Outubro!$G$24</f>
        <v>44</v>
      </c>
      <c r="V20" s="11">
        <f>[16]Outubro!$G$25</f>
        <v>55</v>
      </c>
      <c r="W20" s="11">
        <f>[16]Outubro!$G$26</f>
        <v>18</v>
      </c>
      <c r="X20" s="11">
        <f>[16]Outubro!$G$27</f>
        <v>22</v>
      </c>
      <c r="Y20" s="11">
        <f>[16]Outubro!$G$28</f>
        <v>19</v>
      </c>
      <c r="Z20" s="11">
        <f>[16]Outubro!$G$29</f>
        <v>23</v>
      </c>
      <c r="AA20" s="11">
        <f>[16]Outubro!$G$30</f>
        <v>29</v>
      </c>
      <c r="AB20" s="11">
        <f>[16]Outubro!$G$31</f>
        <v>30</v>
      </c>
      <c r="AC20" s="11">
        <f>[16]Outubro!$G$32</f>
        <v>26</v>
      </c>
      <c r="AD20" s="11">
        <f>[16]Outubro!$G$33</f>
        <v>35</v>
      </c>
      <c r="AE20" s="11">
        <f>[16]Outubro!$G$34</f>
        <v>25</v>
      </c>
      <c r="AF20" s="11">
        <f>[16]Outubro!$G$35</f>
        <v>28</v>
      </c>
      <c r="AG20" s="14">
        <f t="shared" si="1"/>
        <v>18</v>
      </c>
      <c r="AH20" s="93">
        <f t="shared" si="2"/>
        <v>35.161290322580648</v>
      </c>
      <c r="AI20" s="12" t="s">
        <v>47</v>
      </c>
    </row>
    <row r="21" spans="1:39" x14ac:dyDescent="0.2">
      <c r="A21" s="57" t="s">
        <v>43</v>
      </c>
      <c r="B21" s="11">
        <f>[17]Outubro!$G$5</f>
        <v>22</v>
      </c>
      <c r="C21" s="11">
        <f>[17]Outubro!$G$6</f>
        <v>38</v>
      </c>
      <c r="D21" s="11">
        <f>[17]Outubro!$G$7</f>
        <v>29</v>
      </c>
      <c r="E21" s="11">
        <f>[17]Outubro!$G$8</f>
        <v>20</v>
      </c>
      <c r="F21" s="11">
        <f>[17]Outubro!$G$9</f>
        <v>20</v>
      </c>
      <c r="G21" s="11">
        <f>[17]Outubro!$G$10</f>
        <v>50</v>
      </c>
      <c r="H21" s="11">
        <f>[17]Outubro!$G$11</f>
        <v>44</v>
      </c>
      <c r="I21" s="11">
        <f>[17]Outubro!$G$12</f>
        <v>52</v>
      </c>
      <c r="J21" s="11">
        <f>[17]Outubro!$G$13</f>
        <v>52</v>
      </c>
      <c r="K21" s="11">
        <f>[17]Outubro!$G$14</f>
        <v>43</v>
      </c>
      <c r="L21" s="11">
        <f>[17]Outubro!$G$15</f>
        <v>32</v>
      </c>
      <c r="M21" s="11">
        <f>[17]Outubro!$G$16</f>
        <v>31</v>
      </c>
      <c r="N21" s="11">
        <f>[17]Outubro!$G$17</f>
        <v>31</v>
      </c>
      <c r="O21" s="11">
        <f>[17]Outubro!$G$18</f>
        <v>23</v>
      </c>
      <c r="P21" s="11">
        <f>[17]Outubro!$G$19</f>
        <v>24</v>
      </c>
      <c r="Q21" s="11">
        <f>[17]Outubro!$G$20</f>
        <v>20</v>
      </c>
      <c r="R21" s="11">
        <f>[17]Outubro!$G$21</f>
        <v>23</v>
      </c>
      <c r="S21" s="11">
        <f>[17]Outubro!$G$22</f>
        <v>30</v>
      </c>
      <c r="T21" s="11">
        <f>[17]Outubro!$G$23</f>
        <v>27</v>
      </c>
      <c r="U21" s="11">
        <f>[17]Outubro!$G$24</f>
        <v>35</v>
      </c>
      <c r="V21" s="11">
        <f>[17]Outubro!$G$25</f>
        <v>37</v>
      </c>
      <c r="W21" s="11">
        <f>[17]Outubro!$G$26</f>
        <v>64</v>
      </c>
      <c r="X21" s="11">
        <f>[17]Outubro!$G$27</f>
        <v>32</v>
      </c>
      <c r="Y21" s="11">
        <f>[17]Outubro!$G$28</f>
        <v>22</v>
      </c>
      <c r="Z21" s="11">
        <f>[17]Outubro!$G$29</f>
        <v>27</v>
      </c>
      <c r="AA21" s="11">
        <f>[17]Outubro!$G$30</f>
        <v>25</v>
      </c>
      <c r="AB21" s="11">
        <f>[17]Outubro!$G$31</f>
        <v>31</v>
      </c>
      <c r="AC21" s="11">
        <f>[17]Outubro!$G$32</f>
        <v>50</v>
      </c>
      <c r="AD21" s="11">
        <f>[17]Outubro!$G$33</f>
        <v>41</v>
      </c>
      <c r="AE21" s="11">
        <f>[17]Outubro!$G$34</f>
        <v>48</v>
      </c>
      <c r="AF21" s="11">
        <f>[17]Outubro!$G$35</f>
        <v>30</v>
      </c>
      <c r="AG21" s="14">
        <f>MIN(B21:AF21)</f>
        <v>20</v>
      </c>
      <c r="AH21" s="93">
        <f>AVERAGE(B21:AF21)</f>
        <v>33.967741935483872</v>
      </c>
      <c r="AJ21" t="s">
        <v>47</v>
      </c>
      <c r="AL21" t="s">
        <v>47</v>
      </c>
    </row>
    <row r="22" spans="1:39" x14ac:dyDescent="0.2">
      <c r="A22" s="57" t="s">
        <v>6</v>
      </c>
      <c r="B22" s="11">
        <f>[18]Outubro!$G$5</f>
        <v>25</v>
      </c>
      <c r="C22" s="11">
        <f>[18]Outubro!$G$6</f>
        <v>34</v>
      </c>
      <c r="D22" s="11">
        <f>[18]Outubro!$G$7</f>
        <v>23</v>
      </c>
      <c r="E22" s="11">
        <f>[18]Outubro!$G$8</f>
        <v>26</v>
      </c>
      <c r="F22" s="11">
        <f>[18]Outubro!$G$9</f>
        <v>36</v>
      </c>
      <c r="G22" s="11">
        <f>[18]Outubro!$G$10</f>
        <v>71</v>
      </c>
      <c r="H22" s="11">
        <f>[18]Outubro!$G$11</f>
        <v>48</v>
      </c>
      <c r="I22" s="11">
        <f>[18]Outubro!$G$12</f>
        <v>52</v>
      </c>
      <c r="J22" s="11">
        <f>[18]Outubro!$G$13</f>
        <v>32</v>
      </c>
      <c r="K22" s="11">
        <f>[18]Outubro!$G$14</f>
        <v>35</v>
      </c>
      <c r="L22" s="11">
        <f>[18]Outubro!$G$15</f>
        <v>36</v>
      </c>
      <c r="M22" s="11">
        <f>[18]Outubro!$G$16</f>
        <v>24</v>
      </c>
      <c r="N22" s="11">
        <f>[18]Outubro!$G$17</f>
        <v>25</v>
      </c>
      <c r="O22" s="11">
        <f>[18]Outubro!$G$18</f>
        <v>28</v>
      </c>
      <c r="P22" s="11">
        <f>[18]Outubro!$G$19</f>
        <v>31</v>
      </c>
      <c r="Q22" s="11">
        <f>[18]Outubro!$G$20</f>
        <v>26</v>
      </c>
      <c r="R22" s="11">
        <f>[18]Outubro!$G$21</f>
        <v>23</v>
      </c>
      <c r="S22" s="11">
        <f>[18]Outubro!$G$22</f>
        <v>64</v>
      </c>
      <c r="T22" s="11">
        <f>[18]Outubro!$G$23</f>
        <v>34</v>
      </c>
      <c r="U22" s="11">
        <f>[18]Outubro!$G$24</f>
        <v>43</v>
      </c>
      <c r="V22" s="11">
        <f>[18]Outubro!$G$25</f>
        <v>44</v>
      </c>
      <c r="W22" s="11">
        <f>[18]Outubro!$G$26</f>
        <v>58</v>
      </c>
      <c r="X22" s="11">
        <f>[18]Outubro!$G$27</f>
        <v>31</v>
      </c>
      <c r="Y22" s="11">
        <f>[18]Outubro!$G$28</f>
        <v>26</v>
      </c>
      <c r="Z22" s="11">
        <f>[18]Outubro!$G$29</f>
        <v>23</v>
      </c>
      <c r="AA22" s="11">
        <f>[18]Outubro!$G$30</f>
        <v>30</v>
      </c>
      <c r="AB22" s="11">
        <f>[18]Outubro!$G$31</f>
        <v>31</v>
      </c>
      <c r="AC22" s="11">
        <f>[18]Outubro!$G$32</f>
        <v>32</v>
      </c>
      <c r="AD22" s="11">
        <f>[18]Outubro!$G$33</f>
        <v>34</v>
      </c>
      <c r="AE22" s="11">
        <f>[18]Outubro!$G$34</f>
        <v>28</v>
      </c>
      <c r="AF22" s="11">
        <f>[18]Outubro!$G$35</f>
        <v>25</v>
      </c>
      <c r="AG22" s="14">
        <f t="shared" si="1"/>
        <v>23</v>
      </c>
      <c r="AH22" s="93">
        <f t="shared" si="2"/>
        <v>34.774193548387096</v>
      </c>
      <c r="AK22" t="s">
        <v>47</v>
      </c>
      <c r="AL22" t="s">
        <v>47</v>
      </c>
    </row>
    <row r="23" spans="1:39" x14ac:dyDescent="0.2">
      <c r="A23" s="57" t="s">
        <v>7</v>
      </c>
      <c r="B23" s="11">
        <f>[19]Outubro!$G$5</f>
        <v>23</v>
      </c>
      <c r="C23" s="11">
        <f>[19]Outubro!$G$6</f>
        <v>29</v>
      </c>
      <c r="D23" s="11">
        <f>[19]Outubro!$G$7</f>
        <v>28</v>
      </c>
      <c r="E23" s="11">
        <f>[19]Outubro!$G$8</f>
        <v>28</v>
      </c>
      <c r="F23" s="11">
        <f>[19]Outubro!$G$9</f>
        <v>55</v>
      </c>
      <c r="G23" s="11">
        <f>[19]Outubro!$G$10</f>
        <v>87</v>
      </c>
      <c r="H23" s="11">
        <f>[19]Outubro!$G$11</f>
        <v>61</v>
      </c>
      <c r="I23" s="11">
        <f>[19]Outubro!$G$12</f>
        <v>38</v>
      </c>
      <c r="J23" s="11">
        <f>[19]Outubro!$G$13</f>
        <v>27</v>
      </c>
      <c r="K23" s="11">
        <f>[19]Outubro!$G$14</f>
        <v>28</v>
      </c>
      <c r="L23" s="11">
        <f>[19]Outubro!$G$15</f>
        <v>23</v>
      </c>
      <c r="M23" s="11">
        <f>[19]Outubro!$G$16</f>
        <v>21</v>
      </c>
      <c r="N23" s="11">
        <f>[19]Outubro!$G$17</f>
        <v>21</v>
      </c>
      <c r="O23" s="11">
        <f>[19]Outubro!$G$18</f>
        <v>37</v>
      </c>
      <c r="P23" s="11">
        <f>[19]Outubro!$G$19</f>
        <v>53</v>
      </c>
      <c r="Q23" s="11">
        <f>[19]Outubro!$G$20</f>
        <v>34</v>
      </c>
      <c r="R23" s="11">
        <f>[19]Outubro!$G$21</f>
        <v>37</v>
      </c>
      <c r="S23" s="11">
        <f>[19]Outubro!$G$22</f>
        <v>27</v>
      </c>
      <c r="T23" s="11">
        <f>[19]Outubro!$G$23</f>
        <v>47</v>
      </c>
      <c r="U23" s="11">
        <f>[19]Outubro!$G$24</f>
        <v>35</v>
      </c>
      <c r="V23" s="11">
        <f>[19]Outubro!$G$25</f>
        <v>65</v>
      </c>
      <c r="W23" s="11">
        <f>[19]Outubro!$G$26</f>
        <v>32</v>
      </c>
      <c r="X23" s="11">
        <f>[19]Outubro!$G$27</f>
        <v>16</v>
      </c>
      <c r="Y23" s="11">
        <f>[19]Outubro!$G$28</f>
        <v>21</v>
      </c>
      <c r="Z23" s="11">
        <f>[19]Outubro!$G$29</f>
        <v>23</v>
      </c>
      <c r="AA23" s="11">
        <f>[19]Outubro!$G$30</f>
        <v>24</v>
      </c>
      <c r="AB23" s="11">
        <f>[19]Outubro!$G$31</f>
        <v>27</v>
      </c>
      <c r="AC23" s="11">
        <f>[19]Outubro!$G$32</f>
        <v>25</v>
      </c>
      <c r="AD23" s="11">
        <f>[19]Outubro!$G$33</f>
        <v>25</v>
      </c>
      <c r="AE23" s="11">
        <f>[19]Outubro!$G$34</f>
        <v>21</v>
      </c>
      <c r="AF23" s="11">
        <f>[19]Outubro!$G$35</f>
        <v>21</v>
      </c>
      <c r="AG23" s="14">
        <f t="shared" si="1"/>
        <v>16</v>
      </c>
      <c r="AH23" s="93">
        <f t="shared" si="2"/>
        <v>33.516129032258064</v>
      </c>
      <c r="AJ23" t="s">
        <v>47</v>
      </c>
      <c r="AK23" t="s">
        <v>47</v>
      </c>
    </row>
    <row r="24" spans="1:39" x14ac:dyDescent="0.2">
      <c r="A24" s="57" t="s">
        <v>169</v>
      </c>
      <c r="B24" s="11" t="str">
        <f>[20]Outubro!$G$5</f>
        <v>*</v>
      </c>
      <c r="C24" s="11" t="str">
        <f>[20]Outubro!$G$6</f>
        <v>*</v>
      </c>
      <c r="D24" s="11" t="str">
        <f>[20]Outubro!$G$7</f>
        <v>*</v>
      </c>
      <c r="E24" s="11" t="str">
        <f>[20]Outubro!$G$8</f>
        <v>*</v>
      </c>
      <c r="F24" s="11" t="str">
        <f>[20]Outubro!$G$9</f>
        <v>*</v>
      </c>
      <c r="G24" s="11" t="str">
        <f>[20]Outubro!$G$10</f>
        <v>*</v>
      </c>
      <c r="H24" s="11" t="str">
        <f>[20]Outubro!$G$11</f>
        <v>*</v>
      </c>
      <c r="I24" s="11" t="str">
        <f>[20]Outubro!$G$12</f>
        <v>*</v>
      </c>
      <c r="J24" s="11" t="str">
        <f>[20]Outubro!$G$13</f>
        <v>*</v>
      </c>
      <c r="K24" s="11" t="str">
        <f>[20]Outubro!$G$14</f>
        <v>*</v>
      </c>
      <c r="L24" s="11" t="str">
        <f>[20]Outubro!$G$15</f>
        <v>*</v>
      </c>
      <c r="M24" s="11" t="str">
        <f>[20]Outubro!$G$16</f>
        <v>*</v>
      </c>
      <c r="N24" s="11" t="str">
        <f>[20]Outubro!$G$17</f>
        <v>*</v>
      </c>
      <c r="O24" s="11" t="str">
        <f>[20]Outubro!$G$18</f>
        <v>*</v>
      </c>
      <c r="P24" s="11" t="str">
        <f>[20]Outubro!$G$19</f>
        <v>*</v>
      </c>
      <c r="Q24" s="11" t="str">
        <f>[20]Outubro!$G$20</f>
        <v>*</v>
      </c>
      <c r="R24" s="11" t="str">
        <f>[20]Outubro!$G$21</f>
        <v>*</v>
      </c>
      <c r="S24" s="11" t="str">
        <f>[20]Outubro!$G$22</f>
        <v>*</v>
      </c>
      <c r="T24" s="11" t="str">
        <f>[20]Outubro!$G$23</f>
        <v>*</v>
      </c>
      <c r="U24" s="11" t="str">
        <f>[20]Outubro!$G$24</f>
        <v>*</v>
      </c>
      <c r="V24" s="11" t="str">
        <f>[20]Outubro!$G$25</f>
        <v>*</v>
      </c>
      <c r="W24" s="11" t="str">
        <f>[20]Outubro!$G$26</f>
        <v>*</v>
      </c>
      <c r="X24" s="11" t="str">
        <f>[20]Outubro!$G$27</f>
        <v>*</v>
      </c>
      <c r="Y24" s="11" t="str">
        <f>[20]Outubro!$G$28</f>
        <v>*</v>
      </c>
      <c r="Z24" s="11" t="str">
        <f>[20]Outubro!$G$29</f>
        <v>*</v>
      </c>
      <c r="AA24" s="11" t="str">
        <f>[20]Outubro!$G$30</f>
        <v>*</v>
      </c>
      <c r="AB24" s="11" t="str">
        <f>[20]Outubro!$G$31</f>
        <v>*</v>
      </c>
      <c r="AC24" s="11" t="str">
        <f>[20]Outubro!$G$32</f>
        <v>*</v>
      </c>
      <c r="AD24" s="11" t="str">
        <f>[20]Outubro!$G$33</f>
        <v>*</v>
      </c>
      <c r="AE24" s="11" t="str">
        <f>[20]Outubro!$G$34</f>
        <v>*</v>
      </c>
      <c r="AF24" s="11" t="str">
        <f>[20]Outubro!$G$35</f>
        <v>*</v>
      </c>
      <c r="AG24" s="14" t="s">
        <v>226</v>
      </c>
      <c r="AH24" s="93" t="s">
        <v>226</v>
      </c>
      <c r="AJ24" t="s">
        <v>47</v>
      </c>
    </row>
    <row r="25" spans="1:39" x14ac:dyDescent="0.2">
      <c r="A25" s="57" t="s">
        <v>170</v>
      </c>
      <c r="B25" s="11">
        <f>[21]Outubro!$G$5</f>
        <v>23</v>
      </c>
      <c r="C25" s="11">
        <f>[21]Outubro!$G$6</f>
        <v>31</v>
      </c>
      <c r="D25" s="11">
        <f>[21]Outubro!$G$7</f>
        <v>40</v>
      </c>
      <c r="E25" s="11">
        <f>[21]Outubro!$G$8</f>
        <v>31</v>
      </c>
      <c r="F25" s="11">
        <f>[21]Outubro!$G$9</f>
        <v>67</v>
      </c>
      <c r="G25" s="11">
        <f>[21]Outubro!$G$10</f>
        <v>71</v>
      </c>
      <c r="H25" s="11">
        <f>[21]Outubro!$G$11</f>
        <v>46</v>
      </c>
      <c r="I25" s="11">
        <f>[21]Outubro!$G$12</f>
        <v>33</v>
      </c>
      <c r="J25" s="11">
        <f>[21]Outubro!$G$13</f>
        <v>24</v>
      </c>
      <c r="K25" s="11">
        <f>[21]Outubro!$G$14</f>
        <v>25</v>
      </c>
      <c r="L25" s="11">
        <f>[21]Outubro!$G$15</f>
        <v>26</v>
      </c>
      <c r="M25" s="11">
        <f>[21]Outubro!$G$16</f>
        <v>23</v>
      </c>
      <c r="N25" s="11">
        <f>[21]Outubro!$G$17</f>
        <v>23</v>
      </c>
      <c r="O25" s="11">
        <f>[21]Outubro!$G$18</f>
        <v>38</v>
      </c>
      <c r="P25" s="11">
        <f>[21]Outubro!$G$19</f>
        <v>62</v>
      </c>
      <c r="Q25" s="11">
        <f>[21]Outubro!$G$20</f>
        <v>35</v>
      </c>
      <c r="R25" s="11">
        <f>[21]Outubro!$G$21</f>
        <v>33</v>
      </c>
      <c r="S25" s="11">
        <f>[21]Outubro!$G$22</f>
        <v>27</v>
      </c>
      <c r="T25" s="11">
        <f>[21]Outubro!$G$23</f>
        <v>39</v>
      </c>
      <c r="U25" s="11">
        <f>[21]Outubro!$G$24</f>
        <v>38</v>
      </c>
      <c r="V25" s="11">
        <f>[21]Outubro!$G$25</f>
        <v>73</v>
      </c>
      <c r="W25" s="11">
        <f>[21]Outubro!$G$26</f>
        <v>39</v>
      </c>
      <c r="X25" s="11">
        <f>[21]Outubro!$G$27</f>
        <v>24</v>
      </c>
      <c r="Y25" s="11">
        <f>[21]Outubro!$G$28</f>
        <v>25</v>
      </c>
      <c r="Z25" s="11">
        <f>[21]Outubro!$G$29</f>
        <v>26</v>
      </c>
      <c r="AA25" s="11">
        <f>[21]Outubro!$G$30</f>
        <v>26</v>
      </c>
      <c r="AB25" s="11">
        <f>[21]Outubro!$G$31</f>
        <v>31</v>
      </c>
      <c r="AC25" s="11">
        <f>[21]Outubro!$G$32</f>
        <v>34</v>
      </c>
      <c r="AD25" s="11">
        <f>[21]Outubro!$G$33</f>
        <v>28</v>
      </c>
      <c r="AE25" s="11">
        <f>[21]Outubro!$G$34</f>
        <v>20</v>
      </c>
      <c r="AF25" s="11">
        <f>[21]Outubro!$G$35</f>
        <v>28</v>
      </c>
      <c r="AG25" s="14">
        <f t="shared" ref="AG25:AG26" si="3">MIN(B25:AF25)</f>
        <v>20</v>
      </c>
      <c r="AH25" s="93">
        <f t="shared" ref="AH25:AH26" si="4">AVERAGE(B25:AF25)</f>
        <v>35.12903225806452</v>
      </c>
      <c r="AI25" s="12" t="s">
        <v>47</v>
      </c>
      <c r="AJ25" t="s">
        <v>47</v>
      </c>
    </row>
    <row r="26" spans="1:39" x14ac:dyDescent="0.2">
      <c r="A26" s="57" t="s">
        <v>171</v>
      </c>
      <c r="B26" s="11">
        <f>[22]Outubro!$G$5</f>
        <v>29</v>
      </c>
      <c r="C26" s="11">
        <f>[22]Outubro!$G$6</f>
        <v>32</v>
      </c>
      <c r="D26" s="11">
        <f>[22]Outubro!$G$7</f>
        <v>31</v>
      </c>
      <c r="E26" s="11">
        <f>[22]Outubro!$G$8</f>
        <v>31</v>
      </c>
      <c r="F26" s="11">
        <f>[22]Outubro!$G$9</f>
        <v>51</v>
      </c>
      <c r="G26" s="11">
        <f>[22]Outubro!$G$10</f>
        <v>83</v>
      </c>
      <c r="H26" s="11">
        <f>[22]Outubro!$G$11</f>
        <v>60</v>
      </c>
      <c r="I26" s="11">
        <f>[22]Outubro!$G$12</f>
        <v>40</v>
      </c>
      <c r="J26" s="11">
        <f>[22]Outubro!$G$13</f>
        <v>31</v>
      </c>
      <c r="K26" s="11">
        <f>[22]Outubro!$G$14</f>
        <v>33</v>
      </c>
      <c r="L26" s="11">
        <f>[22]Outubro!$G$15</f>
        <v>26</v>
      </c>
      <c r="M26" s="11">
        <f>[22]Outubro!$G$16</f>
        <v>23</v>
      </c>
      <c r="N26" s="11">
        <f>[22]Outubro!$G$17</f>
        <v>24</v>
      </c>
      <c r="O26" s="11">
        <f>[22]Outubro!$G$18</f>
        <v>35</v>
      </c>
      <c r="P26" s="11">
        <f>[22]Outubro!$G$19</f>
        <v>50</v>
      </c>
      <c r="Q26" s="11">
        <f>[22]Outubro!$G$20</f>
        <v>36</v>
      </c>
      <c r="R26" s="11">
        <f>[22]Outubro!$G$21</f>
        <v>42</v>
      </c>
      <c r="S26" s="11">
        <f>[22]Outubro!$G$22</f>
        <v>27</v>
      </c>
      <c r="T26" s="11">
        <f>[22]Outubro!$G$23</f>
        <v>45</v>
      </c>
      <c r="U26" s="11">
        <f>[22]Outubro!$G$24</f>
        <v>39</v>
      </c>
      <c r="V26" s="11">
        <f>[22]Outubro!$G$25</f>
        <v>64</v>
      </c>
      <c r="W26" s="11">
        <f>[22]Outubro!$G$26</f>
        <v>34</v>
      </c>
      <c r="X26" s="11">
        <f>[22]Outubro!$G$27</f>
        <v>24</v>
      </c>
      <c r="Y26" s="11">
        <f>[22]Outubro!$G$28</f>
        <v>24</v>
      </c>
      <c r="Z26" s="11">
        <f>[22]Outubro!$G$29</f>
        <v>24</v>
      </c>
      <c r="AA26" s="11">
        <f>[22]Outubro!$G$30</f>
        <v>27</v>
      </c>
      <c r="AB26" s="11">
        <f>[22]Outubro!$G$31</f>
        <v>29</v>
      </c>
      <c r="AC26" s="11">
        <f>[22]Outubro!$G$32</f>
        <v>30</v>
      </c>
      <c r="AD26" s="11">
        <f>[22]Outubro!$G$33</f>
        <v>28</v>
      </c>
      <c r="AE26" s="11">
        <f>[22]Outubro!$G$34</f>
        <v>25</v>
      </c>
      <c r="AF26" s="11">
        <f>[22]Outubro!$G$35</f>
        <v>24</v>
      </c>
      <c r="AG26" s="14">
        <f t="shared" si="3"/>
        <v>23</v>
      </c>
      <c r="AH26" s="93">
        <f t="shared" si="4"/>
        <v>35.516129032258064</v>
      </c>
      <c r="AJ26" t="s">
        <v>47</v>
      </c>
      <c r="AM26" t="s">
        <v>47</v>
      </c>
    </row>
    <row r="27" spans="1:39" x14ac:dyDescent="0.2">
      <c r="A27" s="57" t="s">
        <v>8</v>
      </c>
      <c r="B27" s="11">
        <f>[23]Outubro!$G$5</f>
        <v>24</v>
      </c>
      <c r="C27" s="11">
        <f>[23]Outubro!$G$6</f>
        <v>33</v>
      </c>
      <c r="D27" s="11">
        <f>[23]Outubro!$G$7</f>
        <v>40</v>
      </c>
      <c r="E27" s="11">
        <f>[23]Outubro!$G$8</f>
        <v>28</v>
      </c>
      <c r="F27" s="11">
        <f>[23]Outubro!$G$9</f>
        <v>62</v>
      </c>
      <c r="G27" s="11">
        <f>[23]Outubro!$G$10</f>
        <v>82</v>
      </c>
      <c r="H27" s="11">
        <f>[23]Outubro!$G$11</f>
        <v>52</v>
      </c>
      <c r="I27" s="11">
        <f>[23]Outubro!$G$12</f>
        <v>31</v>
      </c>
      <c r="J27" s="11">
        <f>[23]Outubro!$G$13</f>
        <v>21</v>
      </c>
      <c r="K27" s="11">
        <f>[23]Outubro!$G$14</f>
        <v>29</v>
      </c>
      <c r="L27" s="11">
        <f>[23]Outubro!$G$15</f>
        <v>29</v>
      </c>
      <c r="M27" s="11">
        <f>[23]Outubro!$G$16</f>
        <v>22</v>
      </c>
      <c r="N27" s="11">
        <f>[23]Outubro!$G$17</f>
        <v>22</v>
      </c>
      <c r="O27" s="11">
        <f>[23]Outubro!$G$18</f>
        <v>28</v>
      </c>
      <c r="P27" s="11">
        <f>[23]Outubro!$G$19</f>
        <v>54</v>
      </c>
      <c r="Q27" s="11">
        <f>[23]Outubro!$G$20</f>
        <v>33</v>
      </c>
      <c r="R27" s="11">
        <f>[23]Outubro!$G$21</f>
        <v>31</v>
      </c>
      <c r="S27" s="11">
        <f>[23]Outubro!$G$22</f>
        <v>21</v>
      </c>
      <c r="T27" s="11">
        <f>[23]Outubro!$G$23</f>
        <v>42</v>
      </c>
      <c r="U27" s="11">
        <f>[23]Outubro!$G$24</f>
        <v>37</v>
      </c>
      <c r="V27" s="11">
        <f>[23]Outubro!$G$25</f>
        <v>79</v>
      </c>
      <c r="W27" s="11">
        <f>[23]Outubro!$G$26</f>
        <v>38</v>
      </c>
      <c r="X27" s="11">
        <f>[23]Outubro!$G$27</f>
        <v>22</v>
      </c>
      <c r="Y27" s="11">
        <f>[23]Outubro!$G$28</f>
        <v>24</v>
      </c>
      <c r="Z27" s="11">
        <f>[23]Outubro!$G$29</f>
        <v>23</v>
      </c>
      <c r="AA27" s="11">
        <f>[23]Outubro!$G$30</f>
        <v>25</v>
      </c>
      <c r="AB27" s="11">
        <f>[23]Outubro!$G$31</f>
        <v>29</v>
      </c>
      <c r="AC27" s="11">
        <f>[23]Outubro!$G$32</f>
        <v>31</v>
      </c>
      <c r="AD27" s="11">
        <f>[23]Outubro!$G$33</f>
        <v>25</v>
      </c>
      <c r="AE27" s="11">
        <f>[23]Outubro!$G$34</f>
        <v>19</v>
      </c>
      <c r="AF27" s="11">
        <f>[23]Outubro!$G$35</f>
        <v>27</v>
      </c>
      <c r="AG27" s="14">
        <f t="shared" ref="AG27:AG35" si="5">MIN(B27:AF27)</f>
        <v>19</v>
      </c>
      <c r="AH27" s="93">
        <f t="shared" ref="AH27:AH35" si="6">AVERAGE(B27:AF27)</f>
        <v>34.29032258064516</v>
      </c>
      <c r="AJ27" t="s">
        <v>47</v>
      </c>
      <c r="AK27" t="s">
        <v>47</v>
      </c>
      <c r="AL27" t="s">
        <v>47</v>
      </c>
    </row>
    <row r="28" spans="1:39" x14ac:dyDescent="0.2">
      <c r="A28" s="57" t="s">
        <v>9</v>
      </c>
      <c r="B28" s="11">
        <f>[24]Outubro!$G$5</f>
        <v>28</v>
      </c>
      <c r="C28" s="11">
        <f>[24]Outubro!$G$6</f>
        <v>33</v>
      </c>
      <c r="D28" s="11">
        <f>[24]Outubro!$G$7</f>
        <v>28</v>
      </c>
      <c r="E28" s="11">
        <f>[24]Outubro!$G$8</f>
        <v>24</v>
      </c>
      <c r="F28" s="11">
        <f>[24]Outubro!$G$9</f>
        <v>34</v>
      </c>
      <c r="G28" s="11">
        <f>[24]Outubro!$G$10</f>
        <v>77</v>
      </c>
      <c r="H28" s="11">
        <f>[24]Outubro!$G$11</f>
        <v>65</v>
      </c>
      <c r="I28" s="11">
        <f>[24]Outubro!$G$12</f>
        <v>39</v>
      </c>
      <c r="J28" s="11">
        <f>[24]Outubro!$G$13</f>
        <v>30</v>
      </c>
      <c r="K28" s="11">
        <f>[24]Outubro!$G$14</f>
        <v>28</v>
      </c>
      <c r="L28" s="11">
        <f>[24]Outubro!$G$15</f>
        <v>26</v>
      </c>
      <c r="M28" s="11">
        <f>[24]Outubro!$G$16</f>
        <v>22</v>
      </c>
      <c r="N28" s="11">
        <f>[24]Outubro!$G$17</f>
        <v>21</v>
      </c>
      <c r="O28" s="11">
        <f>[24]Outubro!$G$18</f>
        <v>25</v>
      </c>
      <c r="P28" s="11">
        <f>[24]Outubro!$G$19</f>
        <v>39</v>
      </c>
      <c r="Q28" s="11">
        <f>[24]Outubro!$G$20</f>
        <v>30</v>
      </c>
      <c r="R28" s="11">
        <f>[24]Outubro!$G$21</f>
        <v>26</v>
      </c>
      <c r="S28" s="11">
        <f>[24]Outubro!$G$22</f>
        <v>24</v>
      </c>
      <c r="T28" s="11">
        <f>[24]Outubro!$G$23</f>
        <v>40</v>
      </c>
      <c r="U28" s="11">
        <f>[24]Outubro!$G$24</f>
        <v>33</v>
      </c>
      <c r="V28" s="11">
        <f>[24]Outubro!$G$25</f>
        <v>73</v>
      </c>
      <c r="W28" s="11">
        <f>[24]Outubro!$G$26</f>
        <v>35</v>
      </c>
      <c r="X28" s="11">
        <f>[24]Outubro!$G$27</f>
        <v>24</v>
      </c>
      <c r="Y28" s="11">
        <f>[24]Outubro!$G$28</f>
        <v>25</v>
      </c>
      <c r="Z28" s="11">
        <f>[24]Outubro!$G$29</f>
        <v>21</v>
      </c>
      <c r="AA28" s="11">
        <f>[24]Outubro!$G$30</f>
        <v>21</v>
      </c>
      <c r="AB28" s="11">
        <f>[24]Outubro!$G$31</f>
        <v>28</v>
      </c>
      <c r="AC28" s="11">
        <f>[24]Outubro!$G$32</f>
        <v>30</v>
      </c>
      <c r="AD28" s="11">
        <f>[24]Outubro!$G$33</f>
        <v>28</v>
      </c>
      <c r="AE28" s="11">
        <f>[24]Outubro!$G$34</f>
        <v>19</v>
      </c>
      <c r="AF28" s="11">
        <f>[24]Outubro!$G$35</f>
        <v>21</v>
      </c>
      <c r="AG28" s="14">
        <f t="shared" si="5"/>
        <v>19</v>
      </c>
      <c r="AH28" s="93">
        <f t="shared" si="6"/>
        <v>32.161290322580648</v>
      </c>
      <c r="AL28" t="s">
        <v>47</v>
      </c>
    </row>
    <row r="29" spans="1:39" x14ac:dyDescent="0.2">
      <c r="A29" s="57" t="s">
        <v>42</v>
      </c>
      <c r="B29" s="11">
        <f>[25]Outubro!$G$5</f>
        <v>39</v>
      </c>
      <c r="C29" s="11">
        <f>[25]Outubro!$G$6</f>
        <v>47</v>
      </c>
      <c r="D29" s="11">
        <f>[25]Outubro!$G$7</f>
        <v>46</v>
      </c>
      <c r="E29" s="11">
        <f>[25]Outubro!$G$8</f>
        <v>41</v>
      </c>
      <c r="F29" s="11">
        <f>[25]Outubro!$G$9</f>
        <v>74</v>
      </c>
      <c r="G29" s="11">
        <f>[25]Outubro!$G$10</f>
        <v>73</v>
      </c>
      <c r="H29" s="11">
        <f>[25]Outubro!$G$11</f>
        <v>47</v>
      </c>
      <c r="I29" s="11">
        <f>[25]Outubro!$G$12</f>
        <v>43</v>
      </c>
      <c r="J29" s="11">
        <f>[25]Outubro!$G$13</f>
        <v>38</v>
      </c>
      <c r="K29" s="11">
        <f>[25]Outubro!$G$14</f>
        <v>39</v>
      </c>
      <c r="L29" s="11">
        <f>[25]Outubro!$G$15</f>
        <v>44</v>
      </c>
      <c r="M29" s="11">
        <f>[25]Outubro!$G$16</f>
        <v>41</v>
      </c>
      <c r="N29" s="11">
        <f>[25]Outubro!$G$17</f>
        <v>44</v>
      </c>
      <c r="O29" s="11">
        <f>[25]Outubro!$G$18</f>
        <v>43</v>
      </c>
      <c r="P29" s="11">
        <f>[25]Outubro!$G$19</f>
        <v>64</v>
      </c>
      <c r="Q29" s="11">
        <f>[25]Outubro!$G$20</f>
        <v>54</v>
      </c>
      <c r="R29" s="11">
        <f>[25]Outubro!$G$21</f>
        <v>44</v>
      </c>
      <c r="S29" s="11">
        <f>[25]Outubro!$G$22</f>
        <v>42</v>
      </c>
      <c r="T29" s="11">
        <f>[25]Outubro!$G$23</f>
        <v>75</v>
      </c>
      <c r="U29" s="11">
        <f>[25]Outubro!$G$24</f>
        <v>45</v>
      </c>
      <c r="V29" s="11">
        <f>[25]Outubro!$G$25</f>
        <v>58</v>
      </c>
      <c r="W29" s="11">
        <f>[25]Outubro!$G$26</f>
        <v>58</v>
      </c>
      <c r="X29" s="11">
        <f>[25]Outubro!$G$27</f>
        <v>38</v>
      </c>
      <c r="Y29" s="11">
        <f>[25]Outubro!$G$28</f>
        <v>37</v>
      </c>
      <c r="Z29" s="11">
        <f>[25]Outubro!$G$29</f>
        <v>39</v>
      </c>
      <c r="AA29" s="11">
        <f>[25]Outubro!$G$30</f>
        <v>49</v>
      </c>
      <c r="AB29" s="11">
        <f>[25]Outubro!$G$31</f>
        <v>44</v>
      </c>
      <c r="AC29" s="11">
        <f>[25]Outubro!$G$32</f>
        <v>45</v>
      </c>
      <c r="AD29" s="11">
        <f>[25]Outubro!$G$33</f>
        <v>50</v>
      </c>
      <c r="AE29" s="11">
        <f>[25]Outubro!$G$34</f>
        <v>46</v>
      </c>
      <c r="AF29" s="11">
        <f>[25]Outubro!$G$35</f>
        <v>50</v>
      </c>
      <c r="AG29" s="14">
        <f t="shared" si="5"/>
        <v>37</v>
      </c>
      <c r="AH29" s="93">
        <f t="shared" si="6"/>
        <v>48.29032258064516</v>
      </c>
      <c r="AK29" t="s">
        <v>47</v>
      </c>
      <c r="AL29" t="s">
        <v>47</v>
      </c>
    </row>
    <row r="30" spans="1:39" x14ac:dyDescent="0.2">
      <c r="A30" s="57" t="s">
        <v>10</v>
      </c>
      <c r="B30" s="11">
        <f>[26]Outubro!$G$5</f>
        <v>24</v>
      </c>
      <c r="C30" s="11">
        <f>[26]Outubro!$G$6</f>
        <v>30</v>
      </c>
      <c r="D30" s="11">
        <f>[26]Outubro!$G$7</f>
        <v>46</v>
      </c>
      <c r="E30" s="11">
        <f>[26]Outubro!$G$8</f>
        <v>30</v>
      </c>
      <c r="F30" s="11">
        <f>[26]Outubro!$G$9</f>
        <v>66</v>
      </c>
      <c r="G30" s="11">
        <f>[26]Outubro!$G$10</f>
        <v>81</v>
      </c>
      <c r="H30" s="11">
        <f>[26]Outubro!$G$11</f>
        <v>56</v>
      </c>
      <c r="I30" s="11">
        <f>[26]Outubro!$G$12</f>
        <v>35</v>
      </c>
      <c r="J30" s="11">
        <f>[26]Outubro!$G$13</f>
        <v>28</v>
      </c>
      <c r="K30" s="11">
        <f>[26]Outubro!$G$14</f>
        <v>27</v>
      </c>
      <c r="L30" s="11">
        <f>[26]Outubro!$G$15</f>
        <v>27</v>
      </c>
      <c r="M30" s="11">
        <f>[26]Outubro!$G$16</f>
        <v>21</v>
      </c>
      <c r="N30" s="11">
        <f>[26]Outubro!$G$17</f>
        <v>21</v>
      </c>
      <c r="O30" s="11">
        <f>[26]Outubro!$G$18</f>
        <v>46</v>
      </c>
      <c r="P30" s="11">
        <f>[26]Outubro!$G$19</f>
        <v>58</v>
      </c>
      <c r="Q30" s="11">
        <f>[26]Outubro!$G$20</f>
        <v>35</v>
      </c>
      <c r="R30" s="11">
        <f>[26]Outubro!$G$21</f>
        <v>33</v>
      </c>
      <c r="S30" s="11">
        <f>[26]Outubro!$G$22</f>
        <v>23</v>
      </c>
      <c r="T30" s="11">
        <f>[26]Outubro!$G$23</f>
        <v>47</v>
      </c>
      <c r="U30" s="11">
        <f>[26]Outubro!$G$24</f>
        <v>37</v>
      </c>
      <c r="V30" s="11">
        <f>[26]Outubro!$G$25</f>
        <v>79</v>
      </c>
      <c r="W30" s="11">
        <f>[26]Outubro!$G$26</f>
        <v>37</v>
      </c>
      <c r="X30" s="11">
        <f>[26]Outubro!$G$27</f>
        <v>23</v>
      </c>
      <c r="Y30" s="11">
        <f>[26]Outubro!$G$28</f>
        <v>27</v>
      </c>
      <c r="Z30" s="11">
        <f>[26]Outubro!$G$29</f>
        <v>23</v>
      </c>
      <c r="AA30" s="11">
        <f>[26]Outubro!$G$30</f>
        <v>24</v>
      </c>
      <c r="AB30" s="11">
        <f>[26]Outubro!$G$31</f>
        <v>26</v>
      </c>
      <c r="AC30" s="11">
        <f>[26]Outubro!$G$32</f>
        <v>30</v>
      </c>
      <c r="AD30" s="11">
        <f>[26]Outubro!$G$33</f>
        <v>25</v>
      </c>
      <c r="AE30" s="11">
        <f>[26]Outubro!$G$34</f>
        <v>20</v>
      </c>
      <c r="AF30" s="11">
        <f>[26]Outubro!$G$35</f>
        <v>25</v>
      </c>
      <c r="AG30" s="14">
        <f t="shared" si="5"/>
        <v>20</v>
      </c>
      <c r="AH30" s="93">
        <f t="shared" si="6"/>
        <v>35.806451612903224</v>
      </c>
      <c r="AK30" t="s">
        <v>47</v>
      </c>
      <c r="AL30" t="s">
        <v>47</v>
      </c>
    </row>
    <row r="31" spans="1:39" x14ac:dyDescent="0.2">
      <c r="A31" s="57" t="s">
        <v>172</v>
      </c>
      <c r="B31" s="11">
        <f>[27]Outubro!$G$5</f>
        <v>30</v>
      </c>
      <c r="C31" s="11">
        <f>[27]Outubro!$G$6</f>
        <v>33</v>
      </c>
      <c r="D31" s="11">
        <f>[27]Outubro!$G$7</f>
        <v>44</v>
      </c>
      <c r="E31" s="11">
        <f>[27]Outubro!$G$8</f>
        <v>32</v>
      </c>
      <c r="F31" s="11">
        <f>[27]Outubro!$G$9</f>
        <v>77</v>
      </c>
      <c r="G31" s="11">
        <f>[27]Outubro!$G$10</f>
        <v>82</v>
      </c>
      <c r="H31" s="11">
        <f>[27]Outubro!$G$11</f>
        <v>54</v>
      </c>
      <c r="I31" s="11">
        <f>[27]Outubro!$G$12</f>
        <v>35</v>
      </c>
      <c r="J31" s="11">
        <f>[27]Outubro!$G$13</f>
        <v>28</v>
      </c>
      <c r="K31" s="11">
        <f>[27]Outubro!$G$14</f>
        <v>25</v>
      </c>
      <c r="L31" s="11">
        <f>[27]Outubro!$G$15</f>
        <v>29</v>
      </c>
      <c r="M31" s="11">
        <f>[27]Outubro!$G$16</f>
        <v>28</v>
      </c>
      <c r="N31" s="11">
        <f>[27]Outubro!$G$17</f>
        <v>26</v>
      </c>
      <c r="O31" s="11">
        <f>[27]Outubro!$G$18</f>
        <v>42</v>
      </c>
      <c r="P31" s="11">
        <f>[27]Outubro!$G$19</f>
        <v>74</v>
      </c>
      <c r="Q31" s="11">
        <f>[27]Outubro!$G$20</f>
        <v>39</v>
      </c>
      <c r="R31" s="11">
        <f>[27]Outubro!$G$21</f>
        <v>38</v>
      </c>
      <c r="S31" s="11">
        <f>[27]Outubro!$G$22</f>
        <v>30</v>
      </c>
      <c r="T31" s="11">
        <f>[27]Outubro!$G$23</f>
        <v>49</v>
      </c>
      <c r="U31" s="11">
        <f>[27]Outubro!$G$24</f>
        <v>36</v>
      </c>
      <c r="V31" s="11">
        <f>[27]Outubro!$G$25</f>
        <v>74</v>
      </c>
      <c r="W31" s="11">
        <f>[27]Outubro!$G$26</f>
        <v>32</v>
      </c>
      <c r="X31" s="11">
        <f>[27]Outubro!$G$27</f>
        <v>21</v>
      </c>
      <c r="Y31" s="11">
        <f>[27]Outubro!$G$28</f>
        <v>24</v>
      </c>
      <c r="Z31" s="11">
        <f>[27]Outubro!$G$29</f>
        <v>25</v>
      </c>
      <c r="AA31" s="11">
        <f>[27]Outubro!$G$30</f>
        <v>27</v>
      </c>
      <c r="AB31" s="11">
        <f>[27]Outubro!$G$31</f>
        <v>33</v>
      </c>
      <c r="AC31" s="11">
        <f>[27]Outubro!$G$32</f>
        <v>33</v>
      </c>
      <c r="AD31" s="11">
        <f>[27]Outubro!$G$33</f>
        <v>38</v>
      </c>
      <c r="AE31" s="11">
        <f>[27]Outubro!$G$34</f>
        <v>31</v>
      </c>
      <c r="AF31" s="11">
        <f>[27]Outubro!$G$35</f>
        <v>33</v>
      </c>
      <c r="AG31" s="14">
        <f t="shared" si="5"/>
        <v>21</v>
      </c>
      <c r="AH31" s="93">
        <f t="shared" si="6"/>
        <v>38.774193548387096</v>
      </c>
      <c r="AI31" s="12" t="s">
        <v>47</v>
      </c>
      <c r="AJ31" t="s">
        <v>47</v>
      </c>
      <c r="AL31" t="s">
        <v>47</v>
      </c>
    </row>
    <row r="32" spans="1:39" x14ac:dyDescent="0.2">
      <c r="A32" s="57" t="s">
        <v>11</v>
      </c>
      <c r="B32" s="11">
        <f>[28]Outubro!$G$5</f>
        <v>24</v>
      </c>
      <c r="C32" s="11">
        <f>[28]Outubro!$G$6</f>
        <v>26</v>
      </c>
      <c r="D32" s="11">
        <f>[28]Outubro!$G$7</f>
        <v>25</v>
      </c>
      <c r="E32" s="11">
        <f>[28]Outubro!$G$8</f>
        <v>25</v>
      </c>
      <c r="F32" s="11">
        <f>[28]Outubro!$G$9</f>
        <v>44</v>
      </c>
      <c r="G32" s="11">
        <f>[28]Outubro!$G$10</f>
        <v>83</v>
      </c>
      <c r="H32" s="11">
        <f>[28]Outubro!$G$11</f>
        <v>62</v>
      </c>
      <c r="I32" s="11">
        <f>[28]Outubro!$G$12</f>
        <v>47</v>
      </c>
      <c r="J32" s="11">
        <f>[28]Outubro!$G$13</f>
        <v>27</v>
      </c>
      <c r="K32" s="11">
        <f>[28]Outubro!$G$14</f>
        <v>27</v>
      </c>
      <c r="L32" s="11">
        <f>[28]Outubro!$G$15</f>
        <v>25</v>
      </c>
      <c r="M32" s="11">
        <f>[28]Outubro!$G$16</f>
        <v>21</v>
      </c>
      <c r="N32" s="11">
        <f>[28]Outubro!$G$17</f>
        <v>44</v>
      </c>
      <c r="O32" s="11">
        <f>[28]Outubro!$G$18</f>
        <v>61</v>
      </c>
      <c r="P32" s="11" t="str">
        <f>[28]Outubro!$G$19</f>
        <v>*</v>
      </c>
      <c r="Q32" s="11" t="str">
        <f>[28]Outubro!$G$20</f>
        <v>*</v>
      </c>
      <c r="R32" s="11" t="str">
        <f>[28]Outubro!$G$21</f>
        <v>*</v>
      </c>
      <c r="S32" s="11">
        <f>[28]Outubro!$G$22</f>
        <v>28</v>
      </c>
      <c r="T32" s="11">
        <f>[28]Outubro!$G$23</f>
        <v>60</v>
      </c>
      <c r="U32" s="11">
        <f>[28]Outubro!$G$24</f>
        <v>31</v>
      </c>
      <c r="V32" s="11">
        <f>[28]Outubro!$G$25</f>
        <v>63</v>
      </c>
      <c r="W32" s="11">
        <f>[28]Outubro!$G$26</f>
        <v>32</v>
      </c>
      <c r="X32" s="11">
        <f>[28]Outubro!$G$27</f>
        <v>21</v>
      </c>
      <c r="Y32" s="11">
        <f>[28]Outubro!$G$28</f>
        <v>21</v>
      </c>
      <c r="Z32" s="11">
        <f>[28]Outubro!$G$29</f>
        <v>19</v>
      </c>
      <c r="AA32" s="11">
        <f>[28]Outubro!$G$30</f>
        <v>27</v>
      </c>
      <c r="AB32" s="11">
        <f>[28]Outubro!$G$31</f>
        <v>28</v>
      </c>
      <c r="AC32" s="11">
        <f>[28]Outubro!$G$32</f>
        <v>27</v>
      </c>
      <c r="AD32" s="11">
        <f>[28]Outubro!$G$33</f>
        <v>27</v>
      </c>
      <c r="AE32" s="11">
        <f>[28]Outubro!$G$34</f>
        <v>23</v>
      </c>
      <c r="AF32" s="11">
        <f>[28]Outubro!$G$35</f>
        <v>22</v>
      </c>
      <c r="AG32" s="14">
        <f t="shared" si="5"/>
        <v>19</v>
      </c>
      <c r="AH32" s="93">
        <f t="shared" si="6"/>
        <v>34.642857142857146</v>
      </c>
      <c r="AL32" t="s">
        <v>47</v>
      </c>
    </row>
    <row r="33" spans="1:39" s="5" customFormat="1" x14ac:dyDescent="0.2">
      <c r="A33" s="57" t="s">
        <v>12</v>
      </c>
      <c r="B33" s="11" t="str">
        <f>[29]Outubro!$G$5</f>
        <v>*</v>
      </c>
      <c r="C33" s="11" t="str">
        <f>[29]Outubro!$G$6</f>
        <v>*</v>
      </c>
      <c r="D33" s="11" t="str">
        <f>[29]Outubro!$G$7</f>
        <v>*</v>
      </c>
      <c r="E33" s="11" t="str">
        <f>[29]Outubro!$G$8</f>
        <v>*</v>
      </c>
      <c r="F33" s="11" t="str">
        <f>[29]Outubro!$G$9</f>
        <v>*</v>
      </c>
      <c r="G33" s="11" t="str">
        <f>[29]Outubro!$G$10</f>
        <v>*</v>
      </c>
      <c r="H33" s="11" t="str">
        <f>[29]Outubro!$G$11</f>
        <v>*</v>
      </c>
      <c r="I33" s="11" t="str">
        <f>[29]Outubro!$G$12</f>
        <v>*</v>
      </c>
      <c r="J33" s="11" t="str">
        <f>[29]Outubro!$G$13</f>
        <v>*</v>
      </c>
      <c r="K33" s="11" t="str">
        <f>[29]Outubro!$G$14</f>
        <v>*</v>
      </c>
      <c r="L33" s="11" t="str">
        <f>[29]Outubro!$G$15</f>
        <v>*</v>
      </c>
      <c r="M33" s="11" t="str">
        <f>[29]Outubro!$G$16</f>
        <v>*</v>
      </c>
      <c r="N33" s="11" t="str">
        <f>[29]Outubro!$G$17</f>
        <v>*</v>
      </c>
      <c r="O33" s="11" t="str">
        <f>[29]Outubro!$G$18</f>
        <v>*</v>
      </c>
      <c r="P33" s="11">
        <f>[29]Outubro!$G$19</f>
        <v>43</v>
      </c>
      <c r="Q33" s="11">
        <f>[29]Outubro!$G$20</f>
        <v>30</v>
      </c>
      <c r="R33" s="11">
        <f>[29]Outubro!$G$21</f>
        <v>21</v>
      </c>
      <c r="S33" s="11">
        <f>[29]Outubro!$G$22</f>
        <v>26</v>
      </c>
      <c r="T33" s="11">
        <f>[29]Outubro!$G$23</f>
        <v>51</v>
      </c>
      <c r="U33" s="11">
        <f>[29]Outubro!$G$24</f>
        <v>30</v>
      </c>
      <c r="V33" s="11">
        <f>[29]Outubro!$G$25</f>
        <v>51</v>
      </c>
      <c r="W33" s="11">
        <f>[29]Outubro!$G$26</f>
        <v>30</v>
      </c>
      <c r="X33" s="11">
        <f>[29]Outubro!$G$27</f>
        <v>15</v>
      </c>
      <c r="Y33" s="11">
        <f>[29]Outubro!$G$28</f>
        <v>17</v>
      </c>
      <c r="Z33" s="11">
        <f>[29]Outubro!$G$29</f>
        <v>17</v>
      </c>
      <c r="AA33" s="11">
        <f>[29]Outubro!$G$30</f>
        <v>27</v>
      </c>
      <c r="AB33" s="11">
        <f>[29]Outubro!$G$31</f>
        <v>25</v>
      </c>
      <c r="AC33" s="11">
        <f>[29]Outubro!$G$32</f>
        <v>25</v>
      </c>
      <c r="AD33" s="11">
        <f>[29]Outubro!$G$33</f>
        <v>26</v>
      </c>
      <c r="AE33" s="11">
        <f>[29]Outubro!$G$34</f>
        <v>25</v>
      </c>
      <c r="AF33" s="11">
        <f>[29]Outubro!$G$35</f>
        <v>26</v>
      </c>
      <c r="AG33" s="14">
        <f t="shared" si="5"/>
        <v>15</v>
      </c>
      <c r="AH33" s="93">
        <f t="shared" si="6"/>
        <v>28.529411764705884</v>
      </c>
      <c r="AJ33" s="5" t="s">
        <v>47</v>
      </c>
    </row>
    <row r="34" spans="1:39" x14ac:dyDescent="0.2">
      <c r="A34" s="57" t="s">
        <v>13</v>
      </c>
      <c r="B34" s="11">
        <f>[30]Outubro!$G$5</f>
        <v>33</v>
      </c>
      <c r="C34" s="11">
        <f>[30]Outubro!$G$6</f>
        <v>42</v>
      </c>
      <c r="D34" s="11">
        <f>[30]Outubro!$G$7</f>
        <v>40</v>
      </c>
      <c r="E34" s="11">
        <f>[30]Outubro!$G$8</f>
        <v>36</v>
      </c>
      <c r="F34" s="11">
        <f>[30]Outubro!$G$9</f>
        <v>53</v>
      </c>
      <c r="G34" s="11">
        <f>[30]Outubro!$G$10</f>
        <v>79</v>
      </c>
      <c r="H34" s="11">
        <f>[30]Outubro!$G$11</f>
        <v>51</v>
      </c>
      <c r="I34" s="11">
        <f>[30]Outubro!$G$12</f>
        <v>54</v>
      </c>
      <c r="J34" s="11">
        <f>[30]Outubro!$G$13</f>
        <v>29</v>
      </c>
      <c r="K34" s="11">
        <f>[30]Outubro!$G$14</f>
        <v>31</v>
      </c>
      <c r="L34" s="11">
        <f>[30]Outubro!$G$15</f>
        <v>37</v>
      </c>
      <c r="M34" s="11">
        <f>[30]Outubro!$G$16</f>
        <v>29</v>
      </c>
      <c r="N34" s="11">
        <f>[30]Outubro!$G$17</f>
        <v>28</v>
      </c>
      <c r="O34" s="11">
        <f>[30]Outubro!$G$18</f>
        <v>28</v>
      </c>
      <c r="P34" s="11">
        <f>[30]Outubro!$G$19</f>
        <v>64</v>
      </c>
      <c r="Q34" s="11">
        <f>[30]Outubro!$G$20</f>
        <v>52</v>
      </c>
      <c r="R34" s="11">
        <f>[30]Outubro!$G$21</f>
        <v>30</v>
      </c>
      <c r="S34" s="11">
        <f>[30]Outubro!$G$22</f>
        <v>39</v>
      </c>
      <c r="T34" s="11">
        <f>[30]Outubro!$G$23</f>
        <v>52</v>
      </c>
      <c r="U34" s="11">
        <f>[30]Outubro!$G$24</f>
        <v>47</v>
      </c>
      <c r="V34" s="11">
        <f>[30]Outubro!$G$25</f>
        <v>60</v>
      </c>
      <c r="W34" s="11">
        <f>[30]Outubro!$G$26</f>
        <v>26</v>
      </c>
      <c r="X34" s="11">
        <f>[30]Outubro!$G$27</f>
        <v>19</v>
      </c>
      <c r="Y34" s="11">
        <f>[30]Outubro!$G$28</f>
        <v>17</v>
      </c>
      <c r="Z34" s="11">
        <f>[30]Outubro!$G$29</f>
        <v>20</v>
      </c>
      <c r="AA34" s="11">
        <f>[30]Outubro!$G$30</f>
        <v>29</v>
      </c>
      <c r="AB34" s="11">
        <f>[30]Outubro!$G$31</f>
        <v>29</v>
      </c>
      <c r="AC34" s="11">
        <f>[30]Outubro!$G$32</f>
        <v>27</v>
      </c>
      <c r="AD34" s="11">
        <f>[30]Outubro!$G$33</f>
        <v>28</v>
      </c>
      <c r="AE34" s="11">
        <f>[30]Outubro!$G$34</f>
        <v>28</v>
      </c>
      <c r="AF34" s="11">
        <f>[30]Outubro!$G$35</f>
        <v>28</v>
      </c>
      <c r="AG34" s="14">
        <f t="shared" si="5"/>
        <v>17</v>
      </c>
      <c r="AH34" s="93">
        <f t="shared" si="6"/>
        <v>37.58064516129032</v>
      </c>
      <c r="AK34" t="s">
        <v>47</v>
      </c>
    </row>
    <row r="35" spans="1:39" x14ac:dyDescent="0.2">
      <c r="A35" s="57" t="s">
        <v>173</v>
      </c>
      <c r="B35" s="11">
        <f>[31]Outubro!$G$5</f>
        <v>56</v>
      </c>
      <c r="C35" s="11">
        <f>[31]Outubro!$G$6</f>
        <v>63</v>
      </c>
      <c r="D35" s="11">
        <f>[31]Outubro!$G$7</f>
        <v>62</v>
      </c>
      <c r="E35" s="11">
        <f>[31]Outubro!$G$8</f>
        <v>66</v>
      </c>
      <c r="F35" s="11">
        <f>[31]Outubro!$G$9</f>
        <v>71</v>
      </c>
      <c r="G35" s="11">
        <f>[31]Outubro!$G$10</f>
        <v>76</v>
      </c>
      <c r="H35" s="11">
        <f>[31]Outubro!$G$11</f>
        <v>74</v>
      </c>
      <c r="I35" s="11">
        <f>[31]Outubro!$G$12</f>
        <v>71</v>
      </c>
      <c r="J35" s="11">
        <f>[31]Outubro!$G$13</f>
        <v>55</v>
      </c>
      <c r="K35" s="11">
        <f>[31]Outubro!$G$14</f>
        <v>63</v>
      </c>
      <c r="L35" s="11">
        <f>[31]Outubro!$G$15</f>
        <v>65</v>
      </c>
      <c r="M35" s="11">
        <f>[31]Outubro!$G$16</f>
        <v>63</v>
      </c>
      <c r="N35" s="11">
        <f>[31]Outubro!$G$17</f>
        <v>67</v>
      </c>
      <c r="O35" s="11">
        <f>[31]Outubro!$G$18</f>
        <v>66</v>
      </c>
      <c r="P35" s="11">
        <f>[31]Outubro!$G$19</f>
        <v>68</v>
      </c>
      <c r="Q35" s="11">
        <f>[31]Outubro!$G$20</f>
        <v>65</v>
      </c>
      <c r="R35" s="11">
        <f>[31]Outubro!$G$21</f>
        <v>66</v>
      </c>
      <c r="S35" s="11">
        <f>[31]Outubro!$G$22</f>
        <v>68</v>
      </c>
      <c r="T35" s="11">
        <f>[31]Outubro!$G$23</f>
        <v>71</v>
      </c>
      <c r="U35" s="11">
        <f>[31]Outubro!$G$24</f>
        <v>70</v>
      </c>
      <c r="V35" s="11">
        <f>[31]Outubro!$G$25</f>
        <v>78</v>
      </c>
      <c r="W35" s="11">
        <f>[31]Outubro!$G$26</f>
        <v>56</v>
      </c>
      <c r="X35" s="11">
        <f>[31]Outubro!$G$27</f>
        <v>49</v>
      </c>
      <c r="Y35" s="11">
        <f>[31]Outubro!$G$28</f>
        <v>53</v>
      </c>
      <c r="Z35" s="11">
        <f>[31]Outubro!$G$29</f>
        <v>56</v>
      </c>
      <c r="AA35" s="11">
        <f>[31]Outubro!$G$30</f>
        <v>61</v>
      </c>
      <c r="AB35" s="11">
        <f>[31]Outubro!$G$31</f>
        <v>63</v>
      </c>
      <c r="AC35" s="11">
        <f>[31]Outubro!$G$32</f>
        <v>62</v>
      </c>
      <c r="AD35" s="11">
        <f>[31]Outubro!$G$33</f>
        <v>65</v>
      </c>
      <c r="AE35" s="11">
        <f>[31]Outubro!$G$34</f>
        <v>48</v>
      </c>
      <c r="AF35" s="11">
        <f>[31]Outubro!$G$35</f>
        <v>39</v>
      </c>
      <c r="AG35" s="14">
        <f t="shared" si="5"/>
        <v>39</v>
      </c>
      <c r="AH35" s="93">
        <f t="shared" si="6"/>
        <v>63.096774193548384</v>
      </c>
    </row>
    <row r="36" spans="1:39" x14ac:dyDescent="0.2">
      <c r="A36" s="57" t="s">
        <v>144</v>
      </c>
      <c r="B36" s="11" t="str">
        <f>[32]Outubro!$G$5</f>
        <v>*</v>
      </c>
      <c r="C36" s="11" t="str">
        <f>[32]Outubro!$G$6</f>
        <v>*</v>
      </c>
      <c r="D36" s="11" t="str">
        <f>[32]Outubro!$G$7</f>
        <v>*</v>
      </c>
      <c r="E36" s="11" t="str">
        <f>[32]Outubro!$G$8</f>
        <v>*</v>
      </c>
      <c r="F36" s="11" t="str">
        <f>[32]Outubro!$G$9</f>
        <v>*</v>
      </c>
      <c r="G36" s="11" t="str">
        <f>[32]Outubro!$G$10</f>
        <v>*</v>
      </c>
      <c r="H36" s="11" t="str">
        <f>[32]Outubro!$G$11</f>
        <v>*</v>
      </c>
      <c r="I36" s="11" t="str">
        <f>[32]Outubro!$G$12</f>
        <v>*</v>
      </c>
      <c r="J36" s="11" t="str">
        <f>[32]Outubro!$G$13</f>
        <v>*</v>
      </c>
      <c r="K36" s="11" t="str">
        <f>[32]Outubro!$G$14</f>
        <v>*</v>
      </c>
      <c r="L36" s="11" t="str">
        <f>[32]Outubro!$G$15</f>
        <v>*</v>
      </c>
      <c r="M36" s="11" t="str">
        <f>[32]Outubro!$G$16</f>
        <v>*</v>
      </c>
      <c r="N36" s="11" t="str">
        <f>[32]Outubro!$G$17</f>
        <v>*</v>
      </c>
      <c r="O36" s="11" t="str">
        <f>[32]Outubro!$G$18</f>
        <v>*</v>
      </c>
      <c r="P36" s="11" t="str">
        <f>[32]Outubro!$G$19</f>
        <v>*</v>
      </c>
      <c r="Q36" s="11" t="str">
        <f>[32]Outubro!$G$20</f>
        <v>*</v>
      </c>
      <c r="R36" s="11" t="str">
        <f>[32]Outubro!$G$21</f>
        <v>*</v>
      </c>
      <c r="S36" s="11" t="str">
        <f>[32]Outubro!$G$22</f>
        <v>*</v>
      </c>
      <c r="T36" s="11" t="str">
        <f>[32]Outubro!$G$23</f>
        <v>*</v>
      </c>
      <c r="U36" s="11" t="str">
        <f>[32]Outubro!$G$24</f>
        <v>*</v>
      </c>
      <c r="V36" s="11" t="str">
        <f>[32]Outubro!$G$25</f>
        <v>*</v>
      </c>
      <c r="W36" s="11" t="str">
        <f>[32]Outubro!$G$26</f>
        <v>*</v>
      </c>
      <c r="X36" s="11" t="str">
        <f>[32]Outubro!$G$27</f>
        <v>*</v>
      </c>
      <c r="Y36" s="11" t="str">
        <f>[32]Outubro!$G$28</f>
        <v>*</v>
      </c>
      <c r="Z36" s="11" t="str">
        <f>[32]Outubro!$G$29</f>
        <v>*</v>
      </c>
      <c r="AA36" s="11" t="str">
        <f>[32]Outubro!$G$30</f>
        <v>*</v>
      </c>
      <c r="AB36" s="11" t="str">
        <f>[32]Outubro!$G$31</f>
        <v>*</v>
      </c>
      <c r="AC36" s="11" t="str">
        <f>[32]Outubro!$G$32</f>
        <v>*</v>
      </c>
      <c r="AD36" s="11" t="str">
        <f>[32]Outubro!$G$33</f>
        <v>*</v>
      </c>
      <c r="AE36" s="11" t="str">
        <f>[32]Outubro!$G$34</f>
        <v>*</v>
      </c>
      <c r="AF36" s="11" t="str">
        <f>[32]Outubro!$G$35</f>
        <v>*</v>
      </c>
      <c r="AG36" s="14" t="s">
        <v>226</v>
      </c>
      <c r="AH36" s="93" t="s">
        <v>226</v>
      </c>
    </row>
    <row r="37" spans="1:39" x14ac:dyDescent="0.2">
      <c r="A37" s="57" t="s">
        <v>14</v>
      </c>
      <c r="B37" s="11">
        <f>[33]Outubro!$G$5</f>
        <v>15</v>
      </c>
      <c r="C37" s="11">
        <f>[33]Outubro!$G$6</f>
        <v>25</v>
      </c>
      <c r="D37" s="11">
        <f>[33]Outubro!$G$7</f>
        <v>22</v>
      </c>
      <c r="E37" s="11">
        <f>[33]Outubro!$G$8</f>
        <v>18</v>
      </c>
      <c r="F37" s="11">
        <f>[33]Outubro!$G$9</f>
        <v>14</v>
      </c>
      <c r="G37" s="11">
        <f>[33]Outubro!$G$10</f>
        <v>35</v>
      </c>
      <c r="H37" s="11">
        <f>[33]Outubro!$G$11</f>
        <v>37</v>
      </c>
      <c r="I37" s="11">
        <f>[33]Outubro!$G$12</f>
        <v>50</v>
      </c>
      <c r="J37" s="11">
        <f>[33]Outubro!$G$13</f>
        <v>47</v>
      </c>
      <c r="K37" s="11">
        <f>[33]Outubro!$G$14</f>
        <v>57</v>
      </c>
      <c r="L37" s="11">
        <f>[33]Outubro!$G$15</f>
        <v>29</v>
      </c>
      <c r="M37" s="11">
        <f>[33]Outubro!$G$16</f>
        <v>22</v>
      </c>
      <c r="N37" s="11">
        <f>[33]Outubro!$G$17</f>
        <v>20</v>
      </c>
      <c r="O37" s="11">
        <f>[33]Outubro!$G$18</f>
        <v>18</v>
      </c>
      <c r="P37" s="11">
        <f>[33]Outubro!$G$19</f>
        <v>20</v>
      </c>
      <c r="Q37" s="11">
        <f>[33]Outubro!$G$20</f>
        <v>23</v>
      </c>
      <c r="R37" s="11">
        <f>[33]Outubro!$G$21</f>
        <v>18</v>
      </c>
      <c r="S37" s="11">
        <f>[33]Outubro!$G$22</f>
        <v>22</v>
      </c>
      <c r="T37" s="11">
        <f>[33]Outubro!$G$23</f>
        <v>30</v>
      </c>
      <c r="U37" s="11">
        <f>[33]Outubro!$G$24</f>
        <v>32</v>
      </c>
      <c r="V37" s="11">
        <f>[33]Outubro!$G$25</f>
        <v>43</v>
      </c>
      <c r="W37" s="11">
        <f>[33]Outubro!$G$26</f>
        <v>56</v>
      </c>
      <c r="X37" s="11">
        <f>[33]Outubro!$G$27</f>
        <v>41</v>
      </c>
      <c r="Y37" s="11">
        <f>[33]Outubro!$G$28</f>
        <v>26</v>
      </c>
      <c r="Z37" s="11">
        <f>[33]Outubro!$G$29</f>
        <v>23</v>
      </c>
      <c r="AA37" s="11">
        <f>[33]Outubro!$G$30</f>
        <v>23</v>
      </c>
      <c r="AB37" s="11">
        <f>[33]Outubro!$G$31</f>
        <v>24</v>
      </c>
      <c r="AC37" s="11">
        <f>[33]Outubro!$G$32</f>
        <v>39</v>
      </c>
      <c r="AD37" s="11">
        <f>[33]Outubro!$G$33</f>
        <v>25</v>
      </c>
      <c r="AE37" s="11">
        <f>[33]Outubro!$G$34</f>
        <v>22</v>
      </c>
      <c r="AF37" s="11">
        <f>[33]Outubro!$G$35</f>
        <v>24</v>
      </c>
      <c r="AG37" s="14">
        <f>MIN(B37:AF37)</f>
        <v>14</v>
      </c>
      <c r="AH37" s="93">
        <f>AVERAGE(B37:AF37)</f>
        <v>29.032258064516128</v>
      </c>
    </row>
    <row r="38" spans="1:39" x14ac:dyDescent="0.2">
      <c r="A38" s="57" t="s">
        <v>174</v>
      </c>
      <c r="B38" s="11">
        <f>[34]Outubro!$G$5</f>
        <v>84</v>
      </c>
      <c r="C38" s="11">
        <f>[34]Outubro!$G$6</f>
        <v>63</v>
      </c>
      <c r="D38" s="11">
        <f>[34]Outubro!$G$7</f>
        <v>69</v>
      </c>
      <c r="E38" s="11">
        <f>[34]Outubro!$G$8</f>
        <v>65</v>
      </c>
      <c r="F38" s="11">
        <f>[34]Outubro!$G$9</f>
        <v>59</v>
      </c>
      <c r="G38" s="11">
        <f>[34]Outubro!$G$10</f>
        <v>65</v>
      </c>
      <c r="H38" s="11">
        <f>[34]Outubro!$G$11</f>
        <v>66</v>
      </c>
      <c r="I38" s="11">
        <f>[34]Outubro!$G$12</f>
        <v>52</v>
      </c>
      <c r="J38" s="11">
        <f>[34]Outubro!$G$13</f>
        <v>62</v>
      </c>
      <c r="K38" s="11">
        <f>[34]Outubro!$G$14</f>
        <v>67</v>
      </c>
      <c r="L38" s="11">
        <f>[34]Outubro!$G$15</f>
        <v>61</v>
      </c>
      <c r="M38" s="11">
        <f>[34]Outubro!$G$16</f>
        <v>59</v>
      </c>
      <c r="N38" s="11">
        <f>[34]Outubro!$G$17</f>
        <v>68</v>
      </c>
      <c r="O38" s="11">
        <f>[34]Outubro!$G$18</f>
        <v>71</v>
      </c>
      <c r="P38" s="11">
        <f>[34]Outubro!$G$19</f>
        <v>67</v>
      </c>
      <c r="Q38" s="11">
        <f>[34]Outubro!$G$20</f>
        <v>62</v>
      </c>
      <c r="R38" s="11">
        <f>[34]Outubro!$G$21</f>
        <v>42</v>
      </c>
      <c r="S38" s="11">
        <f>[34]Outubro!$G$22</f>
        <v>74</v>
      </c>
      <c r="T38" s="11">
        <f>[34]Outubro!$G$23</f>
        <v>81</v>
      </c>
      <c r="U38" s="11">
        <f>[34]Outubro!$G$24</f>
        <v>71</v>
      </c>
      <c r="V38" s="11">
        <f>[34]Outubro!$G$25</f>
        <v>65</v>
      </c>
      <c r="W38" s="11">
        <f>[34]Outubro!$G$26</f>
        <v>75</v>
      </c>
      <c r="X38" s="11">
        <f>[34]Outubro!$G$27</f>
        <v>71</v>
      </c>
      <c r="Y38" s="11">
        <f>[34]Outubro!$G$28</f>
        <v>65</v>
      </c>
      <c r="Z38" s="11">
        <f>[34]Outubro!$G$29</f>
        <v>68</v>
      </c>
      <c r="AA38" s="11">
        <f>[34]Outubro!$G$30</f>
        <v>78</v>
      </c>
      <c r="AB38" s="11">
        <f>[34]Outubro!$G$31</f>
        <v>68</v>
      </c>
      <c r="AC38" s="11">
        <f>[34]Outubro!$G$32</f>
        <v>47</v>
      </c>
      <c r="AD38" s="11">
        <f>[34]Outubro!$G$33</f>
        <v>63</v>
      </c>
      <c r="AE38" s="11">
        <f>[34]Outubro!$G$34</f>
        <v>76</v>
      </c>
      <c r="AF38" s="11">
        <f>[34]Outubro!$G$35</f>
        <v>65</v>
      </c>
      <c r="AG38" s="14">
        <f>MIN(B38:AF38)</f>
        <v>42</v>
      </c>
      <c r="AH38" s="93">
        <f>AVERAGE(B38:AF38)</f>
        <v>66.096774193548384</v>
      </c>
      <c r="AJ38" t="s">
        <v>47</v>
      </c>
      <c r="AK38" t="s">
        <v>47</v>
      </c>
    </row>
    <row r="39" spans="1:39" x14ac:dyDescent="0.2">
      <c r="A39" s="57" t="s">
        <v>15</v>
      </c>
      <c r="B39" s="11">
        <f>[35]Outubro!$G$5</f>
        <v>29</v>
      </c>
      <c r="C39" s="11">
        <f>[35]Outubro!$G$6</f>
        <v>33</v>
      </c>
      <c r="D39" s="11">
        <f>[35]Outubro!$G$7</f>
        <v>34</v>
      </c>
      <c r="E39" s="11">
        <f>[35]Outubro!$G$8</f>
        <v>34</v>
      </c>
      <c r="F39" s="11">
        <f>[35]Outubro!$G$9</f>
        <v>68</v>
      </c>
      <c r="G39" s="11">
        <f>[35]Outubro!$G$10</f>
        <v>78</v>
      </c>
      <c r="H39" s="11">
        <f>[35]Outubro!$G$11</f>
        <v>43</v>
      </c>
      <c r="I39" s="11">
        <f>[35]Outubro!$G$12</f>
        <v>34</v>
      </c>
      <c r="J39" s="11">
        <f>[35]Outubro!$G$13</f>
        <v>24</v>
      </c>
      <c r="K39" s="11">
        <f>[35]Outubro!$G$14</f>
        <v>24</v>
      </c>
      <c r="L39" s="11">
        <f>[35]Outubro!$G$15</f>
        <v>26</v>
      </c>
      <c r="M39" s="11">
        <f>[35]Outubro!$G$16</f>
        <v>24</v>
      </c>
      <c r="N39" s="11">
        <f>[35]Outubro!$G$17</f>
        <v>19</v>
      </c>
      <c r="O39" s="11">
        <f>[35]Outubro!$G$18</f>
        <v>36</v>
      </c>
      <c r="P39" s="11">
        <f>[35]Outubro!$G$19</f>
        <v>58</v>
      </c>
      <c r="Q39" s="11">
        <f>[35]Outubro!$G$20</f>
        <v>41</v>
      </c>
      <c r="R39" s="11">
        <f>[35]Outubro!$G$21</f>
        <v>34</v>
      </c>
      <c r="S39" s="11">
        <f>[35]Outubro!$G$22</f>
        <v>30</v>
      </c>
      <c r="T39" s="11">
        <f>[35]Outubro!$G$23</f>
        <v>67</v>
      </c>
      <c r="U39" s="11">
        <f>[35]Outubro!$G$24</f>
        <v>39</v>
      </c>
      <c r="V39" s="11">
        <f>[35]Outubro!$G$25</f>
        <v>69</v>
      </c>
      <c r="W39" s="11">
        <f>[35]Outubro!$G$26</f>
        <v>38</v>
      </c>
      <c r="X39" s="11">
        <f>[35]Outubro!$G$27</f>
        <v>20</v>
      </c>
      <c r="Y39" s="11">
        <f>[35]Outubro!$G$28</f>
        <v>20</v>
      </c>
      <c r="Z39" s="11">
        <f>[35]Outubro!$G$29</f>
        <v>23</v>
      </c>
      <c r="AA39" s="11">
        <f>[35]Outubro!$G$30</f>
        <v>26</v>
      </c>
      <c r="AB39" s="11">
        <f>[35]Outubro!$G$31</f>
        <v>29</v>
      </c>
      <c r="AC39" s="11">
        <f>[35]Outubro!$G$32</f>
        <v>28</v>
      </c>
      <c r="AD39" s="11">
        <f>[35]Outubro!$G$33</f>
        <v>28</v>
      </c>
      <c r="AE39" s="11">
        <f>[35]Outubro!$G$34</f>
        <v>24</v>
      </c>
      <c r="AF39" s="11">
        <f>[35]Outubro!$G$35</f>
        <v>25</v>
      </c>
      <c r="AG39" s="14">
        <f t="shared" ref="AG39:AG48" si="7">MIN(B39:AF39)</f>
        <v>19</v>
      </c>
      <c r="AH39" s="93">
        <f t="shared" ref="AH39:AH48" si="8">AVERAGE(B39:AF39)</f>
        <v>35.645161290322584</v>
      </c>
      <c r="AI39" s="12" t="s">
        <v>47</v>
      </c>
      <c r="AK39" t="s">
        <v>47</v>
      </c>
      <c r="AL39" t="s">
        <v>47</v>
      </c>
      <c r="AM39" t="s">
        <v>47</v>
      </c>
    </row>
    <row r="40" spans="1:39" x14ac:dyDescent="0.2">
      <c r="A40" s="57" t="s">
        <v>16</v>
      </c>
      <c r="B40" s="11">
        <f>[36]Outubro!$G$5</f>
        <v>23</v>
      </c>
      <c r="C40" s="11">
        <f>[36]Outubro!$G$6</f>
        <v>30</v>
      </c>
      <c r="D40" s="11">
        <f>[36]Outubro!$G$7</f>
        <v>40</v>
      </c>
      <c r="E40" s="11">
        <f>[36]Outubro!$G$8</f>
        <v>27</v>
      </c>
      <c r="F40" s="11">
        <f>[36]Outubro!$G$9</f>
        <v>43</v>
      </c>
      <c r="G40" s="11">
        <f>[36]Outubro!$G$10</f>
        <v>87</v>
      </c>
      <c r="H40" s="11">
        <f>[36]Outubro!$G$11</f>
        <v>50</v>
      </c>
      <c r="I40" s="11">
        <f>[36]Outubro!$G$12</f>
        <v>30</v>
      </c>
      <c r="J40" s="11">
        <f>[36]Outubro!$G$13</f>
        <v>17</v>
      </c>
      <c r="K40" s="11">
        <f>[36]Outubro!$G$14</f>
        <v>21</v>
      </c>
      <c r="L40" s="11">
        <f>[36]Outubro!$G$15</f>
        <v>23</v>
      </c>
      <c r="M40" s="11">
        <f>[36]Outubro!$G$16</f>
        <v>24</v>
      </c>
      <c r="N40" s="11">
        <f>[36]Outubro!$G$17</f>
        <v>23</v>
      </c>
      <c r="O40" s="11">
        <f>[36]Outubro!$G$18</f>
        <v>30</v>
      </c>
      <c r="P40" s="11">
        <f>[36]Outubro!$G$19</f>
        <v>55</v>
      </c>
      <c r="Q40" s="11">
        <f>[36]Outubro!$G$20</f>
        <v>52</v>
      </c>
      <c r="R40" s="11">
        <f>[36]Outubro!$G$21</f>
        <v>29</v>
      </c>
      <c r="S40" s="11">
        <f>[36]Outubro!$G$22</f>
        <v>31</v>
      </c>
      <c r="T40" s="11">
        <f>[36]Outubro!$G$23</f>
        <v>59</v>
      </c>
      <c r="U40" s="11">
        <f>[36]Outubro!$G$24</f>
        <v>44</v>
      </c>
      <c r="V40" s="11">
        <f>[36]Outubro!$G$25</f>
        <v>48</v>
      </c>
      <c r="W40" s="11">
        <f>[36]Outubro!$G$26</f>
        <v>28</v>
      </c>
      <c r="X40" s="11">
        <f>[36]Outubro!$G$27</f>
        <v>21</v>
      </c>
      <c r="Y40" s="11">
        <f>[36]Outubro!$G$28</f>
        <v>18</v>
      </c>
      <c r="Z40" s="11">
        <f>[36]Outubro!$G$29</f>
        <v>25</v>
      </c>
      <c r="AA40" s="11">
        <f>[36]Outubro!$G$30</f>
        <v>26</v>
      </c>
      <c r="AB40" s="11">
        <f>[36]Outubro!$G$31</f>
        <v>24</v>
      </c>
      <c r="AC40" s="11">
        <f>[36]Outubro!$G$32</f>
        <v>25</v>
      </c>
      <c r="AD40" s="11">
        <f>[36]Outubro!$G$33</f>
        <v>25</v>
      </c>
      <c r="AE40" s="11">
        <f>[36]Outubro!$G$34</f>
        <v>23</v>
      </c>
      <c r="AF40" s="11">
        <f>[36]Outubro!$G$35</f>
        <v>25</v>
      </c>
      <c r="AG40" s="14">
        <f t="shared" si="7"/>
        <v>17</v>
      </c>
      <c r="AH40" s="93">
        <f t="shared" si="8"/>
        <v>33.096774193548384</v>
      </c>
      <c r="AL40" t="s">
        <v>47</v>
      </c>
    </row>
    <row r="41" spans="1:39" x14ac:dyDescent="0.2">
      <c r="A41" s="57" t="s">
        <v>175</v>
      </c>
      <c r="B41" s="11">
        <f>[37]Outubro!$G$5</f>
        <v>23</v>
      </c>
      <c r="C41" s="11">
        <f>[37]Outubro!$G$6</f>
        <v>30</v>
      </c>
      <c r="D41" s="11">
        <f>[37]Outubro!$G$7</f>
        <v>25</v>
      </c>
      <c r="E41" s="11">
        <f>[37]Outubro!$G$8</f>
        <v>23</v>
      </c>
      <c r="F41" s="11">
        <f>[37]Outubro!$G$9</f>
        <v>24</v>
      </c>
      <c r="G41" s="11">
        <f>[37]Outubro!$G$10</f>
        <v>74</v>
      </c>
      <c r="H41" s="11">
        <f>[37]Outubro!$G$11</f>
        <v>65</v>
      </c>
      <c r="I41" s="11">
        <f>[37]Outubro!$G$12</f>
        <v>51</v>
      </c>
      <c r="J41" s="11">
        <f>[37]Outubro!$G$13</f>
        <v>35</v>
      </c>
      <c r="K41" s="11">
        <f>[37]Outubro!$G$14</f>
        <v>34</v>
      </c>
      <c r="L41" s="11">
        <f>[37]Outubro!$G$15</f>
        <v>26</v>
      </c>
      <c r="M41" s="11">
        <f>[37]Outubro!$G$16</f>
        <v>24</v>
      </c>
      <c r="N41" s="11">
        <f>[37]Outubro!$G$17</f>
        <v>29</v>
      </c>
      <c r="O41" s="11">
        <f>[37]Outubro!$G$18</f>
        <v>27</v>
      </c>
      <c r="P41" s="11">
        <f>[37]Outubro!$E$19</f>
        <v>55.769230769230766</v>
      </c>
      <c r="Q41" s="11">
        <f>[37]Outubro!$G$20</f>
        <v>34</v>
      </c>
      <c r="R41" s="11">
        <f>[37]Outubro!$G$21</f>
        <v>29</v>
      </c>
      <c r="S41" s="11">
        <f>[37]Outubro!$G$22</f>
        <v>38</v>
      </c>
      <c r="T41" s="11">
        <f>[37]Outubro!$G$23</f>
        <v>39</v>
      </c>
      <c r="U41" s="11">
        <f>[37]Outubro!$G$24</f>
        <v>40</v>
      </c>
      <c r="V41" s="11">
        <f>[37]Outubro!$G$25</f>
        <v>63</v>
      </c>
      <c r="W41" s="11">
        <f>[37]Outubro!$G$26</f>
        <v>50</v>
      </c>
      <c r="X41" s="11">
        <f>[37]Outubro!$G$27</f>
        <v>31</v>
      </c>
      <c r="Y41" s="11">
        <f>[37]Outubro!$G$28</f>
        <v>27</v>
      </c>
      <c r="Z41" s="11">
        <f>[37]Outubro!$G$29</f>
        <v>20</v>
      </c>
      <c r="AA41" s="11">
        <f>[37]Outubro!$G$30</f>
        <v>24</v>
      </c>
      <c r="AB41" s="11">
        <f>[37]Outubro!$G$31</f>
        <v>34</v>
      </c>
      <c r="AC41" s="11">
        <f>[37]Outubro!$G$32</f>
        <v>29</v>
      </c>
      <c r="AD41" s="11">
        <f>[37]Outubro!$G$33</f>
        <v>34</v>
      </c>
      <c r="AE41" s="11">
        <f>[37]Outubro!$G$34</f>
        <v>29</v>
      </c>
      <c r="AF41" s="11">
        <f>[37]Outubro!$G$35</f>
        <v>24</v>
      </c>
      <c r="AG41" s="14">
        <f t="shared" si="7"/>
        <v>20</v>
      </c>
      <c r="AH41" s="93">
        <f t="shared" si="8"/>
        <v>35.186104218362281</v>
      </c>
      <c r="AJ41" t="s">
        <v>47</v>
      </c>
      <c r="AL41" t="s">
        <v>47</v>
      </c>
    </row>
    <row r="42" spans="1:39" x14ac:dyDescent="0.2">
      <c r="A42" s="57" t="s">
        <v>17</v>
      </c>
      <c r="B42" s="11">
        <f>[38]Outubro!$G$5</f>
        <v>26</v>
      </c>
      <c r="C42" s="11">
        <f>[38]Outubro!$G$6</f>
        <v>29</v>
      </c>
      <c r="D42" s="11">
        <f>[38]Outubro!$G$7</f>
        <v>25</v>
      </c>
      <c r="E42" s="11">
        <f>[38]Outubro!$G$8</f>
        <v>26</v>
      </c>
      <c r="F42" s="11">
        <f>[38]Outubro!$G$9</f>
        <v>49</v>
      </c>
      <c r="G42" s="11">
        <f>[38]Outubro!$G$10</f>
        <v>86</v>
      </c>
      <c r="H42" s="11">
        <f>[38]Outubro!$G$11</f>
        <v>68</v>
      </c>
      <c r="I42" s="11">
        <f>[38]Outubro!$G$12</f>
        <v>45</v>
      </c>
      <c r="J42" s="11">
        <f>[38]Outubro!$G$13</f>
        <v>32</v>
      </c>
      <c r="K42" s="11">
        <f>[38]Outubro!$G$14</f>
        <v>29</v>
      </c>
      <c r="L42" s="11">
        <f>[38]Outubro!$G$15</f>
        <v>24</v>
      </c>
      <c r="M42" s="11">
        <f>[38]Outubro!$G$16</f>
        <v>22</v>
      </c>
      <c r="N42" s="11">
        <f>[38]Outubro!$G$17</f>
        <v>22</v>
      </c>
      <c r="O42" s="11">
        <f>[38]Outubro!$G$18</f>
        <v>32</v>
      </c>
      <c r="P42" s="11">
        <f>[38]Outubro!$G$19</f>
        <v>40</v>
      </c>
      <c r="Q42" s="11">
        <f>[38]Outubro!$G$20</f>
        <v>31</v>
      </c>
      <c r="R42" s="11">
        <f>[38]Outubro!$G$21</f>
        <v>46</v>
      </c>
      <c r="S42" s="11">
        <f>[38]Outubro!$G$22</f>
        <v>29</v>
      </c>
      <c r="T42" s="11">
        <f>[38]Outubro!$G$23</f>
        <v>41</v>
      </c>
      <c r="U42" s="11">
        <f>[38]Outubro!$G$24</f>
        <v>42</v>
      </c>
      <c r="V42" s="11">
        <f>[38]Outubro!$G$25</f>
        <v>71</v>
      </c>
      <c r="W42" s="11">
        <f>[38]Outubro!$G$26</f>
        <v>36</v>
      </c>
      <c r="X42" s="11">
        <f>[38]Outubro!$G$27</f>
        <v>27</v>
      </c>
      <c r="Y42" s="11">
        <f>[38]Outubro!$G$28</f>
        <v>24</v>
      </c>
      <c r="Z42" s="11">
        <f>[38]Outubro!$G$29</f>
        <v>20</v>
      </c>
      <c r="AA42" s="11">
        <f>[38]Outubro!$G$30</f>
        <v>25</v>
      </c>
      <c r="AB42" s="11">
        <f>[38]Outubro!$G$31</f>
        <v>29</v>
      </c>
      <c r="AC42" s="11">
        <f>[38]Outubro!$G$32</f>
        <v>29</v>
      </c>
      <c r="AD42" s="11">
        <f>[38]Outubro!$G$33</f>
        <v>25</v>
      </c>
      <c r="AE42" s="11">
        <f>[38]Outubro!$G$34</f>
        <v>24</v>
      </c>
      <c r="AF42" s="11">
        <f>[38]Outubro!$G$35</f>
        <v>22</v>
      </c>
      <c r="AG42" s="14">
        <f t="shared" si="7"/>
        <v>20</v>
      </c>
      <c r="AH42" s="93">
        <f t="shared" si="8"/>
        <v>34.70967741935484</v>
      </c>
    </row>
    <row r="43" spans="1:39" x14ac:dyDescent="0.2">
      <c r="A43" s="57" t="s">
        <v>157</v>
      </c>
      <c r="B43" s="11">
        <f>[39]Outubro!$G$5</f>
        <v>25</v>
      </c>
      <c r="C43" s="11">
        <f>[39]Outubro!$G$6</f>
        <v>31</v>
      </c>
      <c r="D43" s="11">
        <f>[39]Outubro!$G$7</f>
        <v>34</v>
      </c>
      <c r="E43" s="11">
        <f>[39]Outubro!$G$8</f>
        <v>25</v>
      </c>
      <c r="F43" s="11">
        <f>[39]Outubro!$G$9</f>
        <v>20</v>
      </c>
      <c r="G43" s="11">
        <f>[39]Outubro!$G$10</f>
        <v>92</v>
      </c>
      <c r="H43" s="11">
        <f>[39]Outubro!$G$11</f>
        <v>56</v>
      </c>
      <c r="I43" s="11">
        <f>[39]Outubro!$G$12</f>
        <v>50</v>
      </c>
      <c r="J43" s="11">
        <f>[39]Outubro!$G$13</f>
        <v>43</v>
      </c>
      <c r="K43" s="11">
        <f>[39]Outubro!$G$14</f>
        <v>33</v>
      </c>
      <c r="L43" s="11">
        <f>[39]Outubro!$G$15</f>
        <v>29</v>
      </c>
      <c r="M43" s="11">
        <f>[39]Outubro!$G$16</f>
        <v>24</v>
      </c>
      <c r="N43" s="11">
        <f>[39]Outubro!$G$17</f>
        <v>25</v>
      </c>
      <c r="O43" s="11">
        <f>[39]Outubro!$G$18</f>
        <v>32</v>
      </c>
      <c r="P43" s="11">
        <f>[39]Outubro!$G$19</f>
        <v>37</v>
      </c>
      <c r="Q43" s="11">
        <f>[39]Outubro!$G$20</f>
        <v>33</v>
      </c>
      <c r="R43" s="11">
        <f>[39]Outubro!$G$21</f>
        <v>28</v>
      </c>
      <c r="S43" s="11">
        <f>[39]Outubro!$G$22</f>
        <v>32</v>
      </c>
      <c r="T43" s="11">
        <f>[39]Outubro!$G$23</f>
        <v>36</v>
      </c>
      <c r="U43" s="11">
        <f>[39]Outubro!$G$24</f>
        <v>41</v>
      </c>
      <c r="V43" s="11">
        <f>[39]Outubro!$G$25</f>
        <v>66</v>
      </c>
      <c r="W43" s="11">
        <f>[39]Outubro!$G$26</f>
        <v>48</v>
      </c>
      <c r="X43" s="11">
        <f>[39]Outubro!$G$27</f>
        <v>33</v>
      </c>
      <c r="Y43" s="11">
        <f>[39]Outubro!$G$28</f>
        <v>29</v>
      </c>
      <c r="Z43" s="11">
        <f>[39]Outubro!$G$29</f>
        <v>24</v>
      </c>
      <c r="AA43" s="11">
        <f>[39]Outubro!$G$30</f>
        <v>23</v>
      </c>
      <c r="AB43" s="11">
        <f>[39]Outubro!$G$31</f>
        <v>26</v>
      </c>
      <c r="AC43" s="11">
        <f>[39]Outubro!$G$32</f>
        <v>46</v>
      </c>
      <c r="AD43" s="11">
        <f>[39]Outubro!$G$33</f>
        <v>36</v>
      </c>
      <c r="AE43" s="11">
        <f>[39]Outubro!$G$34</f>
        <v>31</v>
      </c>
      <c r="AF43" s="11">
        <f>[39]Outubro!$G$35</f>
        <v>31</v>
      </c>
      <c r="AG43" s="14">
        <f t="shared" si="7"/>
        <v>20</v>
      </c>
      <c r="AH43" s="93">
        <f t="shared" si="8"/>
        <v>36.096774193548384</v>
      </c>
      <c r="AJ43" t="s">
        <v>47</v>
      </c>
      <c r="AL43" t="s">
        <v>47</v>
      </c>
      <c r="AM43" t="s">
        <v>47</v>
      </c>
    </row>
    <row r="44" spans="1:39" x14ac:dyDescent="0.2">
      <c r="A44" s="57" t="s">
        <v>18</v>
      </c>
      <c r="B44" s="11">
        <f>[40]Outubro!$G$5</f>
        <v>25</v>
      </c>
      <c r="C44" s="11">
        <f>[40]Outubro!$G$6</f>
        <v>36</v>
      </c>
      <c r="D44" s="11">
        <f>[40]Outubro!$G$7</f>
        <v>25</v>
      </c>
      <c r="E44" s="11">
        <f>[40]Outubro!$G$8</f>
        <v>30</v>
      </c>
      <c r="F44" s="11">
        <f>[40]Outubro!$G$9</f>
        <v>41</v>
      </c>
      <c r="G44" s="11">
        <f>[40]Outubro!$G$10</f>
        <v>71</v>
      </c>
      <c r="H44" s="11">
        <f>[40]Outubro!$G$11</f>
        <v>54</v>
      </c>
      <c r="I44" s="11">
        <f>[40]Outubro!$G$12</f>
        <v>60</v>
      </c>
      <c r="J44" s="11">
        <f>[40]Outubro!$G$13</f>
        <v>29</v>
      </c>
      <c r="K44" s="11">
        <f>[40]Outubro!$G$14</f>
        <v>34</v>
      </c>
      <c r="L44" s="11">
        <f>[40]Outubro!$G$15</f>
        <v>29</v>
      </c>
      <c r="M44" s="11">
        <f>[40]Outubro!$G$16</f>
        <v>23</v>
      </c>
      <c r="N44" s="11">
        <f>[40]Outubro!$G$17</f>
        <v>26</v>
      </c>
      <c r="O44" s="11">
        <f>[40]Outubro!$G$18</f>
        <v>24</v>
      </c>
      <c r="P44" s="11">
        <f>[40]Outubro!$G$19</f>
        <v>37</v>
      </c>
      <c r="Q44" s="11">
        <f>[40]Outubro!$G$20</f>
        <v>30</v>
      </c>
      <c r="R44" s="11">
        <f>[40]Outubro!$G$21</f>
        <v>24</v>
      </c>
      <c r="S44" s="11">
        <f>[40]Outubro!$G$22</f>
        <v>43</v>
      </c>
      <c r="T44" s="11">
        <f>[40]Outubro!$G$23</f>
        <v>35</v>
      </c>
      <c r="U44" s="11">
        <f>[40]Outubro!$G$24</f>
        <v>41</v>
      </c>
      <c r="V44" s="11">
        <f>[40]Outubro!$G$25</f>
        <v>44</v>
      </c>
      <c r="W44" s="11">
        <f>[40]Outubro!$G$26</f>
        <v>48</v>
      </c>
      <c r="X44" s="11">
        <f>[40]Outubro!$G$27</f>
        <v>21</v>
      </c>
      <c r="Y44" s="11">
        <f>[40]Outubro!$G$28</f>
        <v>27</v>
      </c>
      <c r="Z44" s="11">
        <f>[40]Outubro!$G$29</f>
        <v>17</v>
      </c>
      <c r="AA44" s="11">
        <f>[40]Outubro!$G$30</f>
        <v>24</v>
      </c>
      <c r="AB44" s="11">
        <f>[40]Outubro!$G$31</f>
        <v>28</v>
      </c>
      <c r="AC44" s="11">
        <f>[40]Outubro!$G$32</f>
        <v>28</v>
      </c>
      <c r="AD44" s="11">
        <f>[40]Outubro!$G$33</f>
        <v>34</v>
      </c>
      <c r="AE44" s="11">
        <f>[40]Outubro!$G$34</f>
        <v>26</v>
      </c>
      <c r="AF44" s="11">
        <f>[40]Outubro!$G$35</f>
        <v>19</v>
      </c>
      <c r="AG44" s="14">
        <f t="shared" si="7"/>
        <v>17</v>
      </c>
      <c r="AH44" s="93">
        <f t="shared" si="8"/>
        <v>33.322580645161288</v>
      </c>
    </row>
    <row r="45" spans="1:39" x14ac:dyDescent="0.2">
      <c r="A45" s="57" t="s">
        <v>162</v>
      </c>
      <c r="B45" s="11">
        <f>[41]Outubro!$G$5</f>
        <v>18</v>
      </c>
      <c r="C45" s="11">
        <f>[41]Outubro!$G$6</f>
        <v>25</v>
      </c>
      <c r="D45" s="11">
        <f>[41]Outubro!$G$7</f>
        <v>27</v>
      </c>
      <c r="E45" s="11">
        <f>[41]Outubro!$G$8</f>
        <v>18</v>
      </c>
      <c r="F45" s="11">
        <f>[41]Outubro!$G$9</f>
        <v>19</v>
      </c>
      <c r="G45" s="11">
        <f>[41]Outubro!$G$10</f>
        <v>33</v>
      </c>
      <c r="H45" s="11">
        <f>[41]Outubro!$G$11</f>
        <v>42</v>
      </c>
      <c r="I45" s="11">
        <f>[41]Outubro!$G$12</f>
        <v>51</v>
      </c>
      <c r="J45" s="11">
        <f>[41]Outubro!$G$13</f>
        <v>52</v>
      </c>
      <c r="K45" s="11">
        <f>[41]Outubro!$G$14</f>
        <v>42</v>
      </c>
      <c r="L45" s="11">
        <f>[41]Outubro!$G$15</f>
        <v>31</v>
      </c>
      <c r="M45" s="11">
        <f>[41]Outubro!$G$16</f>
        <v>31</v>
      </c>
      <c r="N45" s="11">
        <f>[41]Outubro!$G$17</f>
        <v>32</v>
      </c>
      <c r="O45" s="11">
        <f>[41]Outubro!$G$18</f>
        <v>25</v>
      </c>
      <c r="P45" s="11">
        <f>[41]Outubro!$G$19</f>
        <v>26</v>
      </c>
      <c r="Q45" s="11">
        <f>[41]Outubro!$G$20</f>
        <v>28</v>
      </c>
      <c r="R45" s="11">
        <f>[41]Outubro!$G$21</f>
        <v>25</v>
      </c>
      <c r="S45" s="11">
        <f>[41]Outubro!$G$22</f>
        <v>29</v>
      </c>
      <c r="T45" s="11">
        <f>[41]Outubro!$G$23</f>
        <v>40</v>
      </c>
      <c r="U45" s="11">
        <f>[41]Outubro!$G$24</f>
        <v>41</v>
      </c>
      <c r="V45" s="11">
        <f>[41]Outubro!$G$25</f>
        <v>49</v>
      </c>
      <c r="W45" s="11">
        <f>[41]Outubro!$G$26</f>
        <v>67</v>
      </c>
      <c r="X45" s="11">
        <f>[41]Outubro!$G$27</f>
        <v>47</v>
      </c>
      <c r="Y45" s="11">
        <f>[41]Outubro!$G$28</f>
        <v>27</v>
      </c>
      <c r="Z45" s="11">
        <f>[41]Outubro!$G$29</f>
        <v>21</v>
      </c>
      <c r="AA45" s="11">
        <f>[41]Outubro!$G$30</f>
        <v>30</v>
      </c>
      <c r="AB45" s="11">
        <f>[41]Outubro!$G$31</f>
        <v>28</v>
      </c>
      <c r="AC45" s="11">
        <f>[41]Outubro!$G$32</f>
        <v>38</v>
      </c>
      <c r="AD45" s="11">
        <f>[41]Outubro!$G$33</f>
        <v>29</v>
      </c>
      <c r="AE45" s="11">
        <f>[41]Outubro!$G$34</f>
        <v>30</v>
      </c>
      <c r="AF45" s="11">
        <f>[41]Outubro!$G$35</f>
        <v>27</v>
      </c>
      <c r="AG45" s="14">
        <f t="shared" si="7"/>
        <v>18</v>
      </c>
      <c r="AH45" s="93">
        <f t="shared" si="8"/>
        <v>33.161290322580648</v>
      </c>
      <c r="AJ45" s="12" t="s">
        <v>47</v>
      </c>
      <c r="AL45" t="s">
        <v>47</v>
      </c>
    </row>
    <row r="46" spans="1:39" x14ac:dyDescent="0.2">
      <c r="A46" s="57" t="s">
        <v>19</v>
      </c>
      <c r="B46" s="11">
        <f>[42]Outubro!$G$5</f>
        <v>21</v>
      </c>
      <c r="C46" s="11">
        <f>[42]Outubro!$G$6</f>
        <v>28</v>
      </c>
      <c r="D46" s="11">
        <f>[42]Outubro!$G$7</f>
        <v>44</v>
      </c>
      <c r="E46" s="11">
        <f>[42]Outubro!$G$8</f>
        <v>29</v>
      </c>
      <c r="F46" s="11">
        <f>[42]Outubro!$G$9</f>
        <v>74</v>
      </c>
      <c r="G46" s="11">
        <f>[42]Outubro!$G$10</f>
        <v>75</v>
      </c>
      <c r="H46" s="11">
        <f>[42]Outubro!$G$11</f>
        <v>38</v>
      </c>
      <c r="I46" s="11">
        <f>[42]Outubro!$G$12</f>
        <v>34</v>
      </c>
      <c r="J46" s="11">
        <f>[42]Outubro!$G$13</f>
        <v>23</v>
      </c>
      <c r="K46" s="11">
        <f>[42]Outubro!$G$14</f>
        <v>23</v>
      </c>
      <c r="L46" s="11">
        <f>[42]Outubro!$G$15</f>
        <v>26</v>
      </c>
      <c r="M46" s="11">
        <f>[42]Outubro!$G$16</f>
        <v>22</v>
      </c>
      <c r="N46" s="11">
        <f>[42]Outubro!$G$17</f>
        <v>21</v>
      </c>
      <c r="O46" s="11">
        <f>[42]Outubro!$G$18</f>
        <v>45</v>
      </c>
      <c r="P46" s="11">
        <f>[42]Outubro!$G$19</f>
        <v>60</v>
      </c>
      <c r="Q46" s="11">
        <f>[42]Outubro!$G$20</f>
        <v>38</v>
      </c>
      <c r="R46" s="11">
        <f>[42]Outubro!$G$21</f>
        <v>35</v>
      </c>
      <c r="S46" s="11">
        <f>[42]Outubro!$G$22</f>
        <v>33</v>
      </c>
      <c r="T46" s="11">
        <f>[42]Outubro!$G$23</f>
        <v>40</v>
      </c>
      <c r="U46" s="11">
        <f>[42]Outubro!$G$24</f>
        <v>41</v>
      </c>
      <c r="V46" s="11">
        <f>[42]Outubro!$G$25</f>
        <v>75</v>
      </c>
      <c r="W46" s="11">
        <f>[42]Outubro!$G$26</f>
        <v>35</v>
      </c>
      <c r="X46" s="11">
        <f>[42]Outubro!$G$27</f>
        <v>20</v>
      </c>
      <c r="Y46" s="11">
        <f>[42]Outubro!$G$28</f>
        <v>22</v>
      </c>
      <c r="Z46" s="11">
        <f>[42]Outubro!$G$29</f>
        <v>23</v>
      </c>
      <c r="AA46" s="11">
        <f>[42]Outubro!$G$30</f>
        <v>23</v>
      </c>
      <c r="AB46" s="11">
        <f>[42]Outubro!$G$31</f>
        <v>27</v>
      </c>
      <c r="AC46" s="11">
        <f>[42]Outubro!$G$32</f>
        <v>32</v>
      </c>
      <c r="AD46" s="11">
        <f>[42]Outubro!$G$33</f>
        <v>24</v>
      </c>
      <c r="AE46" s="11">
        <f>[42]Outubro!$G$34</f>
        <v>20</v>
      </c>
      <c r="AF46" s="11">
        <f>[42]Outubro!$G$35</f>
        <v>28</v>
      </c>
      <c r="AG46" s="14">
        <f t="shared" si="7"/>
        <v>20</v>
      </c>
      <c r="AH46" s="93">
        <f t="shared" si="8"/>
        <v>34.806451612903224</v>
      </c>
      <c r="AI46" s="12" t="s">
        <v>47</v>
      </c>
      <c r="AJ46" t="s">
        <v>47</v>
      </c>
      <c r="AK46" t="s">
        <v>47</v>
      </c>
      <c r="AL46" t="s">
        <v>47</v>
      </c>
    </row>
    <row r="47" spans="1:39" x14ac:dyDescent="0.2">
      <c r="A47" s="57" t="s">
        <v>31</v>
      </c>
      <c r="B47" s="11">
        <f>[43]Outubro!$G$5</f>
        <v>28</v>
      </c>
      <c r="C47" s="11">
        <f>[43]Outubro!$G$6</f>
        <v>31</v>
      </c>
      <c r="D47" s="11">
        <f>[43]Outubro!$G$7</f>
        <v>26</v>
      </c>
      <c r="E47" s="11">
        <f>[43]Outubro!$G$8</f>
        <v>25</v>
      </c>
      <c r="F47" s="11">
        <f>[43]Outubro!$G$9</f>
        <v>39</v>
      </c>
      <c r="G47" s="11">
        <f>[43]Outubro!$G$10</f>
        <v>84</v>
      </c>
      <c r="H47" s="11">
        <f>[43]Outubro!$G$11</f>
        <v>63</v>
      </c>
      <c r="I47" s="11">
        <f>[43]Outubro!$G$12</f>
        <v>51</v>
      </c>
      <c r="J47" s="11">
        <f>[43]Outubro!$G$13</f>
        <v>27</v>
      </c>
      <c r="K47" s="11">
        <f>[43]Outubro!$G$14</f>
        <v>27</v>
      </c>
      <c r="L47" s="11">
        <f>[43]Outubro!$G$15</f>
        <v>26</v>
      </c>
      <c r="M47" s="11">
        <f>[43]Outubro!$G$16</f>
        <v>24</v>
      </c>
      <c r="N47" s="11">
        <f>[43]Outubro!$G$17</f>
        <v>25</v>
      </c>
      <c r="O47" s="11">
        <f>[43]Outubro!$G$18</f>
        <v>30</v>
      </c>
      <c r="P47" s="11">
        <f>[43]Outubro!$G$19</f>
        <v>36</v>
      </c>
      <c r="Q47" s="11">
        <f>[43]Outubro!$G$20</f>
        <v>32</v>
      </c>
      <c r="R47" s="11">
        <f>[43]Outubro!$G$21</f>
        <v>27</v>
      </c>
      <c r="S47" s="11">
        <f>[43]Outubro!$G$22</f>
        <v>42</v>
      </c>
      <c r="T47" s="11">
        <f>[43]Outubro!$G$23</f>
        <v>50</v>
      </c>
      <c r="U47" s="11">
        <f>[43]Outubro!$G$24</f>
        <v>31</v>
      </c>
      <c r="V47" s="11">
        <f>[43]Outubro!$G$25</f>
        <v>51</v>
      </c>
      <c r="W47" s="11">
        <f>[43]Outubro!$G$26</f>
        <v>31</v>
      </c>
      <c r="X47" s="11">
        <f>[43]Outubro!$G$27</f>
        <v>19</v>
      </c>
      <c r="Y47" s="11">
        <f>[43]Outubro!$G$28</f>
        <v>23</v>
      </c>
      <c r="Z47" s="11">
        <f>[43]Outubro!$G$29</f>
        <v>19</v>
      </c>
      <c r="AA47" s="11">
        <f>[43]Outubro!$G$30</f>
        <v>29</v>
      </c>
      <c r="AB47" s="11">
        <f>[43]Outubro!$G$31</f>
        <v>31</v>
      </c>
      <c r="AC47" s="11">
        <f>[43]Outubro!$G$32</f>
        <v>32</v>
      </c>
      <c r="AD47" s="11">
        <f>[43]Outubro!$G$33</f>
        <v>30</v>
      </c>
      <c r="AE47" s="11">
        <f>[43]Outubro!$G$34</f>
        <v>25</v>
      </c>
      <c r="AF47" s="11">
        <f>[43]Outubro!$G$35</f>
        <v>24</v>
      </c>
      <c r="AG47" s="14">
        <f t="shared" si="7"/>
        <v>19</v>
      </c>
      <c r="AH47" s="93">
        <f t="shared" si="8"/>
        <v>33.483870967741936</v>
      </c>
      <c r="AL47" t="s">
        <v>47</v>
      </c>
    </row>
    <row r="48" spans="1:39" x14ac:dyDescent="0.2">
      <c r="A48" s="57" t="s">
        <v>44</v>
      </c>
      <c r="B48" s="11">
        <f>[44]Outubro!$G$5</f>
        <v>22</v>
      </c>
      <c r="C48" s="11">
        <f>[44]Outubro!$G$6</f>
        <v>28</v>
      </c>
      <c r="D48" s="11">
        <f>[44]Outubro!$G$7</f>
        <v>25</v>
      </c>
      <c r="E48" s="11">
        <f>[44]Outubro!$G$8</f>
        <v>30</v>
      </c>
      <c r="F48" s="11">
        <f>[44]Outubro!$G$9</f>
        <v>32</v>
      </c>
      <c r="G48" s="11">
        <f>[44]Outubro!$G$10</f>
        <v>70</v>
      </c>
      <c r="H48" s="11">
        <f>[44]Outubro!$G$11</f>
        <v>45</v>
      </c>
      <c r="I48" s="11">
        <f>[44]Outubro!$G$12</f>
        <v>44</v>
      </c>
      <c r="J48" s="11">
        <f>[44]Outubro!$G$13</f>
        <v>37</v>
      </c>
      <c r="K48" s="11">
        <f>[44]Outubro!$G$14</f>
        <v>34</v>
      </c>
      <c r="L48" s="11">
        <f>[44]Outubro!$G$15</f>
        <v>34</v>
      </c>
      <c r="M48" s="11">
        <f>[44]Outubro!$G$16</f>
        <v>22</v>
      </c>
      <c r="N48" s="11">
        <f>[44]Outubro!$G$17</f>
        <v>26</v>
      </c>
      <c r="O48" s="11">
        <f>[44]Outubro!$G$18</f>
        <v>32</v>
      </c>
      <c r="P48" s="11">
        <f>[44]Outubro!$G$19</f>
        <v>31</v>
      </c>
      <c r="Q48" s="11">
        <f>[44]Outubro!$G$20</f>
        <v>29</v>
      </c>
      <c r="R48" s="11">
        <f>[44]Outubro!$G$21</f>
        <v>26</v>
      </c>
      <c r="S48" s="11">
        <f>[44]Outubro!$G$22</f>
        <v>37</v>
      </c>
      <c r="T48" s="11">
        <f>[44]Outubro!$G$23</f>
        <v>30</v>
      </c>
      <c r="U48" s="11">
        <f>[44]Outubro!$G$24</f>
        <v>45</v>
      </c>
      <c r="V48" s="11">
        <f>[44]Outubro!$G$25</f>
        <v>32</v>
      </c>
      <c r="W48" s="11">
        <f>[44]Outubro!$G$26</f>
        <v>52</v>
      </c>
      <c r="X48" s="11">
        <f>[44]Outubro!$G$27</f>
        <v>22</v>
      </c>
      <c r="Y48" s="11">
        <f>[44]Outubro!$G$28</f>
        <v>23</v>
      </c>
      <c r="Z48" s="11">
        <f>[44]Outubro!$G$29</f>
        <v>34</v>
      </c>
      <c r="AA48" s="11">
        <f>[44]Outubro!$G$30</f>
        <v>33</v>
      </c>
      <c r="AB48" s="11">
        <f>[44]Outubro!$G$31</f>
        <v>25</v>
      </c>
      <c r="AC48" s="11">
        <f>[44]Outubro!$G$32</f>
        <v>29</v>
      </c>
      <c r="AD48" s="11">
        <f>[44]Outubro!$G$33</f>
        <v>34</v>
      </c>
      <c r="AE48" s="11">
        <f>[44]Outubro!$G$34</f>
        <v>28</v>
      </c>
      <c r="AF48" s="11">
        <f>[44]Outubro!$G$35</f>
        <v>27</v>
      </c>
      <c r="AG48" s="14">
        <f t="shared" si="7"/>
        <v>22</v>
      </c>
      <c r="AH48" s="93">
        <f t="shared" si="8"/>
        <v>32.838709677419352</v>
      </c>
      <c r="AI48" s="12" t="s">
        <v>47</v>
      </c>
      <c r="AJ48" t="s">
        <v>47</v>
      </c>
      <c r="AK48" t="s">
        <v>47</v>
      </c>
    </row>
    <row r="49" spans="1:38" x14ac:dyDescent="0.2">
      <c r="A49" s="57" t="s">
        <v>20</v>
      </c>
      <c r="B49" s="11" t="str">
        <f>[45]Outubro!$G$5</f>
        <v>*</v>
      </c>
      <c r="C49" s="11" t="str">
        <f>[45]Outubro!$G$6</f>
        <v>*</v>
      </c>
      <c r="D49" s="11" t="str">
        <f>[45]Outubro!$G$7</f>
        <v>*</v>
      </c>
      <c r="E49" s="11" t="str">
        <f>[45]Outubro!$G$8</f>
        <v>*</v>
      </c>
      <c r="F49" s="11" t="str">
        <f>[45]Outubro!$G$9</f>
        <v>*</v>
      </c>
      <c r="G49" s="11" t="str">
        <f>[45]Outubro!$G$10</f>
        <v>*</v>
      </c>
      <c r="H49" s="11" t="str">
        <f>[45]Outubro!$G$11</f>
        <v>*</v>
      </c>
      <c r="I49" s="11" t="str">
        <f>[45]Outubro!$G$12</f>
        <v>*</v>
      </c>
      <c r="J49" s="11" t="str">
        <f>[45]Outubro!$G$13</f>
        <v>*</v>
      </c>
      <c r="K49" s="11" t="str">
        <f>[45]Outubro!$G$14</f>
        <v>*</v>
      </c>
      <c r="L49" s="11" t="str">
        <f>[45]Outubro!$G$15</f>
        <v>*</v>
      </c>
      <c r="M49" s="11" t="str">
        <f>[45]Outubro!$G$16</f>
        <v>*</v>
      </c>
      <c r="N49" s="11" t="str">
        <f>[45]Outubro!$G$17</f>
        <v>*</v>
      </c>
      <c r="O49" s="11" t="str">
        <f>[45]Outubro!$G$18</f>
        <v>*</v>
      </c>
      <c r="P49" s="11" t="str">
        <f>[45]Outubro!$G$19</f>
        <v>*</v>
      </c>
      <c r="Q49" s="11" t="str">
        <f>[45]Outubro!$G$20</f>
        <v>*</v>
      </c>
      <c r="R49" s="11" t="str">
        <f>[45]Outubro!$G$21</f>
        <v>*</v>
      </c>
      <c r="S49" s="11" t="str">
        <f>[45]Outubro!$G$22</f>
        <v>*</v>
      </c>
      <c r="T49" s="11" t="str">
        <f>[45]Outubro!$G$23</f>
        <v>*</v>
      </c>
      <c r="U49" s="11" t="str">
        <f>[45]Outubro!$G$24</f>
        <v>*</v>
      </c>
      <c r="V49" s="11" t="str">
        <f>[45]Outubro!$G$25</f>
        <v>*</v>
      </c>
      <c r="W49" s="11" t="str">
        <f>[45]Outubro!$G$26</f>
        <v>*</v>
      </c>
      <c r="X49" s="11" t="str">
        <f>[45]Outubro!$G$27</f>
        <v>*</v>
      </c>
      <c r="Y49" s="11" t="str">
        <f>[45]Outubro!$G$28</f>
        <v>*</v>
      </c>
      <c r="Z49" s="11" t="str">
        <f>[45]Outubro!$G$29</f>
        <v>*</v>
      </c>
      <c r="AA49" s="11" t="str">
        <f>[45]Outubro!$G$30</f>
        <v>*</v>
      </c>
      <c r="AB49" s="11" t="str">
        <f>[45]Outubro!$G$31</f>
        <v>*</v>
      </c>
      <c r="AC49" s="11" t="str">
        <f>[45]Outubro!$G$32</f>
        <v>*</v>
      </c>
      <c r="AD49" s="11" t="str">
        <f>[45]Outubro!$G$33</f>
        <v>*</v>
      </c>
      <c r="AE49" s="11" t="str">
        <f>[45]Outubro!$G$34</f>
        <v>*</v>
      </c>
      <c r="AF49" s="11" t="str">
        <f>[45]Outubro!$G$35</f>
        <v>*</v>
      </c>
      <c r="AG49" s="14" t="s">
        <v>226</v>
      </c>
      <c r="AH49" s="93" t="s">
        <v>226</v>
      </c>
      <c r="AJ49" t="s">
        <v>47</v>
      </c>
    </row>
    <row r="50" spans="1:38" s="5" customFormat="1" ht="17.100000000000001" customHeight="1" x14ac:dyDescent="0.2">
      <c r="A50" s="111" t="s">
        <v>228</v>
      </c>
      <c r="B50" s="13">
        <f t="shared" ref="B50:AG50" si="9">MIN(B5:B49)</f>
        <v>15</v>
      </c>
      <c r="C50" s="13">
        <f t="shared" si="9"/>
        <v>22</v>
      </c>
      <c r="D50" s="13">
        <f t="shared" si="9"/>
        <v>22</v>
      </c>
      <c r="E50" s="13">
        <f t="shared" si="9"/>
        <v>18</v>
      </c>
      <c r="F50" s="13">
        <f t="shared" si="9"/>
        <v>14</v>
      </c>
      <c r="G50" s="13">
        <f t="shared" si="9"/>
        <v>33</v>
      </c>
      <c r="H50" s="13">
        <f t="shared" si="9"/>
        <v>36</v>
      </c>
      <c r="I50" s="13">
        <f t="shared" si="9"/>
        <v>29</v>
      </c>
      <c r="J50" s="13">
        <f t="shared" si="9"/>
        <v>17</v>
      </c>
      <c r="K50" s="13">
        <f t="shared" si="9"/>
        <v>17</v>
      </c>
      <c r="L50" s="13">
        <f t="shared" si="9"/>
        <v>18</v>
      </c>
      <c r="M50" s="13">
        <f t="shared" si="9"/>
        <v>14</v>
      </c>
      <c r="N50" s="13">
        <f t="shared" si="9"/>
        <v>14</v>
      </c>
      <c r="O50" s="13">
        <f t="shared" si="9"/>
        <v>18</v>
      </c>
      <c r="P50" s="13">
        <f t="shared" si="9"/>
        <v>20</v>
      </c>
      <c r="Q50" s="13">
        <f t="shared" si="9"/>
        <v>20</v>
      </c>
      <c r="R50" s="13">
        <f t="shared" si="9"/>
        <v>18</v>
      </c>
      <c r="S50" s="13">
        <f t="shared" si="9"/>
        <v>18</v>
      </c>
      <c r="T50" s="13">
        <f t="shared" si="9"/>
        <v>27</v>
      </c>
      <c r="U50" s="13">
        <f t="shared" si="9"/>
        <v>29</v>
      </c>
      <c r="V50" s="13">
        <f t="shared" si="9"/>
        <v>32</v>
      </c>
      <c r="W50" s="13">
        <f t="shared" si="9"/>
        <v>18</v>
      </c>
      <c r="X50" s="13">
        <f t="shared" si="9"/>
        <v>13</v>
      </c>
      <c r="Y50" s="13">
        <f t="shared" si="9"/>
        <v>12</v>
      </c>
      <c r="Z50" s="13">
        <f t="shared" si="9"/>
        <v>16</v>
      </c>
      <c r="AA50" s="13">
        <f t="shared" si="9"/>
        <v>15</v>
      </c>
      <c r="AB50" s="13">
        <f t="shared" si="9"/>
        <v>20</v>
      </c>
      <c r="AC50" s="13">
        <f t="shared" si="9"/>
        <v>17</v>
      </c>
      <c r="AD50" s="13">
        <f t="shared" si="9"/>
        <v>21</v>
      </c>
      <c r="AE50" s="13">
        <f t="shared" si="9"/>
        <v>14</v>
      </c>
      <c r="AF50" s="13">
        <f>MIN(AF5:AF49)</f>
        <v>18</v>
      </c>
      <c r="AG50" s="14">
        <f t="shared" si="9"/>
        <v>12</v>
      </c>
      <c r="AH50" s="93">
        <f>AVERAGE(AH5:AH49)</f>
        <v>36.125640424501896</v>
      </c>
      <c r="AL50" s="5" t="s">
        <v>47</v>
      </c>
    </row>
    <row r="51" spans="1:38" x14ac:dyDescent="0.2">
      <c r="A51" s="46"/>
      <c r="B51" s="47"/>
      <c r="C51" s="47"/>
      <c r="D51" s="47" t="s">
        <v>101</v>
      </c>
      <c r="E51" s="47"/>
      <c r="F51" s="47"/>
      <c r="G51" s="47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54"/>
      <c r="AE51" s="60" t="s">
        <v>47</v>
      </c>
      <c r="AF51" s="60"/>
      <c r="AG51" s="51"/>
      <c r="AH51" s="53"/>
    </row>
    <row r="52" spans="1:38" x14ac:dyDescent="0.2">
      <c r="A52" s="46"/>
      <c r="B52" s="48" t="s">
        <v>102</v>
      </c>
      <c r="C52" s="48"/>
      <c r="D52" s="48"/>
      <c r="E52" s="48"/>
      <c r="F52" s="48"/>
      <c r="G52" s="48"/>
      <c r="H52" s="48"/>
      <c r="I52" s="48"/>
      <c r="J52" s="89"/>
      <c r="K52" s="89"/>
      <c r="L52" s="89"/>
      <c r="M52" s="89" t="s">
        <v>45</v>
      </c>
      <c r="N52" s="89"/>
      <c r="O52" s="89"/>
      <c r="P52" s="89"/>
      <c r="Q52" s="89"/>
      <c r="R52" s="89"/>
      <c r="S52" s="89"/>
      <c r="T52" s="150" t="s">
        <v>97</v>
      </c>
      <c r="U52" s="150"/>
      <c r="V52" s="150"/>
      <c r="W52" s="150"/>
      <c r="X52" s="150"/>
      <c r="Y52" s="89"/>
      <c r="Z52" s="89"/>
      <c r="AA52" s="89"/>
      <c r="AB52" s="89"/>
      <c r="AC52" s="89"/>
      <c r="AD52" s="89"/>
      <c r="AE52" s="89"/>
      <c r="AF52" s="115"/>
      <c r="AG52" s="51"/>
      <c r="AH52" s="50"/>
      <c r="AJ52" s="12" t="s">
        <v>47</v>
      </c>
      <c r="AL52" t="s">
        <v>47</v>
      </c>
    </row>
    <row r="53" spans="1:38" x14ac:dyDescent="0.2">
      <c r="A53" s="49"/>
      <c r="B53" s="89"/>
      <c r="C53" s="89"/>
      <c r="D53" s="89"/>
      <c r="E53" s="89"/>
      <c r="F53" s="89"/>
      <c r="G53" s="89"/>
      <c r="H53" s="89"/>
      <c r="I53" s="89"/>
      <c r="J53" s="90"/>
      <c r="K53" s="90"/>
      <c r="L53" s="90"/>
      <c r="M53" s="90" t="s">
        <v>46</v>
      </c>
      <c r="N53" s="90"/>
      <c r="O53" s="90"/>
      <c r="P53" s="90"/>
      <c r="Q53" s="89"/>
      <c r="R53" s="89"/>
      <c r="S53" s="89"/>
      <c r="T53" s="151" t="s">
        <v>98</v>
      </c>
      <c r="U53" s="151"/>
      <c r="V53" s="151"/>
      <c r="W53" s="151"/>
      <c r="X53" s="151"/>
      <c r="Y53" s="89"/>
      <c r="Z53" s="89"/>
      <c r="AA53" s="89"/>
      <c r="AB53" s="89"/>
      <c r="AC53" s="89"/>
      <c r="AD53" s="54"/>
      <c r="AE53" s="54"/>
      <c r="AF53" s="54"/>
      <c r="AG53" s="51"/>
      <c r="AH53" s="50"/>
    </row>
    <row r="54" spans="1:38" x14ac:dyDescent="0.2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54"/>
      <c r="AE54" s="54"/>
      <c r="AF54" s="54"/>
      <c r="AG54" s="51"/>
      <c r="AH54" s="94"/>
    </row>
    <row r="55" spans="1:38" x14ac:dyDescent="0.2">
      <c r="A55" s="4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54"/>
      <c r="AF55" s="54"/>
      <c r="AG55" s="51"/>
      <c r="AH55" s="53"/>
      <c r="AL55" t="s">
        <v>47</v>
      </c>
    </row>
    <row r="56" spans="1:38" x14ac:dyDescent="0.2">
      <c r="A56" s="4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55"/>
      <c r="AF56" s="55"/>
      <c r="AG56" s="51"/>
      <c r="AH56" s="53"/>
    </row>
    <row r="57" spans="1:38" ht="13.5" thickBot="1" x14ac:dyDescent="0.25">
      <c r="A57" s="61"/>
      <c r="B57" s="62"/>
      <c r="C57" s="62"/>
      <c r="D57" s="62"/>
      <c r="E57" s="62"/>
      <c r="F57" s="62"/>
      <c r="G57" s="62" t="s">
        <v>47</v>
      </c>
      <c r="H57" s="62"/>
      <c r="I57" s="62"/>
      <c r="J57" s="62"/>
      <c r="K57" s="62"/>
      <c r="L57" s="62" t="s">
        <v>47</v>
      </c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3"/>
      <c r="AH57" s="95"/>
    </row>
    <row r="58" spans="1:38" x14ac:dyDescent="0.2">
      <c r="AG58" s="7"/>
    </row>
    <row r="63" spans="1:38" x14ac:dyDescent="0.2">
      <c r="P63" s="2" t="s">
        <v>47</v>
      </c>
      <c r="AE63" s="2" t="s">
        <v>47</v>
      </c>
      <c r="AI63" t="s">
        <v>47</v>
      </c>
    </row>
    <row r="64" spans="1:38" x14ac:dyDescent="0.2">
      <c r="T64" s="2" t="s">
        <v>47</v>
      </c>
      <c r="Z64" s="2" t="s">
        <v>47</v>
      </c>
    </row>
    <row r="65" spans="7:39" x14ac:dyDescent="0.2">
      <c r="AM65" t="s">
        <v>47</v>
      </c>
    </row>
    <row r="66" spans="7:39" x14ac:dyDescent="0.2">
      <c r="N66" s="2" t="s">
        <v>47</v>
      </c>
    </row>
    <row r="67" spans="7:39" x14ac:dyDescent="0.2">
      <c r="G67" s="2" t="s">
        <v>47</v>
      </c>
    </row>
    <row r="69" spans="7:39" x14ac:dyDescent="0.2">
      <c r="J69" s="2" t="s">
        <v>47</v>
      </c>
    </row>
    <row r="72" spans="7:39" x14ac:dyDescent="0.2">
      <c r="AL72" t="s">
        <v>47</v>
      </c>
    </row>
  </sheetData>
  <sheetProtection password="C6EC" sheet="1" objects="1" scenarios="1"/>
  <mergeCells count="36">
    <mergeCell ref="H3:H4"/>
    <mergeCell ref="T52:X52"/>
    <mergeCell ref="T53:X53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  <mergeCell ref="C3:C4"/>
    <mergeCell ref="D3:D4"/>
    <mergeCell ref="E3:E4"/>
    <mergeCell ref="F3:F4"/>
    <mergeCell ref="G3:G4"/>
    <mergeCell ref="AF3:AF4"/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K72" sqref="AK72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7" bestFit="1" customWidth="1"/>
  </cols>
  <sheetData>
    <row r="1" spans="1:34" ht="20.100000000000001" customHeight="1" x14ac:dyDescent="0.2">
      <c r="A1" s="156" t="s">
        <v>28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52"/>
    </row>
    <row r="2" spans="1:34" s="4" customFormat="1" ht="20.100000000000001" customHeight="1" x14ac:dyDescent="0.2">
      <c r="A2" s="146" t="s">
        <v>21</v>
      </c>
      <c r="B2" s="140" t="s">
        <v>230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2"/>
    </row>
    <row r="3" spans="1:34" s="5" customFormat="1" ht="20.100000000000001" customHeight="1" x14ac:dyDescent="0.2">
      <c r="A3" s="146"/>
      <c r="B3" s="154">
        <v>1</v>
      </c>
      <c r="C3" s="154">
        <f>SUM(B3+1)</f>
        <v>2</v>
      </c>
      <c r="D3" s="154">
        <f t="shared" ref="D3:AD3" si="0">SUM(C3+1)</f>
        <v>3</v>
      </c>
      <c r="E3" s="154">
        <f t="shared" si="0"/>
        <v>4</v>
      </c>
      <c r="F3" s="154">
        <f t="shared" si="0"/>
        <v>5</v>
      </c>
      <c r="G3" s="154">
        <f t="shared" si="0"/>
        <v>6</v>
      </c>
      <c r="H3" s="154">
        <f t="shared" si="0"/>
        <v>7</v>
      </c>
      <c r="I3" s="154">
        <f t="shared" si="0"/>
        <v>8</v>
      </c>
      <c r="J3" s="154">
        <f t="shared" si="0"/>
        <v>9</v>
      </c>
      <c r="K3" s="154">
        <f t="shared" si="0"/>
        <v>10</v>
      </c>
      <c r="L3" s="154">
        <f t="shared" si="0"/>
        <v>11</v>
      </c>
      <c r="M3" s="154">
        <f t="shared" si="0"/>
        <v>12</v>
      </c>
      <c r="N3" s="154">
        <f t="shared" si="0"/>
        <v>13</v>
      </c>
      <c r="O3" s="154">
        <f t="shared" si="0"/>
        <v>14</v>
      </c>
      <c r="P3" s="154">
        <f t="shared" si="0"/>
        <v>15</v>
      </c>
      <c r="Q3" s="154">
        <f t="shared" si="0"/>
        <v>16</v>
      </c>
      <c r="R3" s="154">
        <f t="shared" si="0"/>
        <v>17</v>
      </c>
      <c r="S3" s="154">
        <f t="shared" si="0"/>
        <v>18</v>
      </c>
      <c r="T3" s="154">
        <f t="shared" si="0"/>
        <v>19</v>
      </c>
      <c r="U3" s="154">
        <f t="shared" si="0"/>
        <v>20</v>
      </c>
      <c r="V3" s="154">
        <f t="shared" si="0"/>
        <v>21</v>
      </c>
      <c r="W3" s="154">
        <f t="shared" si="0"/>
        <v>22</v>
      </c>
      <c r="X3" s="154">
        <f t="shared" si="0"/>
        <v>23</v>
      </c>
      <c r="Y3" s="154">
        <f t="shared" si="0"/>
        <v>24</v>
      </c>
      <c r="Z3" s="154">
        <f t="shared" si="0"/>
        <v>25</v>
      </c>
      <c r="AA3" s="154">
        <f t="shared" si="0"/>
        <v>26</v>
      </c>
      <c r="AB3" s="154">
        <f t="shared" si="0"/>
        <v>27</v>
      </c>
      <c r="AC3" s="154">
        <f t="shared" si="0"/>
        <v>28</v>
      </c>
      <c r="AD3" s="154">
        <f t="shared" si="0"/>
        <v>29</v>
      </c>
      <c r="AE3" s="154">
        <v>30</v>
      </c>
      <c r="AF3" s="152">
        <v>31</v>
      </c>
      <c r="AG3" s="45" t="s">
        <v>37</v>
      </c>
      <c r="AH3" s="108" t="s">
        <v>36</v>
      </c>
    </row>
    <row r="4" spans="1:34" s="5" customFormat="1" ht="20.100000000000001" customHeight="1" x14ac:dyDescent="0.2">
      <c r="A4" s="146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3"/>
      <c r="AG4" s="45" t="s">
        <v>35</v>
      </c>
      <c r="AH4" s="59" t="s">
        <v>35</v>
      </c>
    </row>
    <row r="5" spans="1:34" s="5" customFormat="1" x14ac:dyDescent="0.2">
      <c r="A5" s="57" t="s">
        <v>40</v>
      </c>
      <c r="B5" s="127">
        <f>[1]Outubro!$H$5</f>
        <v>12.96</v>
      </c>
      <c r="C5" s="127">
        <f>[1]Outubro!$H$6</f>
        <v>16.920000000000002</v>
      </c>
      <c r="D5" s="127">
        <f>[1]Outubro!$H$7</f>
        <v>9</v>
      </c>
      <c r="E5" s="127">
        <f>[1]Outubro!$H$8</f>
        <v>10.8</v>
      </c>
      <c r="F5" s="127">
        <f>[1]Outubro!$H$9</f>
        <v>30.96</v>
      </c>
      <c r="G5" s="127">
        <f>[1]Outubro!$H$10</f>
        <v>14.4</v>
      </c>
      <c r="H5" s="127">
        <f>[1]Outubro!$H$11</f>
        <v>12.6</v>
      </c>
      <c r="I5" s="127">
        <f>[1]Outubro!$H$12</f>
        <v>7.5600000000000005</v>
      </c>
      <c r="J5" s="127">
        <f>[1]Outubro!$H$13</f>
        <v>9.3600000000000012</v>
      </c>
      <c r="K5" s="127">
        <f>[1]Outubro!$H$14</f>
        <v>15.120000000000001</v>
      </c>
      <c r="L5" s="127">
        <f>[1]Outubro!$H$15</f>
        <v>24.12</v>
      </c>
      <c r="M5" s="127">
        <f>[1]Outubro!$H$16</f>
        <v>14.76</v>
      </c>
      <c r="N5" s="127">
        <f>[1]Outubro!$H$17</f>
        <v>14.76</v>
      </c>
      <c r="O5" s="127">
        <f>[1]Outubro!$H$18</f>
        <v>9</v>
      </c>
      <c r="P5" s="127">
        <f>[1]Outubro!$H$19</f>
        <v>12.96</v>
      </c>
      <c r="Q5" s="127">
        <f>[1]Outubro!$H$20</f>
        <v>11.16</v>
      </c>
      <c r="R5" s="127">
        <f>[1]Outubro!$H$21</f>
        <v>11.879999999999999</v>
      </c>
      <c r="S5" s="127">
        <f>[1]Outubro!$H$22</f>
        <v>11.520000000000001</v>
      </c>
      <c r="T5" s="127">
        <f>[1]Outubro!$H$23</f>
        <v>11.520000000000001</v>
      </c>
      <c r="U5" s="127">
        <f>[1]Outubro!$H$24</f>
        <v>21.240000000000002</v>
      </c>
      <c r="V5" s="127">
        <f>[1]Outubro!$H$25</f>
        <v>28.44</v>
      </c>
      <c r="W5" s="127">
        <f>[1]Outubro!$H$26</f>
        <v>13.32</v>
      </c>
      <c r="X5" s="127">
        <f>[1]Outubro!$H$27</f>
        <v>5.4</v>
      </c>
      <c r="Y5" s="127">
        <f>[1]Outubro!$H$28</f>
        <v>8.64</v>
      </c>
      <c r="Z5" s="127">
        <f>[1]Outubro!$H$29</f>
        <v>6.48</v>
      </c>
      <c r="AA5" s="127">
        <f>[1]Outubro!$H$30</f>
        <v>7.9200000000000008</v>
      </c>
      <c r="AB5" s="127">
        <f>[1]Outubro!$H$31</f>
        <v>29.16</v>
      </c>
      <c r="AC5" s="127">
        <f>[1]Outubro!$H$32</f>
        <v>16.2</v>
      </c>
      <c r="AD5" s="127">
        <f>[1]Outubro!$H$33</f>
        <v>9.3600000000000012</v>
      </c>
      <c r="AE5" s="127">
        <f>[1]Outubro!$H$34</f>
        <v>9.3600000000000012</v>
      </c>
      <c r="AF5" s="127">
        <f>[1]Outubro!$H$35</f>
        <v>11.16</v>
      </c>
      <c r="AG5" s="14">
        <f>MAX(B5:AF5)</f>
        <v>30.96</v>
      </c>
      <c r="AH5" s="124">
        <f>AVERAGE(B5:AF5)</f>
        <v>13.807741935483874</v>
      </c>
    </row>
    <row r="6" spans="1:34" x14ac:dyDescent="0.2">
      <c r="A6" s="57" t="s">
        <v>0</v>
      </c>
      <c r="B6" s="11">
        <f>[2]Outubro!$H$5</f>
        <v>21.240000000000002</v>
      </c>
      <c r="C6" s="11">
        <f>[2]Outubro!$H$6</f>
        <v>22.32</v>
      </c>
      <c r="D6" s="11">
        <f>[2]Outubro!$H$7</f>
        <v>9.7200000000000006</v>
      </c>
      <c r="E6" s="11">
        <f>[2]Outubro!$H$8</f>
        <v>12.24</v>
      </c>
      <c r="F6" s="11">
        <f>[2]Outubro!$H$9</f>
        <v>13.32</v>
      </c>
      <c r="G6" s="11">
        <f>[2]Outubro!$H$10</f>
        <v>9</v>
      </c>
      <c r="H6" s="11">
        <f>[2]Outubro!$H$11</f>
        <v>7.2</v>
      </c>
      <c r="I6" s="11">
        <f>[2]Outubro!$H$12</f>
        <v>14.76</v>
      </c>
      <c r="J6" s="11">
        <f>[2]Outubro!$H$13</f>
        <v>12.24</v>
      </c>
      <c r="K6" s="11">
        <f>[2]Outubro!$H$14</f>
        <v>19.8</v>
      </c>
      <c r="L6" s="11">
        <f>[2]Outubro!$H$15</f>
        <v>15.840000000000002</v>
      </c>
      <c r="M6" s="11">
        <f>[2]Outubro!$H$16</f>
        <v>18.36</v>
      </c>
      <c r="N6" s="11">
        <f>[2]Outubro!$H$17</f>
        <v>19.8</v>
      </c>
      <c r="O6" s="11">
        <f>[2]Outubro!$H$18</f>
        <v>16.2</v>
      </c>
      <c r="P6" s="11">
        <f>[2]Outubro!$H$19</f>
        <v>9.3600000000000012</v>
      </c>
      <c r="Q6" s="11">
        <f>[2]Outubro!$H$20</f>
        <v>11.520000000000001</v>
      </c>
      <c r="R6" s="11">
        <f>[2]Outubro!$H$21</f>
        <v>12.96</v>
      </c>
      <c r="S6" s="11">
        <f>[2]Outubro!$H$22</f>
        <v>16.2</v>
      </c>
      <c r="T6" s="11">
        <f>[2]Outubro!$H$23</f>
        <v>13.68</v>
      </c>
      <c r="U6" s="11">
        <f>[2]Outubro!$H$24</f>
        <v>11.520000000000001</v>
      </c>
      <c r="V6" s="11">
        <f>[2]Outubro!$H$25</f>
        <v>13.68</v>
      </c>
      <c r="W6" s="11">
        <f>[2]Outubro!$H$26</f>
        <v>8.2799999999999994</v>
      </c>
      <c r="X6" s="11">
        <f>[2]Outubro!$H$27</f>
        <v>8.2799999999999994</v>
      </c>
      <c r="Y6" s="11">
        <f>[2]Outubro!$H$28</f>
        <v>10.08</v>
      </c>
      <c r="Z6" s="11">
        <f>[2]Outubro!$H$29</f>
        <v>14.04</v>
      </c>
      <c r="AA6" s="11">
        <f>[2]Outubro!$H$30</f>
        <v>16.920000000000002</v>
      </c>
      <c r="AB6" s="11">
        <f>[2]Outubro!$H$31</f>
        <v>22.68</v>
      </c>
      <c r="AC6" s="11">
        <f>[2]Outubro!$H$32</f>
        <v>25.56</v>
      </c>
      <c r="AD6" s="11">
        <f>[2]Outubro!$H$33</f>
        <v>22.32</v>
      </c>
      <c r="AE6" s="11">
        <f>[2]Outubro!$H$34</f>
        <v>15.840000000000002</v>
      </c>
      <c r="AF6" s="11">
        <f>[2]Outubro!$H$35</f>
        <v>25.2</v>
      </c>
      <c r="AG6" s="14">
        <f>MAX(B6:AF6)</f>
        <v>25.56</v>
      </c>
      <c r="AH6" s="124">
        <f>AVERAGE(B6:AF6)</f>
        <v>15.166451612903225</v>
      </c>
    </row>
    <row r="7" spans="1:34" x14ac:dyDescent="0.2">
      <c r="A7" s="57" t="s">
        <v>104</v>
      </c>
      <c r="B7" s="11">
        <f>[3]Outubro!$H$5</f>
        <v>20.16</v>
      </c>
      <c r="C7" s="11">
        <f>[3]Outubro!$H$6</f>
        <v>16.2</v>
      </c>
      <c r="D7" s="11">
        <f>[3]Outubro!$H$7</f>
        <v>9</v>
      </c>
      <c r="E7" s="11">
        <f>[3]Outubro!$H$8</f>
        <v>18.720000000000002</v>
      </c>
      <c r="F7" s="11">
        <f>[3]Outubro!$H$9</f>
        <v>23.759999999999998</v>
      </c>
      <c r="G7" s="11">
        <f>[3]Outubro!$H$10</f>
        <v>15.840000000000002</v>
      </c>
      <c r="H7" s="11">
        <f>[3]Outubro!$H$11</f>
        <v>19.440000000000001</v>
      </c>
      <c r="I7" s="11">
        <f>[3]Outubro!$H$12</f>
        <v>14.04</v>
      </c>
      <c r="J7" s="11">
        <f>[3]Outubro!$H$13</f>
        <v>14.4</v>
      </c>
      <c r="K7" s="11">
        <f>[3]Outubro!$H$14</f>
        <v>20.52</v>
      </c>
      <c r="L7" s="11">
        <f>[3]Outubro!$H$15</f>
        <v>19.440000000000001</v>
      </c>
      <c r="M7" s="11">
        <f>[3]Outubro!$H$16</f>
        <v>16.559999999999999</v>
      </c>
      <c r="N7" s="11">
        <f>[3]Outubro!$H$17</f>
        <v>20.16</v>
      </c>
      <c r="O7" s="11">
        <f>[3]Outubro!$H$18</f>
        <v>20.52</v>
      </c>
      <c r="P7" s="11">
        <f>[3]Outubro!$H$19</f>
        <v>12.96</v>
      </c>
      <c r="Q7" s="11">
        <f>[3]Outubro!$H$20</f>
        <v>21.96</v>
      </c>
      <c r="R7" s="11">
        <f>[3]Outubro!$H$21</f>
        <v>20.88</v>
      </c>
      <c r="S7" s="11">
        <f>[3]Outubro!$H$22</f>
        <v>16.920000000000002</v>
      </c>
      <c r="T7" s="11">
        <f>[3]Outubro!$H$23</f>
        <v>16.559999999999999</v>
      </c>
      <c r="U7" s="11">
        <f>[3]Outubro!$H$24</f>
        <v>20.16</v>
      </c>
      <c r="V7" s="11">
        <f>[3]Outubro!$H$25</f>
        <v>20.52</v>
      </c>
      <c r="W7" s="11">
        <f>[3]Outubro!$H$26</f>
        <v>12.96</v>
      </c>
      <c r="X7" s="11">
        <f>[3]Outubro!$H$27</f>
        <v>10.8</v>
      </c>
      <c r="Y7" s="11">
        <f>[3]Outubro!$H$28</f>
        <v>12.24</v>
      </c>
      <c r="Z7" s="11">
        <f>[3]Outubro!$H$29</f>
        <v>11.879999999999999</v>
      </c>
      <c r="AA7" s="11">
        <f>[3]Outubro!$H$30</f>
        <v>16.2</v>
      </c>
      <c r="AB7" s="11">
        <f>[3]Outubro!$H$31</f>
        <v>19.440000000000001</v>
      </c>
      <c r="AC7" s="11">
        <f>[3]Outubro!$H$32</f>
        <v>25.92</v>
      </c>
      <c r="AD7" s="11">
        <f>[3]Outubro!$H$33</f>
        <v>10.8</v>
      </c>
      <c r="AE7" s="11">
        <f>[3]Outubro!$H$34</f>
        <v>19.8</v>
      </c>
      <c r="AF7" s="11">
        <f>[3]Outubro!$H$35</f>
        <v>22.32</v>
      </c>
      <c r="AG7" s="14">
        <f>MAX(B7:AF7)</f>
        <v>25.92</v>
      </c>
      <c r="AH7" s="124">
        <f>AVERAGE(B7:AF7)</f>
        <v>17.454193548387099</v>
      </c>
    </row>
    <row r="8" spans="1:34" x14ac:dyDescent="0.2">
      <c r="A8" s="57" t="s">
        <v>1</v>
      </c>
      <c r="B8" s="11">
        <f>[4]Outubro!$H$5</f>
        <v>0</v>
      </c>
      <c r="C8" s="11" t="str">
        <f>[4]Outubro!$H$6</f>
        <v>*</v>
      </c>
      <c r="D8" s="11" t="str">
        <f>[4]Outubro!$H$7</f>
        <v>*</v>
      </c>
      <c r="E8" s="11" t="str">
        <f>[4]Outubro!$H$8</f>
        <v>*</v>
      </c>
      <c r="F8" s="11" t="str">
        <f>[4]Outubro!$H$9</f>
        <v>*</v>
      </c>
      <c r="G8" s="11" t="str">
        <f>[4]Outubro!$H$10</f>
        <v>*</v>
      </c>
      <c r="H8" s="11">
        <f>[4]Outubro!$H$11</f>
        <v>0</v>
      </c>
      <c r="I8" s="11">
        <f>[4]Outubro!$H$12</f>
        <v>0</v>
      </c>
      <c r="J8" s="11">
        <f>[4]Outubro!$H$13</f>
        <v>0</v>
      </c>
      <c r="K8" s="11">
        <f>[4]Outubro!$H$14</f>
        <v>10.08</v>
      </c>
      <c r="L8" s="11">
        <f>[4]Outubro!$H$15</f>
        <v>18</v>
      </c>
      <c r="M8" s="11">
        <f>[4]Outubro!$H$16</f>
        <v>11.879999999999999</v>
      </c>
      <c r="N8" s="11">
        <f>[4]Outubro!$H$17</f>
        <v>10.8</v>
      </c>
      <c r="O8" s="11" t="str">
        <f>[4]Outubro!$H$18</f>
        <v>*</v>
      </c>
      <c r="P8" s="11" t="str">
        <f>[4]Outubro!$H$19</f>
        <v>*</v>
      </c>
      <c r="Q8" s="11" t="str">
        <f>[4]Outubro!$H$20</f>
        <v>*</v>
      </c>
      <c r="R8" s="11" t="str">
        <f>[4]Outubro!$H$21</f>
        <v>*</v>
      </c>
      <c r="S8" s="11" t="str">
        <f>[4]Outubro!$H$22</f>
        <v>*</v>
      </c>
      <c r="T8" s="11" t="str">
        <f>[4]Outubro!$H$23</f>
        <v>*</v>
      </c>
      <c r="U8" s="11">
        <f>[4]Outubro!$H$24</f>
        <v>9</v>
      </c>
      <c r="V8" s="11">
        <f>[4]Outubro!$H$25</f>
        <v>0.72000000000000008</v>
      </c>
      <c r="W8" s="11">
        <f>[4]Outubro!$H$26</f>
        <v>0</v>
      </c>
      <c r="X8" s="11">
        <f>[4]Outubro!$H$27</f>
        <v>0.72000000000000008</v>
      </c>
      <c r="Y8" s="11">
        <f>[4]Outubro!$H$28</f>
        <v>0.72000000000000008</v>
      </c>
      <c r="Z8" s="11">
        <f>[4]Outubro!$H$29</f>
        <v>1.4400000000000002</v>
      </c>
      <c r="AA8" s="11">
        <f>[4]Outubro!$H$30</f>
        <v>0</v>
      </c>
      <c r="AB8" s="11" t="str">
        <f>[4]Outubro!$H$31</f>
        <v>*</v>
      </c>
      <c r="AC8" s="11" t="str">
        <f>[4]Outubro!$H$32</f>
        <v>*</v>
      </c>
      <c r="AD8" s="11" t="str">
        <f>[4]Outubro!$H$33</f>
        <v>*</v>
      </c>
      <c r="AE8" s="11" t="str">
        <f>[4]Outubro!$H$34</f>
        <v>*</v>
      </c>
      <c r="AF8" s="11" t="str">
        <f>[4]Outubro!$H$35</f>
        <v>*</v>
      </c>
      <c r="AG8" s="14">
        <f>MAX(B8:AF8)</f>
        <v>18</v>
      </c>
      <c r="AH8" s="124">
        <f>AVERAGE(B8:AF8)</f>
        <v>4.2239999999999993</v>
      </c>
    </row>
    <row r="9" spans="1:34" x14ac:dyDescent="0.2">
      <c r="A9" s="57" t="s">
        <v>167</v>
      </c>
      <c r="B9" s="11">
        <f>[5]Outubro!$H$5</f>
        <v>26.64</v>
      </c>
      <c r="C9" s="11">
        <f>[5]Outubro!$H$6</f>
        <v>22.68</v>
      </c>
      <c r="D9" s="11">
        <f>[5]Outubro!$H$7</f>
        <v>15.840000000000002</v>
      </c>
      <c r="E9" s="11">
        <f>[5]Outubro!$H$8</f>
        <v>16.920000000000002</v>
      </c>
      <c r="F9" s="11">
        <f>[5]Outubro!$H$9</f>
        <v>17.64</v>
      </c>
      <c r="G9" s="11">
        <f>[5]Outubro!$H$10</f>
        <v>15.120000000000001</v>
      </c>
      <c r="H9" s="11">
        <f>[5]Outubro!$H$11</f>
        <v>10.08</v>
      </c>
      <c r="I9" s="11">
        <f>[5]Outubro!$H$12</f>
        <v>24.12</v>
      </c>
      <c r="J9" s="11">
        <f>[5]Outubro!$H$13</f>
        <v>21.240000000000002</v>
      </c>
      <c r="K9" s="11">
        <f>[5]Outubro!$H$14</f>
        <v>21.240000000000002</v>
      </c>
      <c r="L9" s="11">
        <f>[5]Outubro!$H$15</f>
        <v>18.36</v>
      </c>
      <c r="M9" s="11">
        <f>[5]Outubro!$H$16</f>
        <v>23.400000000000002</v>
      </c>
      <c r="N9" s="11">
        <f>[5]Outubro!$H$17</f>
        <v>20.88</v>
      </c>
      <c r="O9" s="11">
        <f>[5]Outubro!$H$18</f>
        <v>21.6</v>
      </c>
      <c r="P9" s="11">
        <f>[5]Outubro!$H$19</f>
        <v>13.32</v>
      </c>
      <c r="Q9" s="11">
        <f>[5]Outubro!$H$20</f>
        <v>13.68</v>
      </c>
      <c r="R9" s="11">
        <f>[5]Outubro!$H$21</f>
        <v>32.4</v>
      </c>
      <c r="S9" s="11">
        <f>[5]Outubro!$H$22</f>
        <v>24.840000000000003</v>
      </c>
      <c r="T9" s="11">
        <f>[5]Outubro!$H$23</f>
        <v>15.120000000000001</v>
      </c>
      <c r="U9" s="11">
        <f>[5]Outubro!$H$24</f>
        <v>16.2</v>
      </c>
      <c r="V9" s="11">
        <f>[5]Outubro!$H$25</f>
        <v>18.720000000000002</v>
      </c>
      <c r="W9" s="11">
        <f>[5]Outubro!$H$26</f>
        <v>13.68</v>
      </c>
      <c r="X9" s="11">
        <f>[5]Outubro!$H$27</f>
        <v>12.24</v>
      </c>
      <c r="Y9" s="11">
        <f>[5]Outubro!$H$28</f>
        <v>11.879999999999999</v>
      </c>
      <c r="Z9" s="11">
        <f>[5]Outubro!$H$29</f>
        <v>14.76</v>
      </c>
      <c r="AA9" s="11">
        <f>[5]Outubro!$H$30</f>
        <v>36.72</v>
      </c>
      <c r="AB9" s="11">
        <f>[5]Outubro!$H$31</f>
        <v>23.759999999999998</v>
      </c>
      <c r="AC9" s="11">
        <f>[5]Outubro!$H$32</f>
        <v>20.16</v>
      </c>
      <c r="AD9" s="11">
        <f>[5]Outubro!$H$33</f>
        <v>25.92</v>
      </c>
      <c r="AE9" s="11">
        <f>[5]Outubro!$H$34</f>
        <v>20.16</v>
      </c>
      <c r="AF9" s="11">
        <f>[5]Outubro!$H$35</f>
        <v>38.159999999999997</v>
      </c>
      <c r="AG9" s="14">
        <f>MAX(B9:AF9)</f>
        <v>38.159999999999997</v>
      </c>
      <c r="AH9" s="124">
        <f>AVERAGE(B9:AF9)</f>
        <v>20.241290322580642</v>
      </c>
    </row>
    <row r="10" spans="1:34" x14ac:dyDescent="0.2">
      <c r="A10" s="57" t="s">
        <v>111</v>
      </c>
      <c r="B10" s="11" t="str">
        <f>[6]Outubro!$H$5</f>
        <v>*</v>
      </c>
      <c r="C10" s="11" t="str">
        <f>[6]Outubro!$H$6</f>
        <v>*</v>
      </c>
      <c r="D10" s="11" t="str">
        <f>[6]Outubro!$H$7</f>
        <v>*</v>
      </c>
      <c r="E10" s="11" t="str">
        <f>[6]Outubro!$H$8</f>
        <v>*</v>
      </c>
      <c r="F10" s="11" t="str">
        <f>[6]Outubro!$H$9</f>
        <v>*</v>
      </c>
      <c r="G10" s="11" t="str">
        <f>[6]Outubro!$H$10</f>
        <v>*</v>
      </c>
      <c r="H10" s="11" t="str">
        <f>[6]Outubro!$H$11</f>
        <v>*</v>
      </c>
      <c r="I10" s="11" t="str">
        <f>[6]Outubro!$H$12</f>
        <v>*</v>
      </c>
      <c r="J10" s="11" t="str">
        <f>[6]Outubro!$H$13</f>
        <v>*</v>
      </c>
      <c r="K10" s="11" t="str">
        <f>[6]Outubro!$H$14</f>
        <v>*</v>
      </c>
      <c r="L10" s="11" t="str">
        <f>[6]Outubro!$H$15</f>
        <v>*</v>
      </c>
      <c r="M10" s="11" t="str">
        <f>[6]Outubro!$H$16</f>
        <v>*</v>
      </c>
      <c r="N10" s="11" t="str">
        <f>[6]Outubro!$H$17</f>
        <v>*</v>
      </c>
      <c r="O10" s="11" t="str">
        <f>[6]Outubro!$H$18</f>
        <v>*</v>
      </c>
      <c r="P10" s="11" t="str">
        <f>[6]Outubro!$H$19</f>
        <v>*</v>
      </c>
      <c r="Q10" s="11" t="str">
        <f>[6]Outubro!$H$20</f>
        <v>*</v>
      </c>
      <c r="R10" s="11" t="str">
        <f>[6]Outubro!$H$21</f>
        <v>*</v>
      </c>
      <c r="S10" s="11" t="str">
        <f>[6]Outubro!$H$22</f>
        <v>*</v>
      </c>
      <c r="T10" s="11" t="str">
        <f>[6]Outubro!$H$23</f>
        <v>*</v>
      </c>
      <c r="U10" s="11" t="str">
        <f>[6]Outubro!$H$24</f>
        <v>*</v>
      </c>
      <c r="V10" s="11" t="str">
        <f>[6]Outubro!$H$25</f>
        <v>*</v>
      </c>
      <c r="W10" s="11" t="str">
        <f>[6]Outubro!$H$26</f>
        <v>*</v>
      </c>
      <c r="X10" s="11" t="str">
        <f>[6]Outubro!$H$27</f>
        <v>*</v>
      </c>
      <c r="Y10" s="11" t="str">
        <f>[6]Outubro!$H$28</f>
        <v>*</v>
      </c>
      <c r="Z10" s="11" t="str">
        <f>[6]Outubro!$H$29</f>
        <v>*</v>
      </c>
      <c r="AA10" s="11" t="str">
        <f>[6]Outubro!$H$30</f>
        <v>*</v>
      </c>
      <c r="AB10" s="11" t="str">
        <f>[6]Outubro!$H$31</f>
        <v>*</v>
      </c>
      <c r="AC10" s="11" t="str">
        <f>[6]Outubro!$H$32</f>
        <v>*</v>
      </c>
      <c r="AD10" s="11" t="str">
        <f>[6]Outubro!$H$33</f>
        <v>*</v>
      </c>
      <c r="AE10" s="11" t="str">
        <f>[6]Outubro!$H$34</f>
        <v>*</v>
      </c>
      <c r="AF10" s="11" t="str">
        <f>[6]Outubro!$H$35</f>
        <v>*</v>
      </c>
      <c r="AG10" s="92" t="s">
        <v>226</v>
      </c>
      <c r="AH10" s="114" t="s">
        <v>226</v>
      </c>
    </row>
    <row r="11" spans="1:34" x14ac:dyDescent="0.2">
      <c r="A11" s="57" t="s">
        <v>64</v>
      </c>
      <c r="B11" s="11">
        <f>[7]Outubro!$H$5</f>
        <v>20.16</v>
      </c>
      <c r="C11" s="11">
        <f>[7]Outubro!$H$6</f>
        <v>17.64</v>
      </c>
      <c r="D11" s="11">
        <f>[7]Outubro!$H$7</f>
        <v>11.520000000000001</v>
      </c>
      <c r="E11" s="11">
        <f>[7]Outubro!$H$8</f>
        <v>23.400000000000002</v>
      </c>
      <c r="F11" s="11">
        <f>[7]Outubro!$H$9</f>
        <v>27.36</v>
      </c>
      <c r="G11" s="11">
        <f>[7]Outubro!$H$10</f>
        <v>22.68</v>
      </c>
      <c r="H11" s="11">
        <f>[7]Outubro!$H$11</f>
        <v>20.52</v>
      </c>
      <c r="I11" s="11">
        <f>[7]Outubro!$H$12</f>
        <v>18.36</v>
      </c>
      <c r="J11" s="11">
        <f>[7]Outubro!$H$13</f>
        <v>14.76</v>
      </c>
      <c r="K11" s="11">
        <f>[7]Outubro!$H$14</f>
        <v>23.400000000000002</v>
      </c>
      <c r="L11" s="11">
        <f>[7]Outubro!$H$15</f>
        <v>18</v>
      </c>
      <c r="M11" s="11">
        <f>[7]Outubro!$H$16</f>
        <v>20.16</v>
      </c>
      <c r="N11" s="11">
        <f>[7]Outubro!$H$17</f>
        <v>21.240000000000002</v>
      </c>
      <c r="O11" s="11">
        <f>[7]Outubro!$H$18</f>
        <v>17.64</v>
      </c>
      <c r="P11" s="11">
        <f>[7]Outubro!$H$19</f>
        <v>22.32</v>
      </c>
      <c r="Q11" s="11">
        <f>[7]Outubro!$H$20</f>
        <v>27.36</v>
      </c>
      <c r="R11" s="11">
        <f>[7]Outubro!$H$21</f>
        <v>25.2</v>
      </c>
      <c r="S11" s="11">
        <f>[7]Outubro!$H$22</f>
        <v>15.120000000000001</v>
      </c>
      <c r="T11" s="11">
        <f>[7]Outubro!$H$23</f>
        <v>21.96</v>
      </c>
      <c r="U11" s="11">
        <f>[7]Outubro!$H$24</f>
        <v>21.96</v>
      </c>
      <c r="V11" s="11">
        <f>[7]Outubro!$H$25</f>
        <v>27.720000000000002</v>
      </c>
      <c r="W11" s="11">
        <f>[7]Outubro!$H$26</f>
        <v>14.4</v>
      </c>
      <c r="X11" s="11">
        <f>[7]Outubro!$H$27</f>
        <v>14.04</v>
      </c>
      <c r="Y11" s="11">
        <f>[7]Outubro!$H$28</f>
        <v>18.720000000000002</v>
      </c>
      <c r="Z11" s="11">
        <f>[7]Outubro!$H$29</f>
        <v>15.120000000000001</v>
      </c>
      <c r="AA11" s="11">
        <f>[7]Outubro!$H$30</f>
        <v>18.720000000000002</v>
      </c>
      <c r="AB11" s="11">
        <f>[7]Outubro!$H$31</f>
        <v>20.16</v>
      </c>
      <c r="AC11" s="11">
        <f>[7]Outubro!$H$32</f>
        <v>32.76</v>
      </c>
      <c r="AD11" s="11">
        <f>[7]Outubro!$H$33</f>
        <v>13.32</v>
      </c>
      <c r="AE11" s="11">
        <f>[7]Outubro!$H$34</f>
        <v>18.36</v>
      </c>
      <c r="AF11" s="11">
        <f>[7]Outubro!$H$35</f>
        <v>33.840000000000003</v>
      </c>
      <c r="AG11" s="14">
        <f>MAX(B11:AF11)</f>
        <v>33.840000000000003</v>
      </c>
      <c r="AH11" s="124">
        <f>AVERAGE(B11:AF11)</f>
        <v>20.578064516129036</v>
      </c>
    </row>
    <row r="12" spans="1:34" x14ac:dyDescent="0.2">
      <c r="A12" s="57" t="s">
        <v>41</v>
      </c>
      <c r="B12" s="11">
        <f>[8]Outubro!$H$5</f>
        <v>23.400000000000002</v>
      </c>
      <c r="C12" s="11">
        <f>[8]Outubro!$H$6</f>
        <v>18.720000000000002</v>
      </c>
      <c r="D12" s="11">
        <f>[8]Outubro!$H$7</f>
        <v>15.48</v>
      </c>
      <c r="E12" s="11">
        <f>[8]Outubro!$H$8</f>
        <v>12.6</v>
      </c>
      <c r="F12" s="11">
        <f>[8]Outubro!$H$9</f>
        <v>19.079999999999998</v>
      </c>
      <c r="G12" s="11">
        <f>[8]Outubro!$H$10</f>
        <v>13.32</v>
      </c>
      <c r="H12" s="11">
        <f>[8]Outubro!$H$11</f>
        <v>7.2</v>
      </c>
      <c r="I12" s="11">
        <f>[8]Outubro!$H$12</f>
        <v>11.16</v>
      </c>
      <c r="J12" s="11">
        <f>[8]Outubro!$H$13</f>
        <v>8.2799999999999994</v>
      </c>
      <c r="K12" s="11">
        <f>[8]Outubro!$H$14</f>
        <v>14.04</v>
      </c>
      <c r="L12" s="11">
        <f>[8]Outubro!$H$15</f>
        <v>16.559999999999999</v>
      </c>
      <c r="M12" s="11">
        <f>[8]Outubro!$H$16</f>
        <v>19.079999999999998</v>
      </c>
      <c r="N12" s="11">
        <f>[8]Outubro!$H$17</f>
        <v>15.120000000000001</v>
      </c>
      <c r="O12" s="11">
        <f>[8]Outubro!$H$18</f>
        <v>18</v>
      </c>
      <c r="P12" s="11">
        <f>[8]Outubro!$H$19</f>
        <v>16.2</v>
      </c>
      <c r="Q12" s="11" t="str">
        <f>[8]Outubro!$H$20</f>
        <v>*</v>
      </c>
      <c r="R12" s="11" t="str">
        <f>[8]Outubro!$H$21</f>
        <v>*</v>
      </c>
      <c r="S12" s="11" t="str">
        <f>[8]Outubro!$H$22</f>
        <v>*</v>
      </c>
      <c r="T12" s="11" t="str">
        <f>[8]Outubro!$H$23</f>
        <v>*</v>
      </c>
      <c r="U12" s="11" t="str">
        <f>[8]Outubro!$H$24</f>
        <v>*</v>
      </c>
      <c r="V12" s="11" t="str">
        <f>[8]Outubro!$H$25</f>
        <v>*</v>
      </c>
      <c r="W12" s="11" t="str">
        <f>[8]Outubro!$H$26</f>
        <v>*</v>
      </c>
      <c r="X12" s="11" t="str">
        <f>[8]Outubro!$H$27</f>
        <v>*</v>
      </c>
      <c r="Y12" s="11" t="str">
        <f>[8]Outubro!$H$28</f>
        <v>*</v>
      </c>
      <c r="Z12" s="11" t="str">
        <f>[8]Outubro!$H$29</f>
        <v>*</v>
      </c>
      <c r="AA12" s="11" t="str">
        <f>[8]Outubro!$H$30</f>
        <v>*</v>
      </c>
      <c r="AB12" s="11" t="str">
        <f>[8]Outubro!$H$31</f>
        <v>*</v>
      </c>
      <c r="AC12" s="11" t="str">
        <f>[8]Outubro!$H$32</f>
        <v>*</v>
      </c>
      <c r="AD12" s="11" t="str">
        <f>[8]Outubro!$H$33</f>
        <v>*</v>
      </c>
      <c r="AE12" s="11" t="str">
        <f>[8]Outubro!$H$34</f>
        <v>*</v>
      </c>
      <c r="AF12" s="11" t="str">
        <f>[8]Outubro!$H$35</f>
        <v>*</v>
      </c>
      <c r="AG12" s="14">
        <f>MAX(B12:AF12)</f>
        <v>23.400000000000002</v>
      </c>
      <c r="AH12" s="124">
        <f>AVERAGE(B12:AF12)</f>
        <v>15.215999999999998</v>
      </c>
    </row>
    <row r="13" spans="1:34" x14ac:dyDescent="0.2">
      <c r="A13" s="57" t="s">
        <v>114</v>
      </c>
      <c r="B13" s="11" t="str">
        <f>[9]Outubro!$H$5</f>
        <v>*</v>
      </c>
      <c r="C13" s="11" t="str">
        <f>[9]Outubro!$H$6</f>
        <v>*</v>
      </c>
      <c r="D13" s="11" t="str">
        <f>[9]Outubro!$H$7</f>
        <v>*</v>
      </c>
      <c r="E13" s="11" t="str">
        <f>[9]Outubro!$H$8</f>
        <v>*</v>
      </c>
      <c r="F13" s="11" t="str">
        <f>[9]Outubro!$H$9</f>
        <v>*</v>
      </c>
      <c r="G13" s="11" t="str">
        <f>[9]Outubro!$H$10</f>
        <v>*</v>
      </c>
      <c r="H13" s="11" t="str">
        <f>[9]Outubro!$H$11</f>
        <v>*</v>
      </c>
      <c r="I13" s="11" t="str">
        <f>[9]Outubro!$H$12</f>
        <v>*</v>
      </c>
      <c r="J13" s="11" t="str">
        <f>[9]Outubro!$H$13</f>
        <v>*</v>
      </c>
      <c r="K13" s="11" t="str">
        <f>[9]Outubro!$H$14</f>
        <v>*</v>
      </c>
      <c r="L13" s="11" t="str">
        <f>[9]Outubro!$H$15</f>
        <v>*</v>
      </c>
      <c r="M13" s="11" t="str">
        <f>[9]Outubro!$H$16</f>
        <v>*</v>
      </c>
      <c r="N13" s="11" t="str">
        <f>[9]Outubro!$H$17</f>
        <v>*</v>
      </c>
      <c r="O13" s="11" t="str">
        <f>[9]Outubro!$H$18</f>
        <v>*</v>
      </c>
      <c r="P13" s="11" t="str">
        <f>[9]Outubro!$H$19</f>
        <v>*</v>
      </c>
      <c r="Q13" s="11" t="str">
        <f>[9]Outubro!$H$20</f>
        <v>*</v>
      </c>
      <c r="R13" s="11" t="str">
        <f>[9]Outubro!$H$21</f>
        <v>*</v>
      </c>
      <c r="S13" s="11" t="str">
        <f>[9]Outubro!$H$22</f>
        <v>*</v>
      </c>
      <c r="T13" s="11" t="str">
        <f>[9]Outubro!$H$23</f>
        <v>*</v>
      </c>
      <c r="U13" s="11" t="str">
        <f>[9]Outubro!$H$24</f>
        <v>*</v>
      </c>
      <c r="V13" s="11" t="str">
        <f>[9]Outubro!$H$25</f>
        <v>*</v>
      </c>
      <c r="W13" s="11" t="str">
        <f>[9]Outubro!$H$26</f>
        <v>*</v>
      </c>
      <c r="X13" s="11" t="str">
        <f>[9]Outubro!$H$27</f>
        <v>*</v>
      </c>
      <c r="Y13" s="11" t="str">
        <f>[9]Outubro!$H$28</f>
        <v>*</v>
      </c>
      <c r="Z13" s="11" t="str">
        <f>[9]Outubro!$H$29</f>
        <v>*</v>
      </c>
      <c r="AA13" s="11" t="str">
        <f>[9]Outubro!$H$30</f>
        <v>*</v>
      </c>
      <c r="AB13" s="11" t="str">
        <f>[9]Outubro!$H$31</f>
        <v>*</v>
      </c>
      <c r="AC13" s="11" t="str">
        <f>[9]Outubro!$H$32</f>
        <v>*</v>
      </c>
      <c r="AD13" s="11" t="str">
        <f>[9]Outubro!$H$33</f>
        <v>*</v>
      </c>
      <c r="AE13" s="11" t="str">
        <f>[9]Outubro!$H$34</f>
        <v>*</v>
      </c>
      <c r="AF13" s="11" t="str">
        <f>[9]Outubro!$H$35</f>
        <v>*</v>
      </c>
      <c r="AG13" s="92" t="s">
        <v>226</v>
      </c>
      <c r="AH13" s="114" t="s">
        <v>226</v>
      </c>
    </row>
    <row r="14" spans="1:34" x14ac:dyDescent="0.2">
      <c r="A14" s="57" t="s">
        <v>118</v>
      </c>
      <c r="B14" s="11" t="str">
        <f>[10]Outubro!$H$5</f>
        <v>*</v>
      </c>
      <c r="C14" s="11" t="str">
        <f>[10]Outubro!$H$6</f>
        <v>*</v>
      </c>
      <c r="D14" s="11" t="str">
        <f>[10]Outubro!$H$7</f>
        <v>*</v>
      </c>
      <c r="E14" s="11" t="str">
        <f>[10]Outubro!$H$8</f>
        <v>*</v>
      </c>
      <c r="F14" s="11" t="str">
        <f>[10]Outubro!$H$9</f>
        <v>*</v>
      </c>
      <c r="G14" s="11" t="str">
        <f>[10]Outubro!$H$10</f>
        <v>*</v>
      </c>
      <c r="H14" s="11" t="str">
        <f>[10]Outubro!$H$11</f>
        <v>*</v>
      </c>
      <c r="I14" s="11" t="str">
        <f>[10]Outubro!$H$12</f>
        <v>*</v>
      </c>
      <c r="J14" s="11" t="str">
        <f>[10]Outubro!$H$13</f>
        <v>*</v>
      </c>
      <c r="K14" s="11" t="str">
        <f>[10]Outubro!$H$14</f>
        <v>*</v>
      </c>
      <c r="L14" s="11" t="str">
        <f>[10]Outubro!$H$15</f>
        <v>*</v>
      </c>
      <c r="M14" s="11" t="str">
        <f>[10]Outubro!$H$16</f>
        <v>*</v>
      </c>
      <c r="N14" s="11" t="str">
        <f>[10]Outubro!$H$17</f>
        <v>*</v>
      </c>
      <c r="O14" s="11" t="str">
        <f>[10]Outubro!$H$18</f>
        <v>*</v>
      </c>
      <c r="P14" s="11" t="str">
        <f>[10]Outubro!$H$19</f>
        <v>*</v>
      </c>
      <c r="Q14" s="11" t="str">
        <f>[10]Outubro!$H$20</f>
        <v>*</v>
      </c>
      <c r="R14" s="11" t="str">
        <f>[10]Outubro!$H$21</f>
        <v>*</v>
      </c>
      <c r="S14" s="11" t="str">
        <f>[10]Outubro!$H$22</f>
        <v>*</v>
      </c>
      <c r="T14" s="11" t="str">
        <f>[10]Outubro!$H$23</f>
        <v>*</v>
      </c>
      <c r="U14" s="11" t="str">
        <f>[10]Outubro!$H$24</f>
        <v>*</v>
      </c>
      <c r="V14" s="11" t="str">
        <f>[10]Outubro!$H$25</f>
        <v>*</v>
      </c>
      <c r="W14" s="11" t="str">
        <f>[10]Outubro!$H$26</f>
        <v>*</v>
      </c>
      <c r="X14" s="11" t="str">
        <f>[10]Outubro!$H$27</f>
        <v>*</v>
      </c>
      <c r="Y14" s="11" t="str">
        <f>[10]Outubro!$H$28</f>
        <v>*</v>
      </c>
      <c r="Z14" s="11" t="str">
        <f>[10]Outubro!$H$29</f>
        <v>*</v>
      </c>
      <c r="AA14" s="11" t="str">
        <f>[10]Outubro!$H$30</f>
        <v>*</v>
      </c>
      <c r="AB14" s="11" t="str">
        <f>[10]Outubro!$H$31</f>
        <v>*</v>
      </c>
      <c r="AC14" s="11" t="str">
        <f>[10]Outubro!$H$32</f>
        <v>*</v>
      </c>
      <c r="AD14" s="11" t="str">
        <f>[10]Outubro!$H$33</f>
        <v>*</v>
      </c>
      <c r="AE14" s="11" t="str">
        <f>[10]Outubro!$H$34</f>
        <v>*</v>
      </c>
      <c r="AF14" s="11" t="str">
        <f>[10]Outubro!$H$35</f>
        <v>*</v>
      </c>
      <c r="AG14" s="92" t="s">
        <v>226</v>
      </c>
      <c r="AH14" s="114" t="s">
        <v>226</v>
      </c>
    </row>
    <row r="15" spans="1:34" x14ac:dyDescent="0.2">
      <c r="A15" s="57" t="s">
        <v>121</v>
      </c>
      <c r="B15" s="11">
        <f>[11]Outubro!$H$5</f>
        <v>28.8</v>
      </c>
      <c r="C15" s="11">
        <f>[11]Outubro!$H$6</f>
        <v>35.28</v>
      </c>
      <c r="D15" s="11">
        <f>[11]Outubro!$H$7</f>
        <v>20.88</v>
      </c>
      <c r="E15" s="11">
        <f>[11]Outubro!$H$8</f>
        <v>21.240000000000002</v>
      </c>
      <c r="F15" s="11">
        <f>[11]Outubro!$H$9</f>
        <v>18.720000000000002</v>
      </c>
      <c r="G15" s="11">
        <f>[11]Outubro!$H$10</f>
        <v>14.76</v>
      </c>
      <c r="H15" s="11">
        <f>[11]Outubro!$H$11</f>
        <v>19.079999999999998</v>
      </c>
      <c r="I15" s="11">
        <f>[11]Outubro!$H$12</f>
        <v>14.04</v>
      </c>
      <c r="J15" s="11">
        <f>[11]Outubro!$H$13</f>
        <v>15.120000000000001</v>
      </c>
      <c r="K15" s="11">
        <f>[11]Outubro!$H$14</f>
        <v>24.840000000000003</v>
      </c>
      <c r="L15" s="11">
        <f>[11]Outubro!$H$15</f>
        <v>25.92</v>
      </c>
      <c r="M15" s="11">
        <f>[11]Outubro!$H$16</f>
        <v>21.96</v>
      </c>
      <c r="N15" s="11">
        <f>[11]Outubro!$H$17</f>
        <v>20.16</v>
      </c>
      <c r="O15" s="11">
        <f>[11]Outubro!$H$18</f>
        <v>15.120000000000001</v>
      </c>
      <c r="P15" s="11">
        <f>[11]Outubro!$H$19</f>
        <v>12.6</v>
      </c>
      <c r="Q15" s="11">
        <f>[11]Outubro!$H$20</f>
        <v>16.2</v>
      </c>
      <c r="R15" s="11">
        <f>[11]Outubro!$H$21</f>
        <v>22.68</v>
      </c>
      <c r="S15" s="11">
        <f>[11]Outubro!$H$22</f>
        <v>33.480000000000004</v>
      </c>
      <c r="T15" s="11">
        <f>[11]Outubro!$H$23</f>
        <v>19.079999999999998</v>
      </c>
      <c r="U15" s="11">
        <f>[11]Outubro!$H$24</f>
        <v>21.96</v>
      </c>
      <c r="V15" s="11">
        <f>[11]Outubro!$H$25</f>
        <v>24.48</v>
      </c>
      <c r="W15" s="11">
        <f>[11]Outubro!$H$26</f>
        <v>16.2</v>
      </c>
      <c r="X15" s="11">
        <f>[11]Outubro!$H$27</f>
        <v>12.96</v>
      </c>
      <c r="Y15" s="11">
        <f>[11]Outubro!$H$28</f>
        <v>15.840000000000002</v>
      </c>
      <c r="Z15" s="11">
        <f>[11]Outubro!$H$29</f>
        <v>20.52</v>
      </c>
      <c r="AA15" s="11">
        <f>[11]Outubro!$H$30</f>
        <v>20.88</v>
      </c>
      <c r="AB15" s="11">
        <f>[11]Outubro!$H$31</f>
        <v>24.48</v>
      </c>
      <c r="AC15" s="11">
        <f>[11]Outubro!$H$32</f>
        <v>29.880000000000003</v>
      </c>
      <c r="AD15" s="11">
        <f>[11]Outubro!$H$33</f>
        <v>25.92</v>
      </c>
      <c r="AE15" s="11">
        <f>[11]Outubro!$H$34</f>
        <v>26.28</v>
      </c>
      <c r="AF15" s="11">
        <f>[11]Outubro!$H$35</f>
        <v>30.6</v>
      </c>
      <c r="AG15" s="14">
        <f>MAX(B15:AF15)</f>
        <v>35.28</v>
      </c>
      <c r="AH15" s="124">
        <f>AVERAGE(B15:AF15)</f>
        <v>21.611612903225804</v>
      </c>
    </row>
    <row r="16" spans="1:34" x14ac:dyDescent="0.2">
      <c r="A16" s="57" t="s">
        <v>168</v>
      </c>
      <c r="B16" s="11" t="str">
        <f>[12]Outubro!$H$5</f>
        <v>*</v>
      </c>
      <c r="C16" s="11" t="str">
        <f>[12]Outubro!$H$6</f>
        <v>*</v>
      </c>
      <c r="D16" s="11" t="str">
        <f>[12]Outubro!$H$7</f>
        <v>*</v>
      </c>
      <c r="E16" s="11" t="str">
        <f>[12]Outubro!$H$8</f>
        <v>*</v>
      </c>
      <c r="F16" s="11" t="str">
        <f>[12]Outubro!$H$9</f>
        <v>*</v>
      </c>
      <c r="G16" s="11" t="str">
        <f>[12]Outubro!$H$10</f>
        <v>*</v>
      </c>
      <c r="H16" s="11" t="str">
        <f>[12]Outubro!$H$11</f>
        <v>*</v>
      </c>
      <c r="I16" s="11" t="str">
        <f>[12]Outubro!$H$12</f>
        <v>*</v>
      </c>
      <c r="J16" s="11" t="str">
        <f>[12]Outubro!$H$13</f>
        <v>*</v>
      </c>
      <c r="K16" s="11" t="str">
        <f>[12]Outubro!$H$14</f>
        <v>*</v>
      </c>
      <c r="L16" s="11" t="str">
        <f>[12]Outubro!$H$15</f>
        <v>*</v>
      </c>
      <c r="M16" s="11" t="str">
        <f>[12]Outubro!$H$16</f>
        <v>*</v>
      </c>
      <c r="N16" s="11" t="str">
        <f>[12]Outubro!$H$17</f>
        <v>*</v>
      </c>
      <c r="O16" s="11" t="str">
        <f>[12]Outubro!$H$18</f>
        <v>*</v>
      </c>
      <c r="P16" s="11" t="str">
        <f>[12]Outubro!$H$19</f>
        <v>*</v>
      </c>
      <c r="Q16" s="11" t="str">
        <f>[12]Outubro!$H$20</f>
        <v>*</v>
      </c>
      <c r="R16" s="11" t="str">
        <f>[12]Outubro!$H$21</f>
        <v>*</v>
      </c>
      <c r="S16" s="11" t="str">
        <f>[12]Outubro!$H$22</f>
        <v>*</v>
      </c>
      <c r="T16" s="11" t="str">
        <f>[12]Outubro!$H$23</f>
        <v>*</v>
      </c>
      <c r="U16" s="11" t="str">
        <f>[12]Outubro!$H$24</f>
        <v>*</v>
      </c>
      <c r="V16" s="11" t="str">
        <f>[12]Outubro!$H$25</f>
        <v>*</v>
      </c>
      <c r="W16" s="11" t="str">
        <f>[12]Outubro!$H$26</f>
        <v>*</v>
      </c>
      <c r="X16" s="11" t="str">
        <f>[12]Outubro!$H$27</f>
        <v>*</v>
      </c>
      <c r="Y16" s="11" t="str">
        <f>[12]Outubro!$H$28</f>
        <v>*</v>
      </c>
      <c r="Z16" s="11" t="str">
        <f>[12]Outubro!$H$29</f>
        <v>*</v>
      </c>
      <c r="AA16" s="11" t="str">
        <f>[12]Outubro!$H$30</f>
        <v>*</v>
      </c>
      <c r="AB16" s="11" t="str">
        <f>[12]Outubro!$H$31</f>
        <v>*</v>
      </c>
      <c r="AC16" s="11" t="str">
        <f>[12]Outubro!$H$32</f>
        <v>*</v>
      </c>
      <c r="AD16" s="11" t="str">
        <f>[12]Outubro!$H$33</f>
        <v>*</v>
      </c>
      <c r="AE16" s="11" t="str">
        <f>[12]Outubro!$H$34</f>
        <v>*</v>
      </c>
      <c r="AF16" s="11" t="str">
        <f>[12]Outubro!$H$35</f>
        <v>*</v>
      </c>
      <c r="AG16" s="92" t="s">
        <v>226</v>
      </c>
      <c r="AH16" s="114" t="s">
        <v>226</v>
      </c>
    </row>
    <row r="17" spans="1:38" x14ac:dyDescent="0.2">
      <c r="A17" s="57" t="s">
        <v>2</v>
      </c>
      <c r="B17" s="11">
        <f>[13]Outubro!$H$5</f>
        <v>20.16</v>
      </c>
      <c r="C17" s="11">
        <f>[13]Outubro!$H$6</f>
        <v>29.16</v>
      </c>
      <c r="D17" s="11">
        <f>[13]Outubro!$H$7</f>
        <v>13.32</v>
      </c>
      <c r="E17" s="11">
        <f>[13]Outubro!$H$8</f>
        <v>14.04</v>
      </c>
      <c r="F17" s="11">
        <f>[13]Outubro!$H$9</f>
        <v>22.32</v>
      </c>
      <c r="G17" s="11">
        <f>[13]Outubro!$H$10</f>
        <v>18.720000000000002</v>
      </c>
      <c r="H17" s="11">
        <f>[13]Outubro!$H$11</f>
        <v>16.2</v>
      </c>
      <c r="I17" s="11">
        <f>[13]Outubro!$H$12</f>
        <v>16.559999999999999</v>
      </c>
      <c r="J17" s="11">
        <f>[13]Outubro!$H$13</f>
        <v>19.440000000000001</v>
      </c>
      <c r="K17" s="11">
        <f>[13]Outubro!$H$14</f>
        <v>23.040000000000003</v>
      </c>
      <c r="L17" s="11">
        <f>[13]Outubro!$H$15</f>
        <v>20.52</v>
      </c>
      <c r="M17" s="11">
        <f>[13]Outubro!$H$16</f>
        <v>16.559999999999999</v>
      </c>
      <c r="N17" s="11">
        <f>[13]Outubro!$H$17</f>
        <v>16.559999999999999</v>
      </c>
      <c r="O17" s="11">
        <f>[13]Outubro!$H$18</f>
        <v>20.88</v>
      </c>
      <c r="P17" s="11">
        <f>[13]Outubro!$H$19</f>
        <v>19.8</v>
      </c>
      <c r="Q17" s="11">
        <f>[13]Outubro!$H$20</f>
        <v>25.92</v>
      </c>
      <c r="R17" s="11">
        <f>[13]Outubro!$H$21</f>
        <v>14.76</v>
      </c>
      <c r="S17" s="11">
        <f>[13]Outubro!$H$22</f>
        <v>15.120000000000001</v>
      </c>
      <c r="T17" s="11">
        <f>[13]Outubro!$H$23</f>
        <v>16.920000000000002</v>
      </c>
      <c r="U17" s="11">
        <f>[13]Outubro!$H$24</f>
        <v>15.840000000000002</v>
      </c>
      <c r="V17" s="11">
        <f>[13]Outubro!$H$25</f>
        <v>16.920000000000002</v>
      </c>
      <c r="W17" s="11">
        <f>[13]Outubro!$H$26</f>
        <v>16.559999999999999</v>
      </c>
      <c r="X17" s="11">
        <f>[13]Outubro!$H$27</f>
        <v>13.32</v>
      </c>
      <c r="Y17" s="11">
        <f>[13]Outubro!$H$28</f>
        <v>19.079999999999998</v>
      </c>
      <c r="Z17" s="11">
        <f>[13]Outubro!$H$29</f>
        <v>18.720000000000002</v>
      </c>
      <c r="AA17" s="11">
        <f>[13]Outubro!$H$30</f>
        <v>20.88</v>
      </c>
      <c r="AB17" s="11">
        <f>[13]Outubro!$H$31</f>
        <v>20.16</v>
      </c>
      <c r="AC17" s="11">
        <f>[13]Outubro!$H$32</f>
        <v>22.32</v>
      </c>
      <c r="AD17" s="11">
        <f>[13]Outubro!$H$33</f>
        <v>25.56</v>
      </c>
      <c r="AE17" s="11">
        <f>[13]Outubro!$H$34</f>
        <v>14.4</v>
      </c>
      <c r="AF17" s="11">
        <f>[13]Outubro!$H$35</f>
        <v>16.559999999999999</v>
      </c>
      <c r="AG17" s="14">
        <f t="shared" ref="AG17:AG23" si="1">MAX(B17:AF17)</f>
        <v>29.16</v>
      </c>
      <c r="AH17" s="124">
        <f t="shared" ref="AH17:AH23" si="2">AVERAGE(B17:AF17)</f>
        <v>18.72</v>
      </c>
      <c r="AJ17" s="12" t="s">
        <v>47</v>
      </c>
    </row>
    <row r="18" spans="1:38" x14ac:dyDescent="0.2">
      <c r="A18" s="57" t="s">
        <v>3</v>
      </c>
      <c r="B18" s="11" t="str">
        <f>[14]Outubro!$H$5</f>
        <v>*</v>
      </c>
      <c r="C18" s="11" t="str">
        <f>[14]Outubro!$H$6</f>
        <v>*</v>
      </c>
      <c r="D18" s="11" t="str">
        <f>[14]Outubro!$H$7</f>
        <v>*</v>
      </c>
      <c r="E18" s="11" t="str">
        <f>[14]Outubro!$H$8</f>
        <v>*</v>
      </c>
      <c r="F18" s="11" t="str">
        <f>[14]Outubro!$H$9</f>
        <v>*</v>
      </c>
      <c r="G18" s="11" t="str">
        <f>[14]Outubro!$H$10</f>
        <v>*</v>
      </c>
      <c r="H18" s="11" t="str">
        <f>[14]Outubro!$H$11</f>
        <v>*</v>
      </c>
      <c r="I18" s="11" t="str">
        <f>[14]Outubro!$H$12</f>
        <v>*</v>
      </c>
      <c r="J18" s="11" t="str">
        <f>[14]Outubro!$H$13</f>
        <v>*</v>
      </c>
      <c r="K18" s="11" t="str">
        <f>[14]Outubro!$H$14</f>
        <v>*</v>
      </c>
      <c r="L18" s="11" t="str">
        <f>[14]Outubro!$H$15</f>
        <v>*</v>
      </c>
      <c r="M18" s="11" t="str">
        <f>[14]Outubro!$H$16</f>
        <v>*</v>
      </c>
      <c r="N18" s="11" t="str">
        <f>[14]Outubro!$H$17</f>
        <v>*</v>
      </c>
      <c r="O18" s="11" t="str">
        <f>[14]Outubro!$H$18</f>
        <v>*</v>
      </c>
      <c r="P18" s="11" t="str">
        <f>[14]Outubro!$H$19</f>
        <v>*</v>
      </c>
      <c r="Q18" s="11" t="str">
        <f>[14]Outubro!$H$20</f>
        <v>*</v>
      </c>
      <c r="R18" s="11" t="str">
        <f>[14]Outubro!$H$21</f>
        <v>*</v>
      </c>
      <c r="S18" s="11" t="str">
        <f>[14]Outubro!$H$22</f>
        <v>*</v>
      </c>
      <c r="T18" s="11" t="str">
        <f>[14]Outubro!$H$23</f>
        <v>*</v>
      </c>
      <c r="U18" s="11" t="str">
        <f>[14]Outubro!$H$24</f>
        <v>*</v>
      </c>
      <c r="V18" s="11" t="str">
        <f>[14]Outubro!$H$25</f>
        <v>*</v>
      </c>
      <c r="W18" s="11" t="str">
        <f>[14]Outubro!$H$26</f>
        <v>*</v>
      </c>
      <c r="X18" s="11" t="str">
        <f>[14]Outubro!$H$27</f>
        <v>*</v>
      </c>
      <c r="Y18" s="11" t="str">
        <f>[14]Outubro!$H$28</f>
        <v>*</v>
      </c>
      <c r="Z18" s="11" t="str">
        <f>[14]Outubro!$H$29</f>
        <v>*</v>
      </c>
      <c r="AA18" s="11" t="str">
        <f>[14]Outubro!$H$30</f>
        <v>*</v>
      </c>
      <c r="AB18" s="11" t="str">
        <f>[14]Outubro!$H$31</f>
        <v>*</v>
      </c>
      <c r="AC18" s="11" t="str">
        <f>[14]Outubro!$H$32</f>
        <v>*</v>
      </c>
      <c r="AD18" s="11" t="str">
        <f>[14]Outubro!$H$33</f>
        <v>*</v>
      </c>
      <c r="AE18" s="11" t="str">
        <f>[14]Outubro!$H$34</f>
        <v>*</v>
      </c>
      <c r="AF18" s="11" t="str">
        <f>[14]Outubro!$H$35</f>
        <v>*</v>
      </c>
      <c r="AG18" s="14" t="s">
        <v>226</v>
      </c>
      <c r="AH18" s="124" t="s">
        <v>226</v>
      </c>
      <c r="AI18" s="12" t="s">
        <v>47</v>
      </c>
      <c r="AJ18" s="12" t="s">
        <v>47</v>
      </c>
    </row>
    <row r="19" spans="1:38" x14ac:dyDescent="0.2">
      <c r="A19" s="57" t="s">
        <v>4</v>
      </c>
      <c r="B19" s="11">
        <f>[15]Outubro!$H$5</f>
        <v>16.920000000000002</v>
      </c>
      <c r="C19" s="11">
        <f>[15]Outubro!$H$6</f>
        <v>36.36</v>
      </c>
      <c r="D19" s="11">
        <f>[15]Outubro!$H$7</f>
        <v>14.04</v>
      </c>
      <c r="E19" s="11">
        <f>[15]Outubro!$H$8</f>
        <v>12.96</v>
      </c>
      <c r="F19" s="11">
        <f>[15]Outubro!$H$9</f>
        <v>23.400000000000002</v>
      </c>
      <c r="G19" s="11">
        <f>[15]Outubro!$H$10</f>
        <v>24.48</v>
      </c>
      <c r="H19" s="11">
        <f>[15]Outubro!$H$11</f>
        <v>12.6</v>
      </c>
      <c r="I19" s="11">
        <f>[15]Outubro!$H$12</f>
        <v>25.92</v>
      </c>
      <c r="J19" s="11">
        <f>[15]Outubro!$H$13</f>
        <v>16.2</v>
      </c>
      <c r="K19" s="11">
        <f>[15]Outubro!$H$14</f>
        <v>16.2</v>
      </c>
      <c r="L19" s="11">
        <f>[15]Outubro!$H$15</f>
        <v>20.88</v>
      </c>
      <c r="M19" s="11">
        <f>[15]Outubro!$H$16</f>
        <v>20.52</v>
      </c>
      <c r="N19" s="11">
        <f>[15]Outubro!$H$17</f>
        <v>21.240000000000002</v>
      </c>
      <c r="O19" s="11">
        <f>[15]Outubro!$H$18</f>
        <v>23.040000000000003</v>
      </c>
      <c r="P19" s="11">
        <f>[15]Outubro!$H$19</f>
        <v>16.2</v>
      </c>
      <c r="Q19" s="11">
        <f>[15]Outubro!$H$20</f>
        <v>15.840000000000002</v>
      </c>
      <c r="R19" s="11">
        <f>[15]Outubro!$H$21</f>
        <v>15.840000000000002</v>
      </c>
      <c r="S19" s="11">
        <f>[15]Outubro!$H$22</f>
        <v>18.720000000000002</v>
      </c>
      <c r="T19" s="11">
        <f>[15]Outubro!$H$23</f>
        <v>21.6</v>
      </c>
      <c r="U19" s="11">
        <f>[15]Outubro!$H$24</f>
        <v>19.079999999999998</v>
      </c>
      <c r="V19" s="11">
        <f>[15]Outubro!$H$25</f>
        <v>30.96</v>
      </c>
      <c r="W19" s="11">
        <f>[15]Outubro!$H$26</f>
        <v>16.559999999999999</v>
      </c>
      <c r="X19" s="11">
        <f>[15]Outubro!$H$27</f>
        <v>10.08</v>
      </c>
      <c r="Y19" s="11">
        <f>[15]Outubro!$H$28</f>
        <v>13.32</v>
      </c>
      <c r="Z19" s="11">
        <f>[15]Outubro!$H$29</f>
        <v>14.76</v>
      </c>
      <c r="AA19" s="11">
        <f>[15]Outubro!$H$30</f>
        <v>15.840000000000002</v>
      </c>
      <c r="AB19" s="11">
        <f>[15]Outubro!$H$31</f>
        <v>18.36</v>
      </c>
      <c r="AC19" s="11">
        <f>[15]Outubro!$H$32</f>
        <v>25.2</v>
      </c>
      <c r="AD19" s="11">
        <f>[15]Outubro!$H$33</f>
        <v>18</v>
      </c>
      <c r="AE19" s="11">
        <f>[15]Outubro!$H$34</f>
        <v>17.64</v>
      </c>
      <c r="AF19" s="11">
        <f>[15]Outubro!$H$35</f>
        <v>15.840000000000002</v>
      </c>
      <c r="AG19" s="14">
        <f t="shared" si="1"/>
        <v>36.36</v>
      </c>
      <c r="AH19" s="124">
        <f t="shared" si="2"/>
        <v>18.987096774193546</v>
      </c>
      <c r="AJ19" t="s">
        <v>47</v>
      </c>
    </row>
    <row r="20" spans="1:38" x14ac:dyDescent="0.2">
      <c r="A20" s="57" t="s">
        <v>5</v>
      </c>
      <c r="B20" s="11">
        <f>[16]Outubro!$H$5</f>
        <v>16.920000000000002</v>
      </c>
      <c r="C20" s="11">
        <f>[16]Outubro!$H$6</f>
        <v>4.32</v>
      </c>
      <c r="D20" s="11">
        <f>[16]Outubro!$H$7</f>
        <v>15.120000000000001</v>
      </c>
      <c r="E20" s="11">
        <f>[16]Outubro!$H$8</f>
        <v>5.7600000000000007</v>
      </c>
      <c r="F20" s="11">
        <f>[16]Outubro!$H$9</f>
        <v>20.16</v>
      </c>
      <c r="G20" s="11">
        <f>[16]Outubro!$H$10</f>
        <v>12.6</v>
      </c>
      <c r="H20" s="11">
        <f>[16]Outubro!$H$11</f>
        <v>4.32</v>
      </c>
      <c r="I20" s="11">
        <f>[16]Outubro!$H$12</f>
        <v>0</v>
      </c>
      <c r="J20" s="11">
        <f>[16]Outubro!$H$13</f>
        <v>0</v>
      </c>
      <c r="K20" s="11">
        <f>[16]Outubro!$H$14</f>
        <v>0.36000000000000004</v>
      </c>
      <c r="L20" s="11">
        <f>[16]Outubro!$H$15</f>
        <v>25.2</v>
      </c>
      <c r="M20" s="11">
        <f>[16]Outubro!$H$16</f>
        <v>15.120000000000001</v>
      </c>
      <c r="N20" s="11">
        <f>[16]Outubro!$H$17</f>
        <v>7.5600000000000005</v>
      </c>
      <c r="O20" s="11">
        <f>[16]Outubro!$H$18</f>
        <v>17.28</v>
      </c>
      <c r="P20" s="11">
        <f>[16]Outubro!$H$19</f>
        <v>16.559999999999999</v>
      </c>
      <c r="Q20" s="11">
        <f>[16]Outubro!$H$20</f>
        <v>21.96</v>
      </c>
      <c r="R20" s="11">
        <f>[16]Outubro!$H$21</f>
        <v>1.08</v>
      </c>
      <c r="S20" s="11">
        <f>[16]Outubro!$H$22</f>
        <v>12.96</v>
      </c>
      <c r="T20" s="11">
        <f>[16]Outubro!$H$23</f>
        <v>24.840000000000003</v>
      </c>
      <c r="U20" s="11">
        <f>[16]Outubro!$H$24</f>
        <v>14.76</v>
      </c>
      <c r="V20" s="11">
        <f>[16]Outubro!$H$25</f>
        <v>18</v>
      </c>
      <c r="W20" s="11">
        <f>[16]Outubro!$H$26</f>
        <v>4.32</v>
      </c>
      <c r="X20" s="11">
        <f>[16]Outubro!$H$27</f>
        <v>1.4400000000000002</v>
      </c>
      <c r="Y20" s="11">
        <f>[16]Outubro!$H$28</f>
        <v>5.4</v>
      </c>
      <c r="Z20" s="11">
        <f>[16]Outubro!$H$29</f>
        <v>7.5600000000000005</v>
      </c>
      <c r="AA20" s="11">
        <f>[16]Outubro!$H$30</f>
        <v>16.920000000000002</v>
      </c>
      <c r="AB20" s="11">
        <f>[16]Outubro!$H$31</f>
        <v>20.52</v>
      </c>
      <c r="AC20" s="11">
        <f>[16]Outubro!$H$32</f>
        <v>16.920000000000002</v>
      </c>
      <c r="AD20" s="11">
        <f>[16]Outubro!$H$33</f>
        <v>16.2</v>
      </c>
      <c r="AE20" s="11">
        <f>[16]Outubro!$H$34</f>
        <v>10.08</v>
      </c>
      <c r="AF20" s="11">
        <f>[16]Outubro!$H$35</f>
        <v>24.840000000000003</v>
      </c>
      <c r="AG20" s="14">
        <f t="shared" si="1"/>
        <v>25.2</v>
      </c>
      <c r="AH20" s="124">
        <f t="shared" si="2"/>
        <v>12.228387096774195</v>
      </c>
      <c r="AI20" s="12" t="s">
        <v>47</v>
      </c>
      <c r="AK20" t="s">
        <v>47</v>
      </c>
    </row>
    <row r="21" spans="1:38" x14ac:dyDescent="0.2">
      <c r="A21" s="57" t="s">
        <v>43</v>
      </c>
      <c r="B21" s="11">
        <f>[17]Outubro!$H$5</f>
        <v>19.079999999999998</v>
      </c>
      <c r="C21" s="11">
        <f>[17]Outubro!$H$6</f>
        <v>25.56</v>
      </c>
      <c r="D21" s="11">
        <f>[17]Outubro!$H$7</f>
        <v>24.12</v>
      </c>
      <c r="E21" s="11">
        <f>[17]Outubro!$H$8</f>
        <v>33.840000000000003</v>
      </c>
      <c r="F21" s="11">
        <f>[17]Outubro!$H$9</f>
        <v>20.52</v>
      </c>
      <c r="G21" s="11">
        <f>[17]Outubro!$H$10</f>
        <v>22.32</v>
      </c>
      <c r="H21" s="11">
        <f>[17]Outubro!$H$11</f>
        <v>25.56</v>
      </c>
      <c r="I21" s="11">
        <f>[17]Outubro!$H$12</f>
        <v>24.840000000000003</v>
      </c>
      <c r="J21" s="11">
        <f>[17]Outubro!$H$13</f>
        <v>19.079999999999998</v>
      </c>
      <c r="K21" s="11">
        <f>[17]Outubro!$H$14</f>
        <v>23.400000000000002</v>
      </c>
      <c r="L21" s="11">
        <f>[17]Outubro!$H$15</f>
        <v>22.68</v>
      </c>
      <c r="M21" s="11">
        <f>[17]Outubro!$H$16</f>
        <v>15.840000000000002</v>
      </c>
      <c r="N21" s="11">
        <f>[17]Outubro!$H$17</f>
        <v>32.04</v>
      </c>
      <c r="O21" s="11">
        <f>[17]Outubro!$H$18</f>
        <v>16.559999999999999</v>
      </c>
      <c r="P21" s="11">
        <f>[17]Outubro!$H$19</f>
        <v>18</v>
      </c>
      <c r="Q21" s="11">
        <f>[17]Outubro!$H$20</f>
        <v>17.64</v>
      </c>
      <c r="R21" s="11">
        <f>[17]Outubro!$H$21</f>
        <v>26.64</v>
      </c>
      <c r="S21" s="11">
        <f>[17]Outubro!$H$22</f>
        <v>22.68</v>
      </c>
      <c r="T21" s="11">
        <f>[17]Outubro!$H$23</f>
        <v>21.6</v>
      </c>
      <c r="U21" s="11">
        <f>[17]Outubro!$H$24</f>
        <v>18.36</v>
      </c>
      <c r="V21" s="11">
        <f>[17]Outubro!$H$25</f>
        <v>34.200000000000003</v>
      </c>
      <c r="W21" s="11">
        <f>[17]Outubro!$H$26</f>
        <v>12.24</v>
      </c>
      <c r="X21" s="11">
        <f>[17]Outubro!$H$27</f>
        <v>13.32</v>
      </c>
      <c r="Y21" s="11">
        <f>[17]Outubro!$H$28</f>
        <v>20.16</v>
      </c>
      <c r="Z21" s="11">
        <f>[17]Outubro!$H$29</f>
        <v>41.4</v>
      </c>
      <c r="AA21" s="11">
        <f>[17]Outubro!$H$30</f>
        <v>20.52</v>
      </c>
      <c r="AB21" s="11">
        <f>[17]Outubro!$H$31</f>
        <v>23.759999999999998</v>
      </c>
      <c r="AC21" s="11">
        <f>[17]Outubro!$H$32</f>
        <v>21.96</v>
      </c>
      <c r="AD21" s="11">
        <f>[17]Outubro!$H$33</f>
        <v>14.4</v>
      </c>
      <c r="AE21" s="11">
        <f>[17]Outubro!$H$34</f>
        <v>21.240000000000002</v>
      </c>
      <c r="AF21" s="11">
        <f>[17]Outubro!$H$35</f>
        <v>17.64</v>
      </c>
      <c r="AG21" s="14">
        <f>MAX(B21:AF21)</f>
        <v>41.4</v>
      </c>
      <c r="AH21" s="124">
        <f>AVERAGE(B21:AF21)</f>
        <v>22.296774193548384</v>
      </c>
    </row>
    <row r="22" spans="1:38" x14ac:dyDescent="0.2">
      <c r="A22" s="57" t="s">
        <v>6</v>
      </c>
      <c r="B22" s="11">
        <f>[18]Outubro!$H$5</f>
        <v>18</v>
      </c>
      <c r="C22" s="11">
        <f>[18]Outubro!$H$6</f>
        <v>24.12</v>
      </c>
      <c r="D22" s="11">
        <f>[18]Outubro!$H$7</f>
        <v>10.8</v>
      </c>
      <c r="E22" s="11">
        <f>[18]Outubro!$H$8</f>
        <v>12.24</v>
      </c>
      <c r="F22" s="11">
        <f>[18]Outubro!$H$9</f>
        <v>21.6</v>
      </c>
      <c r="G22" s="11">
        <f>[18]Outubro!$H$10</f>
        <v>9.3600000000000012</v>
      </c>
      <c r="H22" s="11">
        <f>[18]Outubro!$H$11</f>
        <v>15.48</v>
      </c>
      <c r="I22" s="11">
        <f>[18]Outubro!$H$12</f>
        <v>8.64</v>
      </c>
      <c r="J22" s="11">
        <f>[18]Outubro!$H$13</f>
        <v>12.6</v>
      </c>
      <c r="K22" s="11">
        <f>[18]Outubro!$H$14</f>
        <v>11.879999999999999</v>
      </c>
      <c r="L22" s="11">
        <f>[18]Outubro!$H$15</f>
        <v>13.32</v>
      </c>
      <c r="M22" s="11">
        <f>[18]Outubro!$H$16</f>
        <v>20.52</v>
      </c>
      <c r="N22" s="11">
        <f>[18]Outubro!$H$17</f>
        <v>13.68</v>
      </c>
      <c r="O22" s="11">
        <f>[18]Outubro!$H$18</f>
        <v>12.24</v>
      </c>
      <c r="P22" s="11">
        <f>[18]Outubro!$H$19</f>
        <v>16.2</v>
      </c>
      <c r="Q22" s="11">
        <f>[18]Outubro!$H$20</f>
        <v>18</v>
      </c>
      <c r="R22" s="11">
        <f>[18]Outubro!$H$21</f>
        <v>12.6</v>
      </c>
      <c r="S22" s="11">
        <f>[18]Outubro!$H$22</f>
        <v>7.9200000000000008</v>
      </c>
      <c r="T22" s="11">
        <f>[18]Outubro!$H$23</f>
        <v>17.64</v>
      </c>
      <c r="U22" s="11">
        <f>[18]Outubro!$H$24</f>
        <v>13.68</v>
      </c>
      <c r="V22" s="11">
        <f>[18]Outubro!$H$25</f>
        <v>21.96</v>
      </c>
      <c r="W22" s="11">
        <f>[18]Outubro!$H$26</f>
        <v>10.8</v>
      </c>
      <c r="X22" s="11">
        <f>[18]Outubro!$H$27</f>
        <v>7.5600000000000005</v>
      </c>
      <c r="Y22" s="11">
        <f>[18]Outubro!$H$28</f>
        <v>10.08</v>
      </c>
      <c r="Z22" s="11">
        <f>[18]Outubro!$H$29</f>
        <v>13.32</v>
      </c>
      <c r="AA22" s="11">
        <f>[18]Outubro!$H$30</f>
        <v>14.04</v>
      </c>
      <c r="AB22" s="11">
        <f>[18]Outubro!$H$31</f>
        <v>12.6</v>
      </c>
      <c r="AC22" s="11">
        <f>[18]Outubro!$H$32</f>
        <v>16.920000000000002</v>
      </c>
      <c r="AD22" s="11">
        <f>[18]Outubro!$H$33</f>
        <v>15.120000000000001</v>
      </c>
      <c r="AE22" s="11">
        <f>[18]Outubro!$H$34</f>
        <v>17.28</v>
      </c>
      <c r="AF22" s="11">
        <f>[18]Outubro!$H$35</f>
        <v>12.96</v>
      </c>
      <c r="AG22" s="14">
        <f t="shared" si="1"/>
        <v>24.12</v>
      </c>
      <c r="AH22" s="124">
        <f t="shared" si="2"/>
        <v>14.295483870967743</v>
      </c>
    </row>
    <row r="23" spans="1:38" x14ac:dyDescent="0.2">
      <c r="A23" s="57" t="s">
        <v>7</v>
      </c>
      <c r="B23" s="11">
        <f>[19]Outubro!$H$5</f>
        <v>22.68</v>
      </c>
      <c r="C23" s="11">
        <f>[19]Outubro!$H$6</f>
        <v>32.04</v>
      </c>
      <c r="D23" s="11">
        <f>[19]Outubro!$H$7</f>
        <v>15.840000000000002</v>
      </c>
      <c r="E23" s="11">
        <f>[19]Outubro!$H$8</f>
        <v>15.48</v>
      </c>
      <c r="F23" s="11">
        <f>[19]Outubro!$H$9</f>
        <v>18.720000000000002</v>
      </c>
      <c r="G23" s="11">
        <f>[19]Outubro!$H$10</f>
        <v>12.24</v>
      </c>
      <c r="H23" s="11">
        <f>[19]Outubro!$H$11</f>
        <v>15.840000000000002</v>
      </c>
      <c r="I23" s="11">
        <f>[19]Outubro!$H$12</f>
        <v>13.32</v>
      </c>
      <c r="J23" s="11">
        <f>[19]Outubro!$H$13</f>
        <v>11.16</v>
      </c>
      <c r="K23" s="11">
        <f>[19]Outubro!$H$14</f>
        <v>18</v>
      </c>
      <c r="L23" s="11">
        <f>[19]Outubro!$H$15</f>
        <v>21.240000000000002</v>
      </c>
      <c r="M23" s="11">
        <f>[19]Outubro!$H$16</f>
        <v>19.8</v>
      </c>
      <c r="N23" s="11">
        <f>[19]Outubro!$H$17</f>
        <v>18.36</v>
      </c>
      <c r="O23" s="11">
        <f>[19]Outubro!$H$18</f>
        <v>21.240000000000002</v>
      </c>
      <c r="P23" s="11">
        <f>[19]Outubro!$H$19</f>
        <v>13.68</v>
      </c>
      <c r="Q23" s="11">
        <f>[19]Outubro!$H$20</f>
        <v>14.76</v>
      </c>
      <c r="R23" s="11">
        <f>[19]Outubro!$H$21</f>
        <v>16.920000000000002</v>
      </c>
      <c r="S23" s="11">
        <f>[19]Outubro!$H$22</f>
        <v>28.08</v>
      </c>
      <c r="T23" s="11">
        <f>[19]Outubro!$H$23</f>
        <v>19.440000000000001</v>
      </c>
      <c r="U23" s="11">
        <f>[19]Outubro!$H$24</f>
        <v>19.440000000000001</v>
      </c>
      <c r="V23" s="11">
        <f>[19]Outubro!$H$25</f>
        <v>16.920000000000002</v>
      </c>
      <c r="W23" s="11">
        <f>[19]Outubro!$H$26</f>
        <v>17.64</v>
      </c>
      <c r="X23" s="11">
        <f>[19]Outubro!$H$27</f>
        <v>11.16</v>
      </c>
      <c r="Y23" s="11">
        <f>[19]Outubro!$H$28</f>
        <v>11.879999999999999</v>
      </c>
      <c r="Z23" s="11">
        <f>[19]Outubro!$H$29</f>
        <v>16.920000000000002</v>
      </c>
      <c r="AA23" s="11">
        <f>[19]Outubro!$H$30</f>
        <v>19.440000000000001</v>
      </c>
      <c r="AB23" s="11">
        <f>[19]Outubro!$H$31</f>
        <v>21.6</v>
      </c>
      <c r="AC23" s="11">
        <f>[19]Outubro!$H$32</f>
        <v>20.88</v>
      </c>
      <c r="AD23" s="11">
        <f>[19]Outubro!$H$33</f>
        <v>18.720000000000002</v>
      </c>
      <c r="AE23" s="11">
        <f>[19]Outubro!$H$34</f>
        <v>17.28</v>
      </c>
      <c r="AF23" s="11">
        <f>[19]Outubro!$H$35</f>
        <v>15.120000000000001</v>
      </c>
      <c r="AG23" s="14">
        <f t="shared" si="1"/>
        <v>32.04</v>
      </c>
      <c r="AH23" s="124">
        <f t="shared" si="2"/>
        <v>17.930322580645161</v>
      </c>
    </row>
    <row r="24" spans="1:38" x14ac:dyDescent="0.2">
      <c r="A24" s="57" t="s">
        <v>169</v>
      </c>
      <c r="B24" s="11" t="str">
        <f>[20]Outubro!$H$5</f>
        <v>*</v>
      </c>
      <c r="C24" s="11" t="str">
        <f>[20]Outubro!$H$6</f>
        <v>*</v>
      </c>
      <c r="D24" s="11" t="str">
        <f>[20]Outubro!$H$7</f>
        <v>*</v>
      </c>
      <c r="E24" s="11" t="str">
        <f>[20]Outubro!$H$8</f>
        <v>*</v>
      </c>
      <c r="F24" s="11" t="str">
        <f>[20]Outubro!$H$9</f>
        <v>*</v>
      </c>
      <c r="G24" s="11" t="str">
        <f>[20]Outubro!$H$10</f>
        <v>*</v>
      </c>
      <c r="H24" s="11" t="str">
        <f>[20]Outubro!$H$11</f>
        <v>*</v>
      </c>
      <c r="I24" s="11" t="str">
        <f>[20]Outubro!$H$12</f>
        <v>*</v>
      </c>
      <c r="J24" s="11" t="str">
        <f>[20]Outubro!$H$13</f>
        <v>*</v>
      </c>
      <c r="K24" s="11" t="str">
        <f>[20]Outubro!$H$14</f>
        <v>*</v>
      </c>
      <c r="L24" s="11" t="str">
        <f>[20]Outubro!$H$15</f>
        <v>*</v>
      </c>
      <c r="M24" s="11" t="str">
        <f>[20]Outubro!$H$16</f>
        <v>*</v>
      </c>
      <c r="N24" s="11" t="str">
        <f>[20]Outubro!$H$17</f>
        <v>*</v>
      </c>
      <c r="O24" s="11" t="str">
        <f>[20]Outubro!$H$18</f>
        <v>*</v>
      </c>
      <c r="P24" s="11" t="str">
        <f>[20]Outubro!$H$19</f>
        <v>*</v>
      </c>
      <c r="Q24" s="11" t="str">
        <f>[20]Outubro!$H$20</f>
        <v>*</v>
      </c>
      <c r="R24" s="11" t="str">
        <f>[20]Outubro!$H$21</f>
        <v>*</v>
      </c>
      <c r="S24" s="11" t="str">
        <f>[20]Outubro!$H$22</f>
        <v>*</v>
      </c>
      <c r="T24" s="11" t="str">
        <f>[20]Outubro!$H$23</f>
        <v>*</v>
      </c>
      <c r="U24" s="11" t="str">
        <f>[20]Outubro!$H$24</f>
        <v>*</v>
      </c>
      <c r="V24" s="11" t="str">
        <f>[20]Outubro!$H$25</f>
        <v>*</v>
      </c>
      <c r="W24" s="11" t="str">
        <f>[20]Outubro!$H$25</f>
        <v>*</v>
      </c>
      <c r="X24" s="11" t="str">
        <f>[20]Outubro!$H$27</f>
        <v>*</v>
      </c>
      <c r="Y24" s="11" t="str">
        <f>[20]Outubro!$H$28</f>
        <v>*</v>
      </c>
      <c r="Z24" s="11" t="str">
        <f>[20]Outubro!$H$29</f>
        <v>*</v>
      </c>
      <c r="AA24" s="11" t="str">
        <f>[20]Outubro!$H$30</f>
        <v>*</v>
      </c>
      <c r="AB24" s="11" t="str">
        <f>[20]Outubro!$H$31</f>
        <v>*</v>
      </c>
      <c r="AC24" s="11" t="str">
        <f>[20]Outubro!$H$32</f>
        <v>*</v>
      </c>
      <c r="AD24" s="11" t="str">
        <f>[20]Outubro!$H$33</f>
        <v>*</v>
      </c>
      <c r="AE24" s="11" t="str">
        <f>[20]Outubro!$H$34</f>
        <v>*</v>
      </c>
      <c r="AF24" s="11" t="str">
        <f>[20]Outubro!$H$35</f>
        <v>*</v>
      </c>
      <c r="AG24" s="92" t="s">
        <v>226</v>
      </c>
      <c r="AH24" s="114" t="s">
        <v>226</v>
      </c>
      <c r="AK24" t="s">
        <v>47</v>
      </c>
      <c r="AL24" t="s">
        <v>47</v>
      </c>
    </row>
    <row r="25" spans="1:38" x14ac:dyDescent="0.2">
      <c r="A25" s="57" t="s">
        <v>170</v>
      </c>
      <c r="B25" s="11">
        <f>[21]Outubro!$H$5</f>
        <v>32.04</v>
      </c>
      <c r="C25" s="11">
        <f>[21]Outubro!$H$6</f>
        <v>28.44</v>
      </c>
      <c r="D25" s="11">
        <f>[21]Outubro!$H$7</f>
        <v>9.7200000000000006</v>
      </c>
      <c r="E25" s="11">
        <f>[21]Outubro!$H$8</f>
        <v>22.32</v>
      </c>
      <c r="F25" s="11">
        <f>[21]Outubro!$H$9</f>
        <v>30.96</v>
      </c>
      <c r="G25" s="11">
        <f>[21]Outubro!$H$10</f>
        <v>20.16</v>
      </c>
      <c r="H25" s="11">
        <f>[21]Outubro!$H$11</f>
        <v>15.120000000000001</v>
      </c>
      <c r="I25" s="11">
        <f>[21]Outubro!$H$12</f>
        <v>11.879999999999999</v>
      </c>
      <c r="J25" s="11">
        <f>[21]Outubro!$H$13</f>
        <v>14.76</v>
      </c>
      <c r="K25" s="11">
        <f>[21]Outubro!$H$14</f>
        <v>33.480000000000004</v>
      </c>
      <c r="L25" s="11">
        <f>[21]Outubro!$H$15</f>
        <v>26.28</v>
      </c>
      <c r="M25" s="11">
        <f>[21]Outubro!$H$16</f>
        <v>28.8</v>
      </c>
      <c r="N25" s="11">
        <f>[21]Outubro!$H$17</f>
        <v>21.96</v>
      </c>
      <c r="O25" s="11">
        <f>[21]Outubro!$H$18</f>
        <v>21.96</v>
      </c>
      <c r="P25" s="11">
        <f>[21]Outubro!$H$19</f>
        <v>10.08</v>
      </c>
      <c r="Q25" s="11">
        <f>[21]Outubro!$H$20</f>
        <v>14.76</v>
      </c>
      <c r="R25" s="11">
        <f>[21]Outubro!$H$21</f>
        <v>28.44</v>
      </c>
      <c r="S25" s="11">
        <f>[21]Outubro!$H$22</f>
        <v>31.680000000000003</v>
      </c>
      <c r="T25" s="11">
        <f>[21]Outubro!$H$23</f>
        <v>16.559999999999999</v>
      </c>
      <c r="U25" s="11">
        <f>[21]Outubro!$H$24</f>
        <v>30.6</v>
      </c>
      <c r="V25" s="11">
        <f>[21]Outubro!$H$25</f>
        <v>21.96</v>
      </c>
      <c r="W25" s="11">
        <f>[21]Outubro!$H$26</f>
        <v>17.28</v>
      </c>
      <c r="X25" s="11">
        <f>[21]Outubro!$H$27</f>
        <v>12.24</v>
      </c>
      <c r="Y25" s="11">
        <f>[21]Outubro!$H$28</f>
        <v>14.76</v>
      </c>
      <c r="Z25" s="11">
        <f>[21]Outubro!$H$29</f>
        <v>12.96</v>
      </c>
      <c r="AA25" s="11">
        <f>[21]Outubro!$H$30</f>
        <v>20.88</v>
      </c>
      <c r="AB25" s="11">
        <f>[21]Outubro!$H$31</f>
        <v>27.720000000000002</v>
      </c>
      <c r="AC25" s="11">
        <f>[21]Outubro!$H$32</f>
        <v>31.680000000000003</v>
      </c>
      <c r="AD25" s="11">
        <f>[21]Outubro!$H$33</f>
        <v>25.92</v>
      </c>
      <c r="AE25" s="11">
        <f>[21]Outubro!$H$34</f>
        <v>28.08</v>
      </c>
      <c r="AF25" s="11">
        <f>[21]Outubro!$H$35</f>
        <v>37.440000000000005</v>
      </c>
      <c r="AG25" s="14">
        <f t="shared" ref="AG25:AG26" si="3">MAX(B25:AF25)</f>
        <v>37.440000000000005</v>
      </c>
      <c r="AH25" s="124">
        <f t="shared" ref="AH25:AH26" si="4">AVERAGE(B25:AF25)</f>
        <v>22.61032258064516</v>
      </c>
      <c r="AI25" s="12" t="s">
        <v>47</v>
      </c>
    </row>
    <row r="26" spans="1:38" x14ac:dyDescent="0.2">
      <c r="A26" s="57" t="s">
        <v>171</v>
      </c>
      <c r="B26" s="11">
        <f>[22]Outubro!$H$5</f>
        <v>28.08</v>
      </c>
      <c r="C26" s="11">
        <f>[22]Outubro!$H$6</f>
        <v>40.680000000000007</v>
      </c>
      <c r="D26" s="11">
        <f>[22]Outubro!$H$7</f>
        <v>12.24</v>
      </c>
      <c r="E26" s="11">
        <f>[22]Outubro!$H$8</f>
        <v>18.36</v>
      </c>
      <c r="F26" s="11">
        <f>[22]Outubro!$H$9</f>
        <v>20.52</v>
      </c>
      <c r="G26" s="11">
        <f>[22]Outubro!$H$10</f>
        <v>10.8</v>
      </c>
      <c r="H26" s="11">
        <f>[22]Outubro!$H$11</f>
        <v>10.8</v>
      </c>
      <c r="I26" s="11">
        <f>[22]Outubro!$H$12</f>
        <v>10.8</v>
      </c>
      <c r="J26" s="11">
        <f>[22]Outubro!$H$13</f>
        <v>12.24</v>
      </c>
      <c r="K26" s="11">
        <f>[22]Outubro!$H$14</f>
        <v>14.4</v>
      </c>
      <c r="L26" s="11">
        <f>[22]Outubro!$H$15</f>
        <v>21.6</v>
      </c>
      <c r="M26" s="11">
        <f>[22]Outubro!$H$16</f>
        <v>21.240000000000002</v>
      </c>
      <c r="N26" s="11">
        <f>[22]Outubro!$H$17</f>
        <v>21.6</v>
      </c>
      <c r="O26" s="11">
        <f>[22]Outubro!$H$18</f>
        <v>24.48</v>
      </c>
      <c r="P26" s="11">
        <f>[22]Outubro!$H$19</f>
        <v>15.48</v>
      </c>
      <c r="Q26" s="11">
        <f>[22]Outubro!$H$20</f>
        <v>12.6</v>
      </c>
      <c r="R26" s="11">
        <f>[22]Outubro!$H$21</f>
        <v>14.4</v>
      </c>
      <c r="S26" s="11">
        <f>[22]Outubro!$H$22</f>
        <v>35.64</v>
      </c>
      <c r="T26" s="11">
        <f>[22]Outubro!$H$23</f>
        <v>23.040000000000003</v>
      </c>
      <c r="U26" s="11">
        <f>[22]Outubro!$H$24</f>
        <v>14.4</v>
      </c>
      <c r="V26" s="11">
        <f>[22]Outubro!$H$25</f>
        <v>16.559999999999999</v>
      </c>
      <c r="W26" s="11">
        <f>[22]Outubro!$H$26</f>
        <v>12.24</v>
      </c>
      <c r="X26" s="11">
        <f>[22]Outubro!$H$27</f>
        <v>10.08</v>
      </c>
      <c r="Y26" s="11">
        <f>[22]Outubro!$H$28</f>
        <v>12.6</v>
      </c>
      <c r="Z26" s="11">
        <f>[22]Outubro!$H$29</f>
        <v>21.240000000000002</v>
      </c>
      <c r="AA26" s="11">
        <f>[22]Outubro!$H$30</f>
        <v>21.6</v>
      </c>
      <c r="AB26" s="11">
        <f>[22]Outubro!$H$31</f>
        <v>31.680000000000003</v>
      </c>
      <c r="AC26" s="11">
        <f>[22]Outubro!$H$32</f>
        <v>23.759999999999998</v>
      </c>
      <c r="AD26" s="11">
        <f>[22]Outubro!$H$33</f>
        <v>19.079999999999998</v>
      </c>
      <c r="AE26" s="11">
        <f>[22]Outubro!$H$34</f>
        <v>19.079999999999998</v>
      </c>
      <c r="AF26" s="11">
        <f>[22]Outubro!$H$35</f>
        <v>29.880000000000003</v>
      </c>
      <c r="AG26" s="14">
        <f t="shared" si="3"/>
        <v>40.680000000000007</v>
      </c>
      <c r="AH26" s="124">
        <f t="shared" si="4"/>
        <v>19.393548387096779</v>
      </c>
      <c r="AI26" t="s">
        <v>47</v>
      </c>
      <c r="AJ26" t="s">
        <v>47</v>
      </c>
      <c r="AK26" t="s">
        <v>47</v>
      </c>
      <c r="AL26" t="s">
        <v>47</v>
      </c>
    </row>
    <row r="27" spans="1:38" x14ac:dyDescent="0.2">
      <c r="A27" s="57" t="s">
        <v>8</v>
      </c>
      <c r="B27" s="11">
        <f>[23]Outubro!$H$5</f>
        <v>22.32</v>
      </c>
      <c r="C27" s="11">
        <f>[23]Outubro!$H$6</f>
        <v>16.559999999999999</v>
      </c>
      <c r="D27" s="11">
        <f>[23]Outubro!$H$7</f>
        <v>10.08</v>
      </c>
      <c r="E27" s="11">
        <f>[23]Outubro!$H$8</f>
        <v>15.48</v>
      </c>
      <c r="F27" s="11">
        <f>[23]Outubro!$H$9</f>
        <v>20.88</v>
      </c>
      <c r="G27" s="11">
        <f>[23]Outubro!$H$10</f>
        <v>15.840000000000002</v>
      </c>
      <c r="H27" s="11">
        <f>[23]Outubro!$H$11</f>
        <v>16.2</v>
      </c>
      <c r="I27" s="11">
        <f>[23]Outubro!$H$12</f>
        <v>14.4</v>
      </c>
      <c r="J27" s="11">
        <f>[23]Outubro!$H$13</f>
        <v>14.76</v>
      </c>
      <c r="K27" s="11">
        <f>[23]Outubro!$H$14</f>
        <v>24.48</v>
      </c>
      <c r="L27" s="11">
        <f>[23]Outubro!$H$15</f>
        <v>21.240000000000002</v>
      </c>
      <c r="M27" s="11">
        <f>[23]Outubro!$H$16</f>
        <v>17.64</v>
      </c>
      <c r="N27" s="11">
        <f>[23]Outubro!$H$17</f>
        <v>13.32</v>
      </c>
      <c r="O27" s="11">
        <f>[23]Outubro!$H$18</f>
        <v>20.88</v>
      </c>
      <c r="P27" s="11">
        <f>[23]Outubro!$H$19</f>
        <v>11.879999999999999</v>
      </c>
      <c r="Q27" s="11">
        <f>[23]Outubro!$H$20</f>
        <v>15.120000000000001</v>
      </c>
      <c r="R27" s="11">
        <f>[23]Outubro!$H$21</f>
        <v>19.8</v>
      </c>
      <c r="S27" s="11">
        <f>[23]Outubro!$H$22</f>
        <v>24.840000000000003</v>
      </c>
      <c r="T27" s="11">
        <f>[23]Outubro!$H$23</f>
        <v>15.120000000000001</v>
      </c>
      <c r="U27" s="11">
        <f>[23]Outubro!$H$24</f>
        <v>19.079999999999998</v>
      </c>
      <c r="V27" s="11">
        <f>[23]Outubro!$H$25</f>
        <v>18</v>
      </c>
      <c r="W27" s="11">
        <f>[23]Outubro!$H$26</f>
        <v>12.96</v>
      </c>
      <c r="X27" s="11">
        <f>[23]Outubro!$H$27</f>
        <v>10.8</v>
      </c>
      <c r="Y27" s="11">
        <f>[23]Outubro!$H$28</f>
        <v>10.8</v>
      </c>
      <c r="Z27" s="11">
        <f>[23]Outubro!$H$29</f>
        <v>10.08</v>
      </c>
      <c r="AA27" s="11">
        <f>[23]Outubro!$H$30</f>
        <v>18.720000000000002</v>
      </c>
      <c r="AB27" s="11">
        <f>[23]Outubro!$H$31</f>
        <v>21.6</v>
      </c>
      <c r="AC27" s="11">
        <f>[23]Outubro!$H$32</f>
        <v>33.480000000000004</v>
      </c>
      <c r="AD27" s="11">
        <f>[23]Outubro!$H$33</f>
        <v>23.759999999999998</v>
      </c>
      <c r="AE27" s="11">
        <f>[23]Outubro!$H$34</f>
        <v>19.440000000000001</v>
      </c>
      <c r="AF27" s="11">
        <f>[23]Outubro!$H$35</f>
        <v>47.16</v>
      </c>
      <c r="AG27" s="14">
        <f t="shared" ref="AG27:AG35" si="5">MAX(B27:AF27)</f>
        <v>47.16</v>
      </c>
      <c r="AH27" s="124">
        <f t="shared" ref="AH27:AH35" si="6">AVERAGE(B27:AF27)</f>
        <v>18.603870967741937</v>
      </c>
      <c r="AK27" t="s">
        <v>47</v>
      </c>
    </row>
    <row r="28" spans="1:38" x14ac:dyDescent="0.2">
      <c r="A28" s="57" t="s">
        <v>9</v>
      </c>
      <c r="B28" s="11">
        <f>[24]Outubro!$H$5</f>
        <v>18.720000000000002</v>
      </c>
      <c r="C28" s="11">
        <f>[24]Outubro!$H$6</f>
        <v>21.96</v>
      </c>
      <c r="D28" s="11">
        <f>[24]Outubro!$H$7</f>
        <v>7.5600000000000005</v>
      </c>
      <c r="E28" s="11">
        <f>[24]Outubro!$H$8</f>
        <v>19.8</v>
      </c>
      <c r="F28" s="11">
        <f>[24]Outubro!$H$9</f>
        <v>19.440000000000001</v>
      </c>
      <c r="G28" s="11">
        <f>[24]Outubro!$H$10</f>
        <v>17.64</v>
      </c>
      <c r="H28" s="11">
        <f>[24]Outubro!$H$11</f>
        <v>13.32</v>
      </c>
      <c r="I28" s="11">
        <f>[24]Outubro!$H$12</f>
        <v>12.24</v>
      </c>
      <c r="J28" s="11">
        <f>[24]Outubro!$H$13</f>
        <v>14.04</v>
      </c>
      <c r="K28" s="11">
        <f>[24]Outubro!$H$14</f>
        <v>17.64</v>
      </c>
      <c r="L28" s="11">
        <f>[24]Outubro!$H$15</f>
        <v>18.720000000000002</v>
      </c>
      <c r="M28" s="11">
        <f>[24]Outubro!$H$16</f>
        <v>20.52</v>
      </c>
      <c r="N28" s="11">
        <f>[24]Outubro!$H$17</f>
        <v>25.56</v>
      </c>
      <c r="O28" s="11">
        <f>[24]Outubro!$H$18</f>
        <v>25.56</v>
      </c>
      <c r="P28" s="11">
        <f>[24]Outubro!$H$19</f>
        <v>13.32</v>
      </c>
      <c r="Q28" s="11">
        <f>[24]Outubro!$H$20</f>
        <v>14.76</v>
      </c>
      <c r="R28" s="11">
        <f>[24]Outubro!$H$21</f>
        <v>27</v>
      </c>
      <c r="S28" s="11">
        <f>[24]Outubro!$H$22</f>
        <v>23.400000000000002</v>
      </c>
      <c r="T28" s="11">
        <f>[24]Outubro!$H$23</f>
        <v>19.079999999999998</v>
      </c>
      <c r="U28" s="11">
        <f>[24]Outubro!$H$24</f>
        <v>19.440000000000001</v>
      </c>
      <c r="V28" s="11">
        <f>[24]Outubro!$H$25</f>
        <v>18</v>
      </c>
      <c r="W28" s="11">
        <f>[24]Outubro!$H$26</f>
        <v>15.840000000000002</v>
      </c>
      <c r="X28" s="11">
        <f>[24]Outubro!$H$27</f>
        <v>10.44</v>
      </c>
      <c r="Y28" s="11">
        <f>[24]Outubro!$H$28</f>
        <v>9.7200000000000006</v>
      </c>
      <c r="Z28" s="11">
        <f>[24]Outubro!$H$29</f>
        <v>12.24</v>
      </c>
      <c r="AA28" s="11">
        <f>[24]Outubro!$H$30</f>
        <v>14.76</v>
      </c>
      <c r="AB28" s="11">
        <f>[24]Outubro!$H$31</f>
        <v>31.319999999999997</v>
      </c>
      <c r="AC28" s="11">
        <f>[24]Outubro!$H$32</f>
        <v>31.319999999999997</v>
      </c>
      <c r="AD28" s="11">
        <f>[24]Outubro!$H$33</f>
        <v>12.6</v>
      </c>
      <c r="AE28" s="11">
        <f>[24]Outubro!$H$34</f>
        <v>19.440000000000001</v>
      </c>
      <c r="AF28" s="11">
        <f>[24]Outubro!$H$35</f>
        <v>15.840000000000002</v>
      </c>
      <c r="AG28" s="14">
        <f t="shared" si="5"/>
        <v>31.319999999999997</v>
      </c>
      <c r="AH28" s="124">
        <f t="shared" si="6"/>
        <v>18.104516129032262</v>
      </c>
      <c r="AK28" t="s">
        <v>47</v>
      </c>
    </row>
    <row r="29" spans="1:38" x14ac:dyDescent="0.2">
      <c r="A29" s="57" t="s">
        <v>42</v>
      </c>
      <c r="B29" s="11">
        <f>[25]Outubro!$H$5</f>
        <v>21.6</v>
      </c>
      <c r="C29" s="11">
        <f>[25]Outubro!$H$6</f>
        <v>18.36</v>
      </c>
      <c r="D29" s="11">
        <f>[25]Outubro!$H$7</f>
        <v>11.16</v>
      </c>
      <c r="E29" s="11">
        <f>[25]Outubro!$H$8</f>
        <v>17.28</v>
      </c>
      <c r="F29" s="11">
        <f>[25]Outubro!$H$9</f>
        <v>16.2</v>
      </c>
      <c r="G29" s="11">
        <f>[25]Outubro!$H$10</f>
        <v>11.879999999999999</v>
      </c>
      <c r="H29" s="11">
        <f>[25]Outubro!$H$11</f>
        <v>9</v>
      </c>
      <c r="I29" s="11">
        <f>[25]Outubro!$H$12</f>
        <v>8.64</v>
      </c>
      <c r="J29" s="11">
        <f>[25]Outubro!$H$13</f>
        <v>7.5600000000000005</v>
      </c>
      <c r="K29" s="11">
        <f>[25]Outubro!$H$14</f>
        <v>18.36</v>
      </c>
      <c r="L29" s="11">
        <f>[25]Outubro!$H$15</f>
        <v>15.48</v>
      </c>
      <c r="M29" s="11">
        <f>[25]Outubro!$H$16</f>
        <v>19.440000000000001</v>
      </c>
      <c r="N29" s="11">
        <f>[25]Outubro!$H$17</f>
        <v>14.04</v>
      </c>
      <c r="O29" s="11">
        <f>[25]Outubro!$H$18</f>
        <v>16.920000000000002</v>
      </c>
      <c r="P29" s="11">
        <f>[25]Outubro!$H$19</f>
        <v>13.68</v>
      </c>
      <c r="Q29" s="11">
        <f>[25]Outubro!$H$20</f>
        <v>12.24</v>
      </c>
      <c r="R29" s="11">
        <f>[25]Outubro!$H$21</f>
        <v>10.8</v>
      </c>
      <c r="S29" s="11">
        <f>[25]Outubro!$H$22</f>
        <v>14.76</v>
      </c>
      <c r="T29" s="11">
        <f>[25]Outubro!$H$23</f>
        <v>9</v>
      </c>
      <c r="U29" s="11">
        <f>[25]Outubro!$H$24</f>
        <v>12.96</v>
      </c>
      <c r="V29" s="11">
        <f>[25]Outubro!$H$25</f>
        <v>17.64</v>
      </c>
      <c r="W29" s="11">
        <f>[25]Outubro!$H$26</f>
        <v>7.9200000000000008</v>
      </c>
      <c r="X29" s="11">
        <f>[25]Outubro!$H$27</f>
        <v>5.4</v>
      </c>
      <c r="Y29" s="11">
        <f>[25]Outubro!$H$28</f>
        <v>11.879999999999999</v>
      </c>
      <c r="Z29" s="11">
        <f>[25]Outubro!$H$29</f>
        <v>10.44</v>
      </c>
      <c r="AA29" s="11">
        <f>[25]Outubro!$H$30</f>
        <v>14.4</v>
      </c>
      <c r="AB29" s="11">
        <f>[25]Outubro!$H$31</f>
        <v>21.6</v>
      </c>
      <c r="AC29" s="11">
        <f>[25]Outubro!$H$32</f>
        <v>18</v>
      </c>
      <c r="AD29" s="11">
        <f>[25]Outubro!$H$33</f>
        <v>16.920000000000002</v>
      </c>
      <c r="AE29" s="11">
        <f>[25]Outubro!$H$34</f>
        <v>18.720000000000002</v>
      </c>
      <c r="AF29" s="11">
        <f>[25]Outubro!$H$35</f>
        <v>23.400000000000002</v>
      </c>
      <c r="AG29" s="14">
        <f t="shared" si="5"/>
        <v>23.400000000000002</v>
      </c>
      <c r="AH29" s="124">
        <f t="shared" si="6"/>
        <v>14.376774193548387</v>
      </c>
      <c r="AJ29" t="s">
        <v>47</v>
      </c>
    </row>
    <row r="30" spans="1:38" x14ac:dyDescent="0.2">
      <c r="A30" s="57" t="s">
        <v>10</v>
      </c>
      <c r="B30" s="11">
        <f>[26]Outubro!$H$5</f>
        <v>23.400000000000002</v>
      </c>
      <c r="C30" s="11">
        <f>[26]Outubro!$H$6</f>
        <v>16.920000000000002</v>
      </c>
      <c r="D30" s="11">
        <f>[26]Outubro!$H$7</f>
        <v>13.32</v>
      </c>
      <c r="E30" s="11">
        <f>[26]Outubro!$H$8</f>
        <v>13.68</v>
      </c>
      <c r="F30" s="11">
        <f>[26]Outubro!$H$9</f>
        <v>13.32</v>
      </c>
      <c r="G30" s="11">
        <f>[26]Outubro!$H$10</f>
        <v>12.24</v>
      </c>
      <c r="H30" s="11">
        <f>[26]Outubro!$H$11</f>
        <v>13.32</v>
      </c>
      <c r="I30" s="11">
        <f>[26]Outubro!$H$12</f>
        <v>12.6</v>
      </c>
      <c r="J30" s="11">
        <f>[26]Outubro!$H$13</f>
        <v>13.32</v>
      </c>
      <c r="K30" s="11">
        <f>[26]Outubro!$H$14</f>
        <v>18</v>
      </c>
      <c r="L30" s="11">
        <f>[26]Outubro!$H$15</f>
        <v>16.2</v>
      </c>
      <c r="M30" s="11">
        <f>[26]Outubro!$H$16</f>
        <v>19.8</v>
      </c>
      <c r="N30" s="11">
        <f>[26]Outubro!$H$17</f>
        <v>22.32</v>
      </c>
      <c r="O30" s="11">
        <f>[26]Outubro!$H$18</f>
        <v>14.76</v>
      </c>
      <c r="P30" s="11">
        <f>[26]Outubro!$H$19</f>
        <v>11.16</v>
      </c>
      <c r="Q30" s="11">
        <f>[26]Outubro!$H$20</f>
        <v>14.4</v>
      </c>
      <c r="R30" s="11">
        <f>[26]Outubro!$H$21</f>
        <v>15.120000000000001</v>
      </c>
      <c r="S30" s="11">
        <f>[26]Outubro!$H$22</f>
        <v>19.440000000000001</v>
      </c>
      <c r="T30" s="11">
        <f>[26]Outubro!$H$23</f>
        <v>14.4</v>
      </c>
      <c r="U30" s="11">
        <f>[26]Outubro!$H$24</f>
        <v>16.2</v>
      </c>
      <c r="V30" s="11">
        <f>[26]Outubro!$H$25</f>
        <v>18</v>
      </c>
      <c r="W30" s="11">
        <f>[26]Outubro!$H$26</f>
        <v>10.8</v>
      </c>
      <c r="X30" s="11">
        <f>[26]Outubro!$H$27</f>
        <v>9.3600000000000012</v>
      </c>
      <c r="Y30" s="11">
        <f>[26]Outubro!$H$28</f>
        <v>10.08</v>
      </c>
      <c r="Z30" s="11">
        <f>[26]Outubro!$H$29</f>
        <v>14.04</v>
      </c>
      <c r="AA30" s="11">
        <f>[26]Outubro!$H$30</f>
        <v>15.48</v>
      </c>
      <c r="AB30" s="11">
        <f>[26]Outubro!$H$31</f>
        <v>20.52</v>
      </c>
      <c r="AC30" s="11">
        <f>[26]Outubro!$H$32</f>
        <v>28.08</v>
      </c>
      <c r="AD30" s="11">
        <f>[26]Outubro!$H$33</f>
        <v>19.440000000000001</v>
      </c>
      <c r="AE30" s="11">
        <f>[26]Outubro!$H$34</f>
        <v>18</v>
      </c>
      <c r="AF30" s="11">
        <f>[26]Outubro!$H$35</f>
        <v>23.040000000000003</v>
      </c>
      <c r="AG30" s="14">
        <f t="shared" si="5"/>
        <v>28.08</v>
      </c>
      <c r="AH30" s="124">
        <f t="shared" si="6"/>
        <v>16.153548387096773</v>
      </c>
      <c r="AL30" t="s">
        <v>47</v>
      </c>
    </row>
    <row r="31" spans="1:38" x14ac:dyDescent="0.2">
      <c r="A31" s="57" t="s">
        <v>172</v>
      </c>
      <c r="B31" s="11">
        <f>[27]Outubro!$H$5</f>
        <v>37.080000000000005</v>
      </c>
      <c r="C31" s="11">
        <f>[27]Outubro!$H$6</f>
        <v>32.4</v>
      </c>
      <c r="D31" s="11">
        <f>[27]Outubro!$H$7</f>
        <v>16.2</v>
      </c>
      <c r="E31" s="11">
        <f>[27]Outubro!$H$8</f>
        <v>25.2</v>
      </c>
      <c r="F31" s="11">
        <f>[27]Outubro!$H$9</f>
        <v>28.8</v>
      </c>
      <c r="G31" s="11">
        <f>[27]Outubro!$H$10</f>
        <v>29.16</v>
      </c>
      <c r="H31" s="11">
        <f>[27]Outubro!$H$11</f>
        <v>20.88</v>
      </c>
      <c r="I31" s="11">
        <f>[27]Outubro!$H$12</f>
        <v>18</v>
      </c>
      <c r="J31" s="11">
        <f>[27]Outubro!$H$13</f>
        <v>19.440000000000001</v>
      </c>
      <c r="K31" s="11">
        <f>[27]Outubro!$H$14</f>
        <v>25.2</v>
      </c>
      <c r="L31" s="11">
        <f>[27]Outubro!$H$15</f>
        <v>28.8</v>
      </c>
      <c r="M31" s="11">
        <f>[27]Outubro!$H$16</f>
        <v>33.480000000000004</v>
      </c>
      <c r="N31" s="11">
        <f>[27]Outubro!$H$17</f>
        <v>30.96</v>
      </c>
      <c r="O31" s="11">
        <f>[27]Outubro!$H$18</f>
        <v>20.88</v>
      </c>
      <c r="P31" s="11">
        <f>[27]Outubro!$H$19</f>
        <v>18.720000000000002</v>
      </c>
      <c r="Q31" s="11">
        <f>[27]Outubro!$H$20</f>
        <v>16.559999999999999</v>
      </c>
      <c r="R31" s="11">
        <f>[27]Outubro!$H$21</f>
        <v>27.720000000000002</v>
      </c>
      <c r="S31" s="11">
        <f>[27]Outubro!$H$22</f>
        <v>24.48</v>
      </c>
      <c r="T31" s="11">
        <f>[27]Outubro!$H$23</f>
        <v>22.32</v>
      </c>
      <c r="U31" s="11">
        <f>[27]Outubro!$H$24</f>
        <v>21.6</v>
      </c>
      <c r="V31" s="11">
        <f>[27]Outubro!$H$25</f>
        <v>32.04</v>
      </c>
      <c r="W31" s="11">
        <f>[27]Outubro!$H$26</f>
        <v>19.8</v>
      </c>
      <c r="X31" s="11">
        <f>[27]Outubro!$H$27</f>
        <v>15.840000000000002</v>
      </c>
      <c r="Y31" s="11">
        <f>[27]Outubro!$H$28</f>
        <v>21.96</v>
      </c>
      <c r="Z31" s="11">
        <f>[27]Outubro!$H$29</f>
        <v>24.48</v>
      </c>
      <c r="AA31" s="11">
        <f>[27]Outubro!$H$30</f>
        <v>30.6</v>
      </c>
      <c r="AB31" s="11">
        <f>[27]Outubro!$H$31</f>
        <v>41.04</v>
      </c>
      <c r="AC31" s="11">
        <f>[27]Outubro!$H$32</f>
        <v>33.480000000000004</v>
      </c>
      <c r="AD31" s="11">
        <f>[27]Outubro!$H$33</f>
        <v>30.96</v>
      </c>
      <c r="AE31" s="11">
        <f>[27]Outubro!$H$34</f>
        <v>30.96</v>
      </c>
      <c r="AF31" s="11">
        <f>[27]Outubro!$H$35</f>
        <v>36.72</v>
      </c>
      <c r="AG31" s="14">
        <f t="shared" si="5"/>
        <v>41.04</v>
      </c>
      <c r="AH31" s="124">
        <f t="shared" si="6"/>
        <v>26.314838709677428</v>
      </c>
      <c r="AI31" s="12" t="s">
        <v>47</v>
      </c>
      <c r="AK31" t="s">
        <v>47</v>
      </c>
    </row>
    <row r="32" spans="1:38" x14ac:dyDescent="0.2">
      <c r="A32" s="57" t="s">
        <v>11</v>
      </c>
      <c r="B32" s="11">
        <f>[28]Outubro!$H$5</f>
        <v>4.32</v>
      </c>
      <c r="C32" s="11">
        <f>[28]Outubro!$H$6</f>
        <v>32.4</v>
      </c>
      <c r="D32" s="11">
        <f>[28]Outubro!$H$7</f>
        <v>2.52</v>
      </c>
      <c r="E32" s="11">
        <f>[28]Outubro!$H$8</f>
        <v>7.5600000000000005</v>
      </c>
      <c r="F32" s="11">
        <f>[28]Outubro!$H$9</f>
        <v>2.8800000000000003</v>
      </c>
      <c r="G32" s="11">
        <f>[28]Outubro!$H$10</f>
        <v>0</v>
      </c>
      <c r="H32" s="11">
        <f>[28]Outubro!$H$11</f>
        <v>0</v>
      </c>
      <c r="I32" s="11">
        <f>[28]Outubro!$H$12</f>
        <v>0</v>
      </c>
      <c r="J32" s="11">
        <f>[28]Outubro!$H$13</f>
        <v>1.4400000000000002</v>
      </c>
      <c r="K32" s="11">
        <f>[28]Outubro!$H$14</f>
        <v>1.4400000000000002</v>
      </c>
      <c r="L32" s="11">
        <f>[28]Outubro!$H$15</f>
        <v>0.36000000000000004</v>
      </c>
      <c r="M32" s="11">
        <f>[28]Outubro!$H$16</f>
        <v>0.36000000000000004</v>
      </c>
      <c r="N32" s="11">
        <f>[28]Outubro!$H$17</f>
        <v>0.36000000000000004</v>
      </c>
      <c r="O32" s="11">
        <f>[28]Outubro!$H$18</f>
        <v>0</v>
      </c>
      <c r="P32" s="11" t="str">
        <f>[28]Outubro!$H$19</f>
        <v>*</v>
      </c>
      <c r="Q32" s="11" t="str">
        <f>[28]Outubro!$H$20</f>
        <v>*</v>
      </c>
      <c r="R32" s="11" t="str">
        <f>[28]Outubro!$H$21</f>
        <v>*</v>
      </c>
      <c r="S32" s="11">
        <f>[28]Outubro!$H$22</f>
        <v>20.88</v>
      </c>
      <c r="T32" s="11">
        <f>[28]Outubro!$H$23</f>
        <v>18.36</v>
      </c>
      <c r="U32" s="11">
        <f>[28]Outubro!$H$24</f>
        <v>2.52</v>
      </c>
      <c r="V32" s="11">
        <f>[28]Outubro!$H$25</f>
        <v>0.36000000000000004</v>
      </c>
      <c r="W32" s="11">
        <f>[28]Outubro!$H$26</f>
        <v>1.08</v>
      </c>
      <c r="X32" s="11">
        <f>[28]Outubro!$H$27</f>
        <v>0</v>
      </c>
      <c r="Y32" s="11">
        <f>[28]Outubro!$H$28</f>
        <v>0</v>
      </c>
      <c r="Z32" s="11">
        <f>[28]Outubro!$H$29</f>
        <v>1.4400000000000002</v>
      </c>
      <c r="AA32" s="11">
        <f>[28]Outubro!$H$30</f>
        <v>16.2</v>
      </c>
      <c r="AB32" s="11">
        <f>[28]Outubro!$H$31</f>
        <v>2.8800000000000003</v>
      </c>
      <c r="AC32" s="11">
        <f>[28]Outubro!$H$32</f>
        <v>7.5600000000000005</v>
      </c>
      <c r="AD32" s="11">
        <f>[28]Outubro!$H$33</f>
        <v>3.6</v>
      </c>
      <c r="AE32" s="11">
        <f>[28]Outubro!$H$34</f>
        <v>2.16</v>
      </c>
      <c r="AF32" s="11">
        <f>[28]Outubro!$H$35</f>
        <v>27</v>
      </c>
      <c r="AG32" s="14">
        <f t="shared" si="5"/>
        <v>32.4</v>
      </c>
      <c r="AH32" s="124">
        <f t="shared" si="6"/>
        <v>5.6314285714285708</v>
      </c>
      <c r="AK32" t="s">
        <v>47</v>
      </c>
      <c r="AL32" t="s">
        <v>47</v>
      </c>
    </row>
    <row r="33" spans="1:38" s="5" customFormat="1" x14ac:dyDescent="0.2">
      <c r="A33" s="57" t="s">
        <v>12</v>
      </c>
      <c r="B33" s="11" t="str">
        <f>[29]Outubro!$H$5</f>
        <v>*</v>
      </c>
      <c r="C33" s="11" t="str">
        <f>[29]Outubro!$H$6</f>
        <v>*</v>
      </c>
      <c r="D33" s="11" t="str">
        <f>[29]Outubro!$H$7</f>
        <v>*</v>
      </c>
      <c r="E33" s="11" t="str">
        <f>[29]Outubro!$H$8</f>
        <v>*</v>
      </c>
      <c r="F33" s="11" t="str">
        <f>[29]Outubro!$H$9</f>
        <v>*</v>
      </c>
      <c r="G33" s="11" t="str">
        <f>[29]Outubro!$H$10</f>
        <v>*</v>
      </c>
      <c r="H33" s="11" t="str">
        <f>[29]Outubro!$H$11</f>
        <v>*</v>
      </c>
      <c r="I33" s="11" t="str">
        <f>[29]Outubro!$H$12</f>
        <v>*</v>
      </c>
      <c r="J33" s="11" t="str">
        <f>[29]Outubro!$H$13</f>
        <v>*</v>
      </c>
      <c r="K33" s="11" t="str">
        <f>[29]Outubro!$H$14</f>
        <v>*</v>
      </c>
      <c r="L33" s="11" t="str">
        <f>[29]Outubro!$H$15</f>
        <v>*</v>
      </c>
      <c r="M33" s="11" t="str">
        <f>[29]Outubro!$H$16</f>
        <v>*</v>
      </c>
      <c r="N33" s="11" t="str">
        <f>[29]Outubro!$H$17</f>
        <v>*</v>
      </c>
      <c r="O33" s="11" t="str">
        <f>[29]Outubro!$H$18</f>
        <v>*</v>
      </c>
      <c r="P33" s="11">
        <f>[29]Outubro!$H$19</f>
        <v>0</v>
      </c>
      <c r="Q33" s="11">
        <f>[29]Outubro!$H$20</f>
        <v>5.04</v>
      </c>
      <c r="R33" s="11">
        <f>[29]Outubro!$H$21</f>
        <v>0</v>
      </c>
      <c r="S33" s="11">
        <f>[29]Outubro!$H$22</f>
        <v>10.08</v>
      </c>
      <c r="T33" s="11">
        <f>[29]Outubro!$H$23</f>
        <v>4.6800000000000006</v>
      </c>
      <c r="U33" s="11">
        <f>[29]Outubro!$H$24</f>
        <v>7.9200000000000008</v>
      </c>
      <c r="V33" s="11">
        <f>[29]Outubro!$H$25</f>
        <v>10.8</v>
      </c>
      <c r="W33" s="11">
        <f>[29]Outubro!$H$26</f>
        <v>5.04</v>
      </c>
      <c r="X33" s="11">
        <f>[29]Outubro!$H$27</f>
        <v>0</v>
      </c>
      <c r="Y33" s="11">
        <f>[29]Outubro!$H$28</f>
        <v>0</v>
      </c>
      <c r="Z33" s="11">
        <f>[29]Outubro!$H$29</f>
        <v>0</v>
      </c>
      <c r="AA33" s="11">
        <f>[29]Outubro!$H$30</f>
        <v>3.9600000000000004</v>
      </c>
      <c r="AB33" s="11">
        <f>[29]Outubro!$H$31</f>
        <v>16.920000000000002</v>
      </c>
      <c r="AC33" s="11">
        <f>[29]Outubro!$H$32</f>
        <v>3.24</v>
      </c>
      <c r="AD33" s="11">
        <f>[29]Outubro!$H$33</f>
        <v>4.6800000000000006</v>
      </c>
      <c r="AE33" s="11">
        <f>[29]Outubro!$H$34</f>
        <v>1.8</v>
      </c>
      <c r="AF33" s="11">
        <f>[29]Outubro!$H$35</f>
        <v>0.36000000000000004</v>
      </c>
      <c r="AG33" s="14">
        <f t="shared" si="5"/>
        <v>16.920000000000002</v>
      </c>
      <c r="AH33" s="124">
        <f t="shared" si="6"/>
        <v>4.3835294117647052</v>
      </c>
      <c r="AK33" s="5" t="s">
        <v>47</v>
      </c>
      <c r="AL33" s="5" t="s">
        <v>47</v>
      </c>
    </row>
    <row r="34" spans="1:38" x14ac:dyDescent="0.2">
      <c r="A34" s="57" t="s">
        <v>13</v>
      </c>
      <c r="B34" s="11">
        <f>[30]Outubro!$H$5</f>
        <v>30.6</v>
      </c>
      <c r="C34" s="11">
        <f>[30]Outubro!$H$6</f>
        <v>25.56</v>
      </c>
      <c r="D34" s="11">
        <f>[30]Outubro!$H$7</f>
        <v>15.120000000000001</v>
      </c>
      <c r="E34" s="11">
        <f>[30]Outubro!$H$8</f>
        <v>13.68</v>
      </c>
      <c r="F34" s="11">
        <f>[30]Outubro!$H$9</f>
        <v>25.56</v>
      </c>
      <c r="G34" s="11">
        <f>[30]Outubro!$H$10</f>
        <v>17.28</v>
      </c>
      <c r="H34" s="11">
        <f>[30]Outubro!$H$11</f>
        <v>15.840000000000002</v>
      </c>
      <c r="I34" s="11">
        <f>[30]Outubro!$H$12</f>
        <v>6.12</v>
      </c>
      <c r="J34" s="11">
        <f>[30]Outubro!$H$13</f>
        <v>10.8</v>
      </c>
      <c r="K34" s="11">
        <f>[30]Outubro!$H$14</f>
        <v>16.920000000000002</v>
      </c>
      <c r="L34" s="11">
        <f>[30]Outubro!$H$15</f>
        <v>28.08</v>
      </c>
      <c r="M34" s="11">
        <f>[30]Outubro!$H$16</f>
        <v>19.440000000000001</v>
      </c>
      <c r="N34" s="11">
        <f>[30]Outubro!$H$17</f>
        <v>18</v>
      </c>
      <c r="O34" s="11">
        <f>[30]Outubro!$H$18</f>
        <v>34.56</v>
      </c>
      <c r="P34" s="11">
        <f>[30]Outubro!$H$19</f>
        <v>16.559999999999999</v>
      </c>
      <c r="Q34" s="11">
        <f>[30]Outubro!$H$20</f>
        <v>15.120000000000001</v>
      </c>
      <c r="R34" s="11">
        <f>[30]Outubro!$H$21</f>
        <v>13.32</v>
      </c>
      <c r="S34" s="11">
        <f>[30]Outubro!$H$22</f>
        <v>19.8</v>
      </c>
      <c r="T34" s="11">
        <f>[30]Outubro!$H$23</f>
        <v>23.040000000000003</v>
      </c>
      <c r="U34" s="11">
        <f>[30]Outubro!$H$24</f>
        <v>13.32</v>
      </c>
      <c r="V34" s="11">
        <f>[30]Outubro!$H$25</f>
        <v>24.12</v>
      </c>
      <c r="W34" s="11">
        <f>[30]Outubro!$H$26</f>
        <v>13.68</v>
      </c>
      <c r="X34" s="11">
        <f>[30]Outubro!$H$27</f>
        <v>8.2799999999999994</v>
      </c>
      <c r="Y34" s="11">
        <f>[30]Outubro!$H$28</f>
        <v>8.2799999999999994</v>
      </c>
      <c r="Z34" s="11">
        <f>[30]Outubro!$H$29</f>
        <v>19.440000000000001</v>
      </c>
      <c r="AA34" s="11">
        <f>[30]Outubro!$H$30</f>
        <v>15.840000000000002</v>
      </c>
      <c r="AB34" s="11">
        <f>[30]Outubro!$H$31</f>
        <v>25.56</v>
      </c>
      <c r="AC34" s="11">
        <f>[30]Outubro!$H$32</f>
        <v>28.8</v>
      </c>
      <c r="AD34" s="11">
        <f>[30]Outubro!$H$33</f>
        <v>19.440000000000001</v>
      </c>
      <c r="AE34" s="11">
        <f>[30]Outubro!$H$34</f>
        <v>22.32</v>
      </c>
      <c r="AF34" s="11">
        <f>[30]Outubro!$H$35</f>
        <v>21.6</v>
      </c>
      <c r="AG34" s="14">
        <f t="shared" si="5"/>
        <v>34.56</v>
      </c>
      <c r="AH34" s="124">
        <f t="shared" si="6"/>
        <v>18.905806451612904</v>
      </c>
      <c r="AK34" t="s">
        <v>47</v>
      </c>
    </row>
    <row r="35" spans="1:38" x14ac:dyDescent="0.2">
      <c r="A35" s="57" t="s">
        <v>173</v>
      </c>
      <c r="B35" s="11">
        <f>[31]Outubro!$H$5</f>
        <v>23.759999999999998</v>
      </c>
      <c r="C35" s="11">
        <f>[31]Outubro!$H$6</f>
        <v>20.88</v>
      </c>
      <c r="D35" s="11">
        <f>[31]Outubro!$H$7</f>
        <v>7.9200000000000008</v>
      </c>
      <c r="E35" s="11">
        <f>[31]Outubro!$H$8</f>
        <v>15.48</v>
      </c>
      <c r="F35" s="11">
        <f>[31]Outubro!$H$9</f>
        <v>13.32</v>
      </c>
      <c r="G35" s="11">
        <f>[31]Outubro!$H$10</f>
        <v>11.879999999999999</v>
      </c>
      <c r="H35" s="11">
        <f>[31]Outubro!$H$11</f>
        <v>8.2799999999999994</v>
      </c>
      <c r="I35" s="11">
        <f>[31]Outubro!$H$12</f>
        <v>7.2</v>
      </c>
      <c r="J35" s="11">
        <f>[31]Outubro!$H$13</f>
        <v>10.8</v>
      </c>
      <c r="K35" s="11">
        <f>[31]Outubro!$H$14</f>
        <v>18</v>
      </c>
      <c r="L35" s="11">
        <f>[31]Outubro!$H$15</f>
        <v>16.559999999999999</v>
      </c>
      <c r="M35" s="11">
        <f>[31]Outubro!$H$16</f>
        <v>19.8</v>
      </c>
      <c r="N35" s="11">
        <f>[31]Outubro!$H$17</f>
        <v>20.88</v>
      </c>
      <c r="O35" s="11">
        <f>[31]Outubro!$H$18</f>
        <v>14.04</v>
      </c>
      <c r="P35" s="11">
        <f>[31]Outubro!$H$19</f>
        <v>12.96</v>
      </c>
      <c r="Q35" s="11">
        <f>[31]Outubro!$H$20</f>
        <v>17.64</v>
      </c>
      <c r="R35" s="11">
        <f>[31]Outubro!$H$21</f>
        <v>16.2</v>
      </c>
      <c r="S35" s="11">
        <f>[31]Outubro!$H$22</f>
        <v>23.040000000000003</v>
      </c>
      <c r="T35" s="11">
        <f>[31]Outubro!$H$23</f>
        <v>18.720000000000002</v>
      </c>
      <c r="U35" s="11">
        <f>[31]Outubro!$H$24</f>
        <v>15.48</v>
      </c>
      <c r="V35" s="11">
        <f>[31]Outubro!$H$25</f>
        <v>13.68</v>
      </c>
      <c r="W35" s="11">
        <f>[31]Outubro!$H$26</f>
        <v>11.879999999999999</v>
      </c>
      <c r="X35" s="11">
        <f>[31]Outubro!$H$27</f>
        <v>14.76</v>
      </c>
      <c r="Y35" s="11">
        <f>[31]Outubro!$H$28</f>
        <v>14.4</v>
      </c>
      <c r="Z35" s="11">
        <f>[31]Outubro!$H$29</f>
        <v>15.840000000000002</v>
      </c>
      <c r="AA35" s="11">
        <f>[31]Outubro!$H$30</f>
        <v>16.559999999999999</v>
      </c>
      <c r="AB35" s="11">
        <f>[31]Outubro!$H$31</f>
        <v>24.840000000000003</v>
      </c>
      <c r="AC35" s="11">
        <f>[31]Outubro!$H$32</f>
        <v>20.88</v>
      </c>
      <c r="AD35" s="11">
        <f>[31]Outubro!$H$33</f>
        <v>19.8</v>
      </c>
      <c r="AE35" s="11">
        <f>[31]Outubro!$H$34</f>
        <v>19.079999999999998</v>
      </c>
      <c r="AF35" s="11">
        <f>[31]Outubro!$H$35</f>
        <v>18.720000000000002</v>
      </c>
      <c r="AG35" s="14">
        <f t="shared" si="5"/>
        <v>24.840000000000003</v>
      </c>
      <c r="AH35" s="124">
        <f t="shared" si="6"/>
        <v>16.234838709677422</v>
      </c>
      <c r="AK35" t="s">
        <v>47</v>
      </c>
    </row>
    <row r="36" spans="1:38" x14ac:dyDescent="0.2">
      <c r="A36" s="57" t="s">
        <v>144</v>
      </c>
      <c r="B36" s="11" t="str">
        <f>[32]Outubro!$H$5</f>
        <v>*</v>
      </c>
      <c r="C36" s="11" t="str">
        <f>[32]Outubro!$H$6</f>
        <v>*</v>
      </c>
      <c r="D36" s="11" t="str">
        <f>[32]Outubro!$H$7</f>
        <v>*</v>
      </c>
      <c r="E36" s="11" t="str">
        <f>[32]Outubro!$H$8</f>
        <v>*</v>
      </c>
      <c r="F36" s="11" t="str">
        <f>[32]Outubro!$H$9</f>
        <v>*</v>
      </c>
      <c r="G36" s="11" t="str">
        <f>[32]Outubro!$H$10</f>
        <v>*</v>
      </c>
      <c r="H36" s="11" t="str">
        <f>[32]Outubro!$H$11</f>
        <v>*</v>
      </c>
      <c r="I36" s="11" t="str">
        <f>[32]Outubro!$H$12</f>
        <v>*</v>
      </c>
      <c r="J36" s="11" t="str">
        <f>[32]Outubro!$H$13</f>
        <v>*</v>
      </c>
      <c r="K36" s="11" t="str">
        <f>[32]Outubro!$H$14</f>
        <v>*</v>
      </c>
      <c r="L36" s="11" t="str">
        <f>[32]Outubro!$H$15</f>
        <v>*</v>
      </c>
      <c r="M36" s="11" t="str">
        <f>[32]Outubro!$H$16</f>
        <v>*</v>
      </c>
      <c r="N36" s="11" t="str">
        <f>[32]Outubro!$H$17</f>
        <v>*</v>
      </c>
      <c r="O36" s="11" t="str">
        <f>[32]Outubro!$H$18</f>
        <v>*</v>
      </c>
      <c r="P36" s="11" t="str">
        <f>[32]Outubro!$H$19</f>
        <v>*</v>
      </c>
      <c r="Q36" s="11" t="str">
        <f>[32]Outubro!$H$20</f>
        <v>*</v>
      </c>
      <c r="R36" s="11" t="str">
        <f>[32]Outubro!$H$21</f>
        <v>*</v>
      </c>
      <c r="S36" s="11" t="str">
        <f>[32]Outubro!$H$22</f>
        <v>*</v>
      </c>
      <c r="T36" s="11" t="str">
        <f>[32]Outubro!$H$23</f>
        <v>*</v>
      </c>
      <c r="U36" s="11" t="str">
        <f>[32]Outubro!$H$24</f>
        <v>*</v>
      </c>
      <c r="V36" s="11" t="str">
        <f>[32]Outubro!$H$25</f>
        <v>*</v>
      </c>
      <c r="W36" s="11" t="str">
        <f>[32]Outubro!$H$26</f>
        <v>*</v>
      </c>
      <c r="X36" s="11" t="str">
        <f>[32]Outubro!$H$27</f>
        <v>*</v>
      </c>
      <c r="Y36" s="11" t="str">
        <f>[32]Outubro!$H$28</f>
        <v>*</v>
      </c>
      <c r="Z36" s="11" t="str">
        <f>[32]Outubro!$H$29</f>
        <v>*</v>
      </c>
      <c r="AA36" s="11" t="str">
        <f>[32]Outubro!$H$30</f>
        <v>*</v>
      </c>
      <c r="AB36" s="11" t="str">
        <f>[32]Outubro!$H$31</f>
        <v>*</v>
      </c>
      <c r="AC36" s="11" t="str">
        <f>[32]Outubro!$H$32</f>
        <v>*</v>
      </c>
      <c r="AD36" s="11" t="str">
        <f>[32]Outubro!$H$33</f>
        <v>*</v>
      </c>
      <c r="AE36" s="11" t="str">
        <f>[32]Outubro!$H$34</f>
        <v>*</v>
      </c>
      <c r="AF36" s="11" t="str">
        <f>[32]Outubro!$H$35</f>
        <v>*</v>
      </c>
      <c r="AG36" s="92" t="s">
        <v>226</v>
      </c>
      <c r="AH36" s="114" t="s">
        <v>226</v>
      </c>
      <c r="AK36" t="s">
        <v>47</v>
      </c>
    </row>
    <row r="37" spans="1:38" x14ac:dyDescent="0.2">
      <c r="A37" s="57" t="s">
        <v>14</v>
      </c>
      <c r="B37" s="11">
        <f>[33]Outubro!$H$5</f>
        <v>16.2</v>
      </c>
      <c r="C37" s="11">
        <f>[33]Outubro!$H$6</f>
        <v>18.36</v>
      </c>
      <c r="D37" s="11">
        <f>[33]Outubro!$H$7</f>
        <v>25.92</v>
      </c>
      <c r="E37" s="11">
        <f>[33]Outubro!$H$8</f>
        <v>16.2</v>
      </c>
      <c r="F37" s="11">
        <f>[33]Outubro!$H$9</f>
        <v>13.32</v>
      </c>
      <c r="G37" s="11">
        <f>[33]Outubro!$H$10</f>
        <v>24.48</v>
      </c>
      <c r="H37" s="11">
        <f>[33]Outubro!$H$11</f>
        <v>17.28</v>
      </c>
      <c r="I37" s="11">
        <f>[33]Outubro!$H$12</f>
        <v>18.720000000000002</v>
      </c>
      <c r="J37" s="11">
        <f>[33]Outubro!$H$13</f>
        <v>13.32</v>
      </c>
      <c r="K37" s="11">
        <f>[33]Outubro!$H$14</f>
        <v>14.4</v>
      </c>
      <c r="L37" s="11">
        <f>[33]Outubro!$H$15</f>
        <v>17.28</v>
      </c>
      <c r="M37" s="11">
        <f>[33]Outubro!$H$16</f>
        <v>15.48</v>
      </c>
      <c r="N37" s="11">
        <f>[33]Outubro!$H$17</f>
        <v>29.16</v>
      </c>
      <c r="O37" s="11">
        <f>[33]Outubro!$H$18</f>
        <v>14.4</v>
      </c>
      <c r="P37" s="11">
        <f>[33]Outubro!$H$19</f>
        <v>16.2</v>
      </c>
      <c r="Q37" s="11">
        <f>[33]Outubro!$H$20</f>
        <v>19.079999999999998</v>
      </c>
      <c r="R37" s="11">
        <f>[33]Outubro!$H$21</f>
        <v>18</v>
      </c>
      <c r="S37" s="11">
        <f>[33]Outubro!$H$22</f>
        <v>25.92</v>
      </c>
      <c r="T37" s="11">
        <f>[33]Outubro!$H$23</f>
        <v>19.8</v>
      </c>
      <c r="U37" s="11">
        <f>[33]Outubro!$H$24</f>
        <v>33.480000000000004</v>
      </c>
      <c r="V37" s="11">
        <f>[33]Outubro!$H$25</f>
        <v>28.8</v>
      </c>
      <c r="W37" s="11">
        <f>[33]Outubro!$H$26</f>
        <v>13.32</v>
      </c>
      <c r="X37" s="11">
        <f>[33]Outubro!$H$27</f>
        <v>12.24</v>
      </c>
      <c r="Y37" s="11">
        <f>[33]Outubro!$H$28</f>
        <v>11.16</v>
      </c>
      <c r="Z37" s="11">
        <f>[33]Outubro!$H$29</f>
        <v>14.04</v>
      </c>
      <c r="AA37" s="11">
        <f>[33]Outubro!$H$30</f>
        <v>12.6</v>
      </c>
      <c r="AB37" s="11">
        <f>[33]Outubro!$H$31</f>
        <v>16.2</v>
      </c>
      <c r="AC37" s="11">
        <f>[33]Outubro!$H$32</f>
        <v>29.880000000000003</v>
      </c>
      <c r="AD37" s="11">
        <f>[33]Outubro!$H$33</f>
        <v>14.4</v>
      </c>
      <c r="AE37" s="11">
        <f>[33]Outubro!$H$34</f>
        <v>16.2</v>
      </c>
      <c r="AF37" s="11">
        <f>[33]Outubro!$H$35</f>
        <v>15.120000000000001</v>
      </c>
      <c r="AG37" s="14">
        <f>MAX(B37:AF37)</f>
        <v>33.480000000000004</v>
      </c>
      <c r="AH37" s="124">
        <f>AVERAGE(B37:AF37)</f>
        <v>18.418064516129036</v>
      </c>
      <c r="AK37" t="s">
        <v>47</v>
      </c>
    </row>
    <row r="38" spans="1:38" x14ac:dyDescent="0.2">
      <c r="A38" s="57" t="s">
        <v>174</v>
      </c>
      <c r="B38" s="11">
        <f>[34]Outubro!$H$5</f>
        <v>11.520000000000001</v>
      </c>
      <c r="C38" s="11">
        <f>[34]Outubro!$H$6</f>
        <v>17.28</v>
      </c>
      <c r="D38" s="11">
        <f>[34]Outubro!$H$7</f>
        <v>4.32</v>
      </c>
      <c r="E38" s="11">
        <f>[34]Outubro!$H$8</f>
        <v>3.6</v>
      </c>
      <c r="F38" s="11">
        <f>[34]Outubro!$H$9</f>
        <v>15.840000000000002</v>
      </c>
      <c r="G38" s="11">
        <f>[34]Outubro!$H$10</f>
        <v>12.24</v>
      </c>
      <c r="H38" s="11">
        <f>[34]Outubro!$H$11</f>
        <v>11.520000000000001</v>
      </c>
      <c r="I38" s="11">
        <f>[34]Outubro!$H$12</f>
        <v>9.7200000000000006</v>
      </c>
      <c r="J38" s="11">
        <f>[34]Outubro!$H$13</f>
        <v>13.68</v>
      </c>
      <c r="K38" s="11">
        <f>[34]Outubro!$H$14</f>
        <v>13.32</v>
      </c>
      <c r="L38" s="11">
        <f>[34]Outubro!$H$15</f>
        <v>13.68</v>
      </c>
      <c r="M38" s="11">
        <f>[34]Outubro!$H$16</f>
        <v>12.96</v>
      </c>
      <c r="N38" s="11">
        <f>[34]Outubro!$H$17</f>
        <v>6.84</v>
      </c>
      <c r="O38" s="11">
        <f>[34]Outubro!$H$18</f>
        <v>9.3600000000000012</v>
      </c>
      <c r="P38" s="11">
        <f>[34]Outubro!$H$19</f>
        <v>12.96</v>
      </c>
      <c r="Q38" s="11">
        <f>[34]Outubro!$H$20</f>
        <v>10.8</v>
      </c>
      <c r="R38" s="11">
        <f>[34]Outubro!$H$21</f>
        <v>5.4</v>
      </c>
      <c r="S38" s="11">
        <f>[34]Outubro!$H$22</f>
        <v>9.3600000000000012</v>
      </c>
      <c r="T38" s="11">
        <f>[34]Outubro!$H$23</f>
        <v>6.84</v>
      </c>
      <c r="U38" s="11">
        <f>[34]Outubro!$H$24</f>
        <v>6.48</v>
      </c>
      <c r="V38" s="11">
        <f>[34]Outubro!$H$25</f>
        <v>25.2</v>
      </c>
      <c r="W38" s="11">
        <f>[34]Outubro!$H$26</f>
        <v>9.7200000000000006</v>
      </c>
      <c r="X38" s="11">
        <f>[34]Outubro!$H$27</f>
        <v>7.2</v>
      </c>
      <c r="Y38" s="11">
        <f>[34]Outubro!$H$28</f>
        <v>12.96</v>
      </c>
      <c r="Z38" s="11">
        <f>[34]Outubro!$H$29</f>
        <v>7.5600000000000005</v>
      </c>
      <c r="AA38" s="11">
        <f>[34]Outubro!$H$30</f>
        <v>7.9200000000000008</v>
      </c>
      <c r="AB38" s="11">
        <f>[34]Outubro!$H$31</f>
        <v>8.2799999999999994</v>
      </c>
      <c r="AC38" s="11">
        <f>[34]Outubro!$H$32</f>
        <v>18</v>
      </c>
      <c r="AD38" s="11">
        <f>[34]Outubro!$H$33</f>
        <v>16.2</v>
      </c>
      <c r="AE38" s="11">
        <f>[34]Outubro!$H$34</f>
        <v>10.44</v>
      </c>
      <c r="AF38" s="11">
        <f>[34]Outubro!$H$35</f>
        <v>9</v>
      </c>
      <c r="AG38" s="14">
        <f>MAX(B38:AF38)</f>
        <v>25.2</v>
      </c>
      <c r="AH38" s="124">
        <f>AVERAGE(B38:AF38)</f>
        <v>10.974193548387097</v>
      </c>
    </row>
    <row r="39" spans="1:38" x14ac:dyDescent="0.2">
      <c r="A39" s="57" t="s">
        <v>15</v>
      </c>
      <c r="B39" s="11">
        <f>[35]Outubro!$H$5</f>
        <v>18.720000000000002</v>
      </c>
      <c r="C39" s="11">
        <f>[35]Outubro!$H$6</f>
        <v>19.440000000000001</v>
      </c>
      <c r="D39" s="11">
        <f>[35]Outubro!$H$7</f>
        <v>11.879999999999999</v>
      </c>
      <c r="E39" s="11">
        <f>[35]Outubro!$H$8</f>
        <v>17.64</v>
      </c>
      <c r="F39" s="11">
        <f>[35]Outubro!$H$9</f>
        <v>16.920000000000002</v>
      </c>
      <c r="G39" s="11">
        <f>[35]Outubro!$H$10</f>
        <v>15.840000000000002</v>
      </c>
      <c r="H39" s="11">
        <f>[35]Outubro!$H$11</f>
        <v>13.32</v>
      </c>
      <c r="I39" s="11">
        <f>[35]Outubro!$H$12</f>
        <v>15.120000000000001</v>
      </c>
      <c r="J39" s="11">
        <f>[35]Outubro!$H$13</f>
        <v>10.08</v>
      </c>
      <c r="K39" s="11">
        <f>[35]Outubro!$H$14</f>
        <v>20.16</v>
      </c>
      <c r="L39" s="11">
        <f>[35]Outubro!$H$15</f>
        <v>15.120000000000001</v>
      </c>
      <c r="M39" s="11">
        <f>[35]Outubro!$H$16</f>
        <v>16.920000000000002</v>
      </c>
      <c r="N39" s="11">
        <f>[35]Outubro!$H$17</f>
        <v>16.559999999999999</v>
      </c>
      <c r="O39" s="11">
        <f>[35]Outubro!$H$18</f>
        <v>19.440000000000001</v>
      </c>
      <c r="P39" s="11">
        <f>[35]Outubro!$H$19</f>
        <v>13.68</v>
      </c>
      <c r="Q39" s="11">
        <f>[35]Outubro!$H$20</f>
        <v>10.08</v>
      </c>
      <c r="R39" s="11">
        <f>[35]Outubro!$H$21</f>
        <v>20.88</v>
      </c>
      <c r="S39" s="11">
        <f>[35]Outubro!$H$22</f>
        <v>14.04</v>
      </c>
      <c r="T39" s="11">
        <f>[35]Outubro!$H$23</f>
        <v>11.520000000000001</v>
      </c>
      <c r="U39" s="11">
        <f>[35]Outubro!$H$24</f>
        <v>17.64</v>
      </c>
      <c r="V39" s="11">
        <f>[35]Outubro!$H$25</f>
        <v>15.840000000000002</v>
      </c>
      <c r="W39" s="11">
        <f>[35]Outubro!$H$26</f>
        <v>14.76</v>
      </c>
      <c r="X39" s="11">
        <f>[35]Outubro!$H$27</f>
        <v>11.879999999999999</v>
      </c>
      <c r="Y39" s="11">
        <f>[35]Outubro!$H$28</f>
        <v>15.48</v>
      </c>
      <c r="Z39" s="11">
        <f>[35]Outubro!$H$29</f>
        <v>16.2</v>
      </c>
      <c r="AA39" s="11">
        <f>[35]Outubro!$H$30</f>
        <v>21.96</v>
      </c>
      <c r="AB39" s="11">
        <f>[35]Outubro!$H$31</f>
        <v>19.440000000000001</v>
      </c>
      <c r="AC39" s="11">
        <f>[35]Outubro!$H$32</f>
        <v>16.559999999999999</v>
      </c>
      <c r="AD39" s="11">
        <f>[35]Outubro!$H$33</f>
        <v>18</v>
      </c>
      <c r="AE39" s="11">
        <f>[35]Outubro!$H$34</f>
        <v>14.76</v>
      </c>
      <c r="AF39" s="11">
        <f>[35]Outubro!$H$35</f>
        <v>35.64</v>
      </c>
      <c r="AG39" s="14">
        <f t="shared" ref="AG39:AG44" si="7">MAX(B39:AF39)</f>
        <v>35.64</v>
      </c>
      <c r="AH39" s="124">
        <f t="shared" ref="AH39:AH44" si="8">AVERAGE(B39:AF39)</f>
        <v>16.629677419354838</v>
      </c>
      <c r="AI39" s="12" t="s">
        <v>47</v>
      </c>
      <c r="AK39" t="s">
        <v>47</v>
      </c>
    </row>
    <row r="40" spans="1:38" x14ac:dyDescent="0.2">
      <c r="A40" s="57" t="s">
        <v>16</v>
      </c>
      <c r="B40" s="11">
        <f>[36]Outubro!$H$5</f>
        <v>20.88</v>
      </c>
      <c r="C40" s="11">
        <f>[36]Outubro!$H$6</f>
        <v>17.64</v>
      </c>
      <c r="D40" s="11">
        <f>[36]Outubro!$H$7</f>
        <v>7.9200000000000008</v>
      </c>
      <c r="E40" s="11">
        <f>[36]Outubro!$H$8</f>
        <v>9.3600000000000012</v>
      </c>
      <c r="F40" s="11">
        <f>[36]Outubro!$H$9</f>
        <v>19.8</v>
      </c>
      <c r="G40" s="11">
        <f>[36]Outubro!$H$10</f>
        <v>9.3600000000000012</v>
      </c>
      <c r="H40" s="11">
        <f>[36]Outubro!$H$11</f>
        <v>6.84</v>
      </c>
      <c r="I40" s="11">
        <f>[36]Outubro!$H$12</f>
        <v>11.879999999999999</v>
      </c>
      <c r="J40" s="11">
        <f>[36]Outubro!$H$13</f>
        <v>11.879999999999999</v>
      </c>
      <c r="K40" s="11">
        <f>[36]Outubro!$H$14</f>
        <v>16.559999999999999</v>
      </c>
      <c r="L40" s="11">
        <f>[36]Outubro!$H$15</f>
        <v>18.36</v>
      </c>
      <c r="M40" s="11">
        <f>[36]Outubro!$H$16</f>
        <v>19.440000000000001</v>
      </c>
      <c r="N40" s="11">
        <f>[36]Outubro!$H$17</f>
        <v>15.48</v>
      </c>
      <c r="O40" s="11">
        <f>[36]Outubro!$H$18</f>
        <v>6.12</v>
      </c>
      <c r="P40" s="11">
        <f>[36]Outubro!$H$19</f>
        <v>10.8</v>
      </c>
      <c r="Q40" s="11">
        <f>[36]Outubro!$H$20</f>
        <v>10.44</v>
      </c>
      <c r="R40" s="11">
        <f>[36]Outubro!$H$21</f>
        <v>13.68</v>
      </c>
      <c r="S40" s="11">
        <f>[36]Outubro!$H$22</f>
        <v>16.559999999999999</v>
      </c>
      <c r="T40" s="11">
        <f>[36]Outubro!$H$23</f>
        <v>16.920000000000002</v>
      </c>
      <c r="U40" s="11">
        <f>[36]Outubro!$H$24</f>
        <v>10.44</v>
      </c>
      <c r="V40" s="11">
        <f>[36]Outubro!$H$25</f>
        <v>16.920000000000002</v>
      </c>
      <c r="W40" s="11">
        <f>[36]Outubro!$H$26</f>
        <v>16.559999999999999</v>
      </c>
      <c r="X40" s="11">
        <f>[36]Outubro!$H$27</f>
        <v>7.9200000000000008</v>
      </c>
      <c r="Y40" s="11">
        <f>[36]Outubro!$H$28</f>
        <v>8.2799999999999994</v>
      </c>
      <c r="Z40" s="11">
        <f>[36]Outubro!$H$29</f>
        <v>16.920000000000002</v>
      </c>
      <c r="AA40" s="11">
        <f>[36]Outubro!$H$30</f>
        <v>13.68</v>
      </c>
      <c r="AB40" s="11">
        <f>[36]Outubro!$H$31</f>
        <v>17.64</v>
      </c>
      <c r="AC40" s="11">
        <f>[36]Outubro!$H$32</f>
        <v>18</v>
      </c>
      <c r="AD40" s="11">
        <f>[36]Outubro!$H$33</f>
        <v>14.4</v>
      </c>
      <c r="AE40" s="11">
        <f>[36]Outubro!$H$34</f>
        <v>12.96</v>
      </c>
      <c r="AF40" s="11">
        <f>[36]Outubro!$H$35</f>
        <v>10.08</v>
      </c>
      <c r="AG40" s="14">
        <f t="shared" si="7"/>
        <v>20.88</v>
      </c>
      <c r="AH40" s="124">
        <f t="shared" si="8"/>
        <v>13.668387096774191</v>
      </c>
      <c r="AK40" t="s">
        <v>47</v>
      </c>
    </row>
    <row r="41" spans="1:38" x14ac:dyDescent="0.2">
      <c r="A41" s="57" t="s">
        <v>175</v>
      </c>
      <c r="B41" s="11">
        <f>[37]Outubro!$H$5</f>
        <v>23.040000000000003</v>
      </c>
      <c r="C41" s="11">
        <f>[37]Outubro!$H$6</f>
        <v>24.48</v>
      </c>
      <c r="D41" s="11">
        <f>[37]Outubro!$H$7</f>
        <v>16.920000000000002</v>
      </c>
      <c r="E41" s="11">
        <f>[37]Outubro!$H$8</f>
        <v>22.32</v>
      </c>
      <c r="F41" s="11">
        <f>[37]Outubro!$H$9</f>
        <v>19.440000000000001</v>
      </c>
      <c r="G41" s="11">
        <f>[37]Outubro!$H$10</f>
        <v>20.88</v>
      </c>
      <c r="H41" s="11">
        <f>[37]Outubro!$H$11</f>
        <v>14.4</v>
      </c>
      <c r="I41" s="11">
        <f>[37]Outubro!$H$12</f>
        <v>13.68</v>
      </c>
      <c r="J41" s="11">
        <f>[37]Outubro!$H$13</f>
        <v>15.48</v>
      </c>
      <c r="K41" s="11">
        <f>[37]Outubro!$H$14</f>
        <v>21.240000000000002</v>
      </c>
      <c r="L41" s="11">
        <f>[37]Outubro!$H$15</f>
        <v>20.52</v>
      </c>
      <c r="M41" s="11">
        <f>[37]Outubro!$H$16</f>
        <v>14.4</v>
      </c>
      <c r="N41" s="11">
        <f>[37]Outubro!$H$17</f>
        <v>11.879999999999999</v>
      </c>
      <c r="O41" s="11">
        <f>[37]Outubro!$H$18</f>
        <v>13.32</v>
      </c>
      <c r="P41" s="11">
        <f>[37]Outubro!$H$19</f>
        <v>19.079999999999998</v>
      </c>
      <c r="Q41" s="11">
        <f>[37]Outubro!$H$20</f>
        <v>13.68</v>
      </c>
      <c r="R41" s="11">
        <f>[37]Outubro!$H$21</f>
        <v>31.680000000000003</v>
      </c>
      <c r="S41" s="11">
        <f>[37]Outubro!$H$22</f>
        <v>10.44</v>
      </c>
      <c r="T41" s="11">
        <f>[37]Outubro!$H$23</f>
        <v>20.16</v>
      </c>
      <c r="U41" s="11">
        <f>[37]Outubro!$H$24</f>
        <v>10.44</v>
      </c>
      <c r="V41" s="11">
        <f>[37]Outubro!$H$25</f>
        <v>21.96</v>
      </c>
      <c r="W41" s="11">
        <f>[37]Outubro!$H$26</f>
        <v>13.68</v>
      </c>
      <c r="X41" s="11">
        <f>[37]Outubro!$H$27</f>
        <v>13.68</v>
      </c>
      <c r="Y41" s="11">
        <f>[37]Outubro!$H$28</f>
        <v>13.32</v>
      </c>
      <c r="Z41" s="11">
        <f>[37]Outubro!$H$29</f>
        <v>12.24</v>
      </c>
      <c r="AA41" s="11">
        <f>[37]Outubro!$H$30</f>
        <v>19.079999999999998</v>
      </c>
      <c r="AB41" s="11">
        <f>[37]Outubro!$H$31</f>
        <v>20.16</v>
      </c>
      <c r="AC41" s="11">
        <f>[37]Outubro!$H$32</f>
        <v>27.720000000000002</v>
      </c>
      <c r="AD41" s="11">
        <f>[37]Outubro!$H$33</f>
        <v>16.559999999999999</v>
      </c>
      <c r="AE41" s="11">
        <f>[37]Outubro!$H$34</f>
        <v>14.04</v>
      </c>
      <c r="AF41" s="11">
        <f>[37]Outubro!$H$35</f>
        <v>15.840000000000002</v>
      </c>
      <c r="AG41" s="14">
        <f t="shared" si="7"/>
        <v>31.680000000000003</v>
      </c>
      <c r="AH41" s="124">
        <f t="shared" si="8"/>
        <v>17.605161290322581</v>
      </c>
      <c r="AK41" t="s">
        <v>47</v>
      </c>
    </row>
    <row r="42" spans="1:38" x14ac:dyDescent="0.2">
      <c r="A42" s="57" t="s">
        <v>17</v>
      </c>
      <c r="B42" s="11">
        <f>[38]Outubro!$H$5</f>
        <v>24.12</v>
      </c>
      <c r="C42" s="11">
        <f>[38]Outubro!$H$6</f>
        <v>32.04</v>
      </c>
      <c r="D42" s="11">
        <f>[38]Outubro!$H$7</f>
        <v>12.96</v>
      </c>
      <c r="E42" s="11">
        <f>[38]Outubro!$H$8</f>
        <v>18</v>
      </c>
      <c r="F42" s="11">
        <f>[38]Outubro!$H$9</f>
        <v>18</v>
      </c>
      <c r="G42" s="11">
        <f>[38]Outubro!$H$10</f>
        <v>11.520000000000001</v>
      </c>
      <c r="H42" s="11">
        <f>[38]Outubro!$H$11</f>
        <v>8.64</v>
      </c>
      <c r="I42" s="11">
        <f>[38]Outubro!$H$12</f>
        <v>9</v>
      </c>
      <c r="J42" s="11">
        <f>[38]Outubro!$H$13</f>
        <v>12.24</v>
      </c>
      <c r="K42" s="11">
        <f>[38]Outubro!$H$14</f>
        <v>20.52</v>
      </c>
      <c r="L42" s="11">
        <f>[38]Outubro!$H$15</f>
        <v>21.96</v>
      </c>
      <c r="M42" s="11">
        <f>[38]Outubro!$H$16</f>
        <v>18</v>
      </c>
      <c r="N42" s="11">
        <f>[38]Outubro!$H$17</f>
        <v>19.8</v>
      </c>
      <c r="O42" s="11">
        <f>[38]Outubro!$H$18</f>
        <v>23.759999999999998</v>
      </c>
      <c r="P42" s="11">
        <f>[38]Outubro!$H$19</f>
        <v>14.76</v>
      </c>
      <c r="Q42" s="11">
        <f>[38]Outubro!$H$20</f>
        <v>14.04</v>
      </c>
      <c r="R42" s="11">
        <f>[38]Outubro!$H$21</f>
        <v>11.520000000000001</v>
      </c>
      <c r="S42" s="11">
        <f>[38]Outubro!$H$22</f>
        <v>20.88</v>
      </c>
      <c r="T42" s="11">
        <f>[38]Outubro!$H$23</f>
        <v>22.32</v>
      </c>
      <c r="U42" s="11">
        <f>[38]Outubro!$H$24</f>
        <v>12.6</v>
      </c>
      <c r="V42" s="11">
        <f>[38]Outubro!$H$25</f>
        <v>26.64</v>
      </c>
      <c r="W42" s="11">
        <f>[38]Outubro!$H$26</f>
        <v>13.68</v>
      </c>
      <c r="X42" s="11">
        <f>[38]Outubro!$H$27</f>
        <v>11.520000000000001</v>
      </c>
      <c r="Y42" s="11">
        <f>[38]Outubro!$H$28</f>
        <v>14.76</v>
      </c>
      <c r="Z42" s="11">
        <f>[38]Outubro!$H$29</f>
        <v>12.24</v>
      </c>
      <c r="AA42" s="11">
        <f>[38]Outubro!$H$30</f>
        <v>19.079999999999998</v>
      </c>
      <c r="AB42" s="11">
        <f>[38]Outubro!$H$31</f>
        <v>26.64</v>
      </c>
      <c r="AC42" s="11">
        <f>[38]Outubro!$H$32</f>
        <v>23.759999999999998</v>
      </c>
      <c r="AD42" s="11">
        <f>[38]Outubro!$H$33</f>
        <v>23.040000000000003</v>
      </c>
      <c r="AE42" s="11">
        <f>[38]Outubro!$H$34</f>
        <v>17.28</v>
      </c>
      <c r="AF42" s="11">
        <f>[38]Outubro!$H$35</f>
        <v>28.44</v>
      </c>
      <c r="AG42" s="14">
        <f t="shared" si="7"/>
        <v>32.04</v>
      </c>
      <c r="AH42" s="124">
        <f t="shared" si="8"/>
        <v>18.185806451612901</v>
      </c>
      <c r="AK42" t="s">
        <v>47</v>
      </c>
      <c r="AL42" t="s">
        <v>47</v>
      </c>
    </row>
    <row r="43" spans="1:38" x14ac:dyDescent="0.2">
      <c r="A43" s="57" t="s">
        <v>157</v>
      </c>
      <c r="B43" s="11">
        <f>[39]Outubro!$H$5</f>
        <v>25.2</v>
      </c>
      <c r="C43" s="11">
        <f>[39]Outubro!$H$6</f>
        <v>29.16</v>
      </c>
      <c r="D43" s="11">
        <f>[39]Outubro!$H$7</f>
        <v>12.24</v>
      </c>
      <c r="E43" s="11">
        <f>[39]Outubro!$H$8</f>
        <v>22.32</v>
      </c>
      <c r="F43" s="11">
        <f>[39]Outubro!$H$9</f>
        <v>27</v>
      </c>
      <c r="G43" s="11">
        <f>[39]Outubro!$H$10</f>
        <v>19.440000000000001</v>
      </c>
      <c r="H43" s="11">
        <f>[39]Outubro!$H$11</f>
        <v>18.720000000000002</v>
      </c>
      <c r="I43" s="11">
        <f>[39]Outubro!$H$12</f>
        <v>15.840000000000002</v>
      </c>
      <c r="J43" s="11">
        <f>[39]Outubro!$H$13</f>
        <v>19.079999999999998</v>
      </c>
      <c r="K43" s="11">
        <f>[39]Outubro!$H$14</f>
        <v>25.92</v>
      </c>
      <c r="L43" s="11">
        <f>[39]Outubro!$H$15</f>
        <v>21.240000000000002</v>
      </c>
      <c r="M43" s="11">
        <f>[39]Outubro!$H$16</f>
        <v>18</v>
      </c>
      <c r="N43" s="11">
        <f>[39]Outubro!$H$17</f>
        <v>29.880000000000003</v>
      </c>
      <c r="O43" s="11">
        <f>[39]Outubro!$H$18</f>
        <v>10.44</v>
      </c>
      <c r="P43" s="11">
        <f>[39]Outubro!$H$19</f>
        <v>25.56</v>
      </c>
      <c r="Q43" s="11">
        <f>[39]Outubro!$H$20</f>
        <v>29.52</v>
      </c>
      <c r="R43" s="11">
        <f>[39]Outubro!$H$21</f>
        <v>29.16</v>
      </c>
      <c r="S43" s="11">
        <f>[39]Outubro!$H$22</f>
        <v>15.840000000000002</v>
      </c>
      <c r="T43" s="11">
        <f>[39]Outubro!$H$23</f>
        <v>32.04</v>
      </c>
      <c r="U43" s="11">
        <f>[39]Outubro!$H$24</f>
        <v>21.96</v>
      </c>
      <c r="V43" s="11">
        <f>[39]Outubro!$H$25</f>
        <v>24.840000000000003</v>
      </c>
      <c r="W43" s="11">
        <f>[39]Outubro!$H$26</f>
        <v>15.840000000000002</v>
      </c>
      <c r="X43" s="11">
        <f>[39]Outubro!$H$27</f>
        <v>10.8</v>
      </c>
      <c r="Y43" s="11">
        <f>[39]Outubro!$H$28</f>
        <v>20.88</v>
      </c>
      <c r="Z43" s="11">
        <f>[39]Outubro!$H$29</f>
        <v>18.36</v>
      </c>
      <c r="AA43" s="11">
        <f>[39]Outubro!$H$30</f>
        <v>15.120000000000001</v>
      </c>
      <c r="AB43" s="11">
        <f>[39]Outubro!$H$31</f>
        <v>27.36</v>
      </c>
      <c r="AC43" s="11">
        <f>[39]Outubro!$H$32</f>
        <v>33.840000000000003</v>
      </c>
      <c r="AD43" s="11">
        <f>[39]Outubro!$H$33</f>
        <v>17.28</v>
      </c>
      <c r="AE43" s="11">
        <f>[39]Outubro!$H$34</f>
        <v>14.4</v>
      </c>
      <c r="AF43" s="11">
        <f>[39]Outubro!$H$35</f>
        <v>17.28</v>
      </c>
      <c r="AG43" s="92">
        <f t="shared" si="7"/>
        <v>33.840000000000003</v>
      </c>
      <c r="AH43" s="114">
        <f t="shared" si="8"/>
        <v>21.437419354838706</v>
      </c>
      <c r="AL43" t="s">
        <v>47</v>
      </c>
    </row>
    <row r="44" spans="1:38" x14ac:dyDescent="0.2">
      <c r="A44" s="57" t="s">
        <v>18</v>
      </c>
      <c r="B44" s="11">
        <f>[40]Outubro!$H$5</f>
        <v>30.240000000000002</v>
      </c>
      <c r="C44" s="11">
        <f>[40]Outubro!$H$6</f>
        <v>30.96</v>
      </c>
      <c r="D44" s="11">
        <f>[40]Outubro!$H$7</f>
        <v>25.56</v>
      </c>
      <c r="E44" s="11">
        <f>[40]Outubro!$H$8</f>
        <v>19.440000000000001</v>
      </c>
      <c r="F44" s="11">
        <f>[40]Outubro!$H$9</f>
        <v>30.6</v>
      </c>
      <c r="G44" s="11">
        <f>[40]Outubro!$H$10</f>
        <v>23.400000000000002</v>
      </c>
      <c r="H44" s="11">
        <f>[40]Outubro!$H$11</f>
        <v>20.16</v>
      </c>
      <c r="I44" s="11">
        <f>[40]Outubro!$H$12</f>
        <v>13.32</v>
      </c>
      <c r="J44" s="11">
        <f>[40]Outubro!$H$13</f>
        <v>16.920000000000002</v>
      </c>
      <c r="K44" s="11">
        <f>[40]Outubro!$H$14</f>
        <v>18.720000000000002</v>
      </c>
      <c r="L44" s="11">
        <f>[40]Outubro!$H$15</f>
        <v>21.96</v>
      </c>
      <c r="M44" s="11">
        <f>[40]Outubro!$H$16</f>
        <v>20.52</v>
      </c>
      <c r="N44" s="11">
        <f>[40]Outubro!$H$17</f>
        <v>20.52</v>
      </c>
      <c r="O44" s="11">
        <f>[40]Outubro!$H$18</f>
        <v>58.32</v>
      </c>
      <c r="P44" s="11">
        <f>[40]Outubro!$H$19</f>
        <v>30.96</v>
      </c>
      <c r="Q44" s="11">
        <f>[40]Outubro!$H$20</f>
        <v>14.4</v>
      </c>
      <c r="R44" s="11">
        <f>[40]Outubro!$H$21</f>
        <v>14.04</v>
      </c>
      <c r="S44" s="11">
        <f>[40]Outubro!$H$22</f>
        <v>19.079999999999998</v>
      </c>
      <c r="T44" s="11">
        <f>[40]Outubro!$H$23</f>
        <v>33.840000000000003</v>
      </c>
      <c r="U44" s="11">
        <f>[40]Outubro!$H$24</f>
        <v>24.12</v>
      </c>
      <c r="V44" s="11">
        <f>[40]Outubro!$H$25</f>
        <v>38.159999999999997</v>
      </c>
      <c r="W44" s="11">
        <f>[40]Outubro!$H$26</f>
        <v>15.48</v>
      </c>
      <c r="X44" s="11">
        <f>[40]Outubro!$H$27</f>
        <v>18</v>
      </c>
      <c r="Y44" s="11">
        <f>[40]Outubro!$H$28</f>
        <v>16.559999999999999</v>
      </c>
      <c r="Z44" s="11">
        <f>[40]Outubro!$H$29</f>
        <v>12.96</v>
      </c>
      <c r="AA44" s="11">
        <f>[40]Outubro!$H$30</f>
        <v>15.840000000000002</v>
      </c>
      <c r="AB44" s="11">
        <f>[40]Outubro!$H$31</f>
        <v>23.759999999999998</v>
      </c>
      <c r="AC44" s="11">
        <f>[40]Outubro!$H$32</f>
        <v>26.28</v>
      </c>
      <c r="AD44" s="11">
        <f>[40]Outubro!$H$33</f>
        <v>27.36</v>
      </c>
      <c r="AE44" s="11">
        <f>[40]Outubro!$H$34</f>
        <v>15.840000000000002</v>
      </c>
      <c r="AF44" s="11">
        <f>[40]Outubro!$H$35</f>
        <v>24.48</v>
      </c>
      <c r="AG44" s="14">
        <f t="shared" si="7"/>
        <v>58.32</v>
      </c>
      <c r="AH44" s="124">
        <f t="shared" si="8"/>
        <v>23.283870967741933</v>
      </c>
      <c r="AJ44" t="s">
        <v>47</v>
      </c>
      <c r="AK44" t="s">
        <v>47</v>
      </c>
      <c r="AL44" t="s">
        <v>47</v>
      </c>
    </row>
    <row r="45" spans="1:38" x14ac:dyDescent="0.2">
      <c r="A45" s="57" t="s">
        <v>162</v>
      </c>
      <c r="B45" s="11" t="str">
        <f>[41]Outubro!$H$5</f>
        <v>*</v>
      </c>
      <c r="C45" s="11" t="str">
        <f>[41]Outubro!$H$6</f>
        <v>*</v>
      </c>
      <c r="D45" s="11" t="str">
        <f>[41]Outubro!$H$7</f>
        <v>*</v>
      </c>
      <c r="E45" s="11" t="str">
        <f>[41]Outubro!$H$8</f>
        <v>*</v>
      </c>
      <c r="F45" s="11" t="str">
        <f>[41]Outubro!$H$9</f>
        <v>*</v>
      </c>
      <c r="G45" s="11" t="str">
        <f>[41]Outubro!$H$10</f>
        <v>*</v>
      </c>
      <c r="H45" s="11" t="str">
        <f>[41]Outubro!$H$11</f>
        <v>*</v>
      </c>
      <c r="I45" s="11" t="str">
        <f>[41]Outubro!$H$12</f>
        <v>*</v>
      </c>
      <c r="J45" s="11" t="str">
        <f>[41]Outubro!$H$13</f>
        <v>*</v>
      </c>
      <c r="K45" s="11" t="str">
        <f>[41]Outubro!$H$14</f>
        <v>*</v>
      </c>
      <c r="L45" s="11" t="str">
        <f>[41]Outubro!$H$15</f>
        <v>*</v>
      </c>
      <c r="M45" s="11" t="str">
        <f>[41]Outubro!$H$16</f>
        <v>*</v>
      </c>
      <c r="N45" s="11" t="str">
        <f>[41]Outubro!$H$17</f>
        <v>*</v>
      </c>
      <c r="O45" s="11" t="str">
        <f>[41]Outubro!$H$18</f>
        <v>*</v>
      </c>
      <c r="P45" s="11" t="str">
        <f>[41]Outubro!$H$19</f>
        <v>*</v>
      </c>
      <c r="Q45" s="11" t="str">
        <f>[41]Outubro!$H$20</f>
        <v>*</v>
      </c>
      <c r="R45" s="11" t="str">
        <f>[41]Outubro!$H$21</f>
        <v>*</v>
      </c>
      <c r="S45" s="11" t="str">
        <f>[41]Outubro!$H$22</f>
        <v>*</v>
      </c>
      <c r="T45" s="11" t="str">
        <f>[41]Outubro!$H$23</f>
        <v>*</v>
      </c>
      <c r="U45" s="11" t="str">
        <f>[41]Outubro!$H$24</f>
        <v>*</v>
      </c>
      <c r="V45" s="11" t="str">
        <f>[41]Outubro!$H$25</f>
        <v>*</v>
      </c>
      <c r="W45" s="11" t="str">
        <f>[41]Outubro!$H$26</f>
        <v>*</v>
      </c>
      <c r="X45" s="11" t="str">
        <f>[41]Outubro!$H$27</f>
        <v>*</v>
      </c>
      <c r="Y45" s="11" t="str">
        <f>[41]Outubro!$H$28</f>
        <v>*</v>
      </c>
      <c r="Z45" s="11" t="str">
        <f>[41]Outubro!$H$29</f>
        <v>*</v>
      </c>
      <c r="AA45" s="11" t="str">
        <f>[41]Outubro!$H$30</f>
        <v>*</v>
      </c>
      <c r="AB45" s="11" t="str">
        <f>[41]Outubro!$H$31</f>
        <v>*</v>
      </c>
      <c r="AC45" s="11" t="str">
        <f>[41]Outubro!$H$32</f>
        <v>*</v>
      </c>
      <c r="AD45" s="11" t="str">
        <f>[41]Outubro!$H$33</f>
        <v>*</v>
      </c>
      <c r="AE45" s="11" t="str">
        <f>[41]Outubro!$H$34</f>
        <v>*</v>
      </c>
      <c r="AF45" s="11" t="str">
        <f>[41]Outubro!$H$35</f>
        <v>*</v>
      </c>
      <c r="AG45" s="92" t="s">
        <v>226</v>
      </c>
      <c r="AH45" s="114" t="s">
        <v>226</v>
      </c>
    </row>
    <row r="46" spans="1:38" x14ac:dyDescent="0.2">
      <c r="A46" s="57" t="s">
        <v>19</v>
      </c>
      <c r="B46" s="11">
        <f>[42]Outubro!$H$5</f>
        <v>23.759999999999998</v>
      </c>
      <c r="C46" s="11">
        <f>[42]Outubro!$H$6</f>
        <v>18.720000000000002</v>
      </c>
      <c r="D46" s="11">
        <f>[42]Outubro!$H$7</f>
        <v>1.4400000000000002</v>
      </c>
      <c r="E46" s="11">
        <f>[42]Outubro!$H$8</f>
        <v>5.4</v>
      </c>
      <c r="F46" s="11">
        <f>[42]Outubro!$H$9</f>
        <v>15.48</v>
      </c>
      <c r="G46" s="11">
        <f>[42]Outubro!$H$10</f>
        <v>2.8800000000000003</v>
      </c>
      <c r="H46" s="11">
        <f>[42]Outubro!$H$11</f>
        <v>0</v>
      </c>
      <c r="I46" s="11">
        <f>[42]Outubro!$H$12</f>
        <v>0</v>
      </c>
      <c r="J46" s="11">
        <f>[42]Outubro!$H$13</f>
        <v>6.12</v>
      </c>
      <c r="K46" s="11">
        <f>[42]Outubro!$H$14</f>
        <v>12.24</v>
      </c>
      <c r="L46" s="11">
        <f>[42]Outubro!$H$15</f>
        <v>17.64</v>
      </c>
      <c r="M46" s="11">
        <f>[42]Outubro!$H$16</f>
        <v>11.520000000000001</v>
      </c>
      <c r="N46" s="11">
        <f>[42]Outubro!$H$17</f>
        <v>5.04</v>
      </c>
      <c r="O46" s="11">
        <f>[42]Outubro!$H$18</f>
        <v>10.08</v>
      </c>
      <c r="P46" s="11">
        <f>[42]Outubro!$H$19</f>
        <v>1.8</v>
      </c>
      <c r="Q46" s="11">
        <f>[42]Outubro!$H$20</f>
        <v>0.72000000000000008</v>
      </c>
      <c r="R46" s="11">
        <f>[42]Outubro!$H$21</f>
        <v>11.879999999999999</v>
      </c>
      <c r="S46" s="11">
        <f>[42]Outubro!$H$22</f>
        <v>18.36</v>
      </c>
      <c r="T46" s="11">
        <f>[42]Outubro!$H$23</f>
        <v>0.72000000000000008</v>
      </c>
      <c r="U46" s="11">
        <f>[42]Outubro!$H$24</f>
        <v>17.64</v>
      </c>
      <c r="V46" s="11">
        <f>[42]Outubro!$H$25</f>
        <v>7.2</v>
      </c>
      <c r="W46" s="11">
        <f>[42]Outubro!$H$26</f>
        <v>2.16</v>
      </c>
      <c r="X46" s="11">
        <f>[42]Outubro!$H$27</f>
        <v>1.08</v>
      </c>
      <c r="Y46" s="11">
        <f>[42]Outubro!$H$28</f>
        <v>0.72000000000000008</v>
      </c>
      <c r="Z46" s="11">
        <f>[42]Outubro!$H$29</f>
        <v>3.6</v>
      </c>
      <c r="AA46" s="11">
        <f>[42]Outubro!$H$30</f>
        <v>6.48</v>
      </c>
      <c r="AB46" s="11">
        <f>[42]Outubro!$H$31</f>
        <v>21.96</v>
      </c>
      <c r="AC46" s="11">
        <f>[42]Outubro!$H$32</f>
        <v>19.440000000000001</v>
      </c>
      <c r="AD46" s="11">
        <f>[42]Outubro!$H$33</f>
        <v>9.7200000000000006</v>
      </c>
      <c r="AE46" s="11">
        <f>[42]Outubro!$H$34</f>
        <v>14.4</v>
      </c>
      <c r="AF46" s="11">
        <f>[42]Outubro!$H$35</f>
        <v>38.880000000000003</v>
      </c>
      <c r="AG46" s="14">
        <f>MAX(B46:AF46)</f>
        <v>38.880000000000003</v>
      </c>
      <c r="AH46" s="124">
        <f>AVERAGE(B46:AF46)</f>
        <v>9.9058064516129019</v>
      </c>
      <c r="AI46" s="12" t="s">
        <v>47</v>
      </c>
    </row>
    <row r="47" spans="1:38" x14ac:dyDescent="0.2">
      <c r="A47" s="57" t="s">
        <v>31</v>
      </c>
      <c r="B47" s="11">
        <f>[43]Outubro!$H$5</f>
        <v>18.36</v>
      </c>
      <c r="C47" s="11">
        <f>[43]Outubro!$H$6</f>
        <v>21.240000000000002</v>
      </c>
      <c r="D47" s="11">
        <f>[43]Outubro!$H$7</f>
        <v>8.64</v>
      </c>
      <c r="E47" s="11">
        <f>[43]Outubro!$H$8</f>
        <v>18.720000000000002</v>
      </c>
      <c r="F47" s="11">
        <f>[43]Outubro!$H$9</f>
        <v>14.76</v>
      </c>
      <c r="G47" s="11">
        <f>[43]Outubro!$H$10</f>
        <v>14.04</v>
      </c>
      <c r="H47" s="11">
        <f>[43]Outubro!$H$11</f>
        <v>14.76</v>
      </c>
      <c r="I47" s="11">
        <f>[43]Outubro!$H$12</f>
        <v>10.44</v>
      </c>
      <c r="J47" s="11">
        <f>[43]Outubro!$H$13</f>
        <v>10.44</v>
      </c>
      <c r="K47" s="11">
        <f>[43]Outubro!$H$14</f>
        <v>14.76</v>
      </c>
      <c r="L47" s="11">
        <f>[43]Outubro!$H$15</f>
        <v>15.120000000000001</v>
      </c>
      <c r="M47" s="11">
        <f>[43]Outubro!$H$16</f>
        <v>14.4</v>
      </c>
      <c r="N47" s="11">
        <f>[43]Outubro!$H$17</f>
        <v>22.68</v>
      </c>
      <c r="O47" s="11">
        <f>[43]Outubro!$H$18</f>
        <v>18.36</v>
      </c>
      <c r="P47" s="11">
        <f>[43]Outubro!$H$19</f>
        <v>14.76</v>
      </c>
      <c r="Q47" s="11">
        <f>[43]Outubro!$H$20</f>
        <v>17.28</v>
      </c>
      <c r="R47" s="11">
        <f>[43]Outubro!$H$21</f>
        <v>11.16</v>
      </c>
      <c r="S47" s="11">
        <f>[43]Outubro!$H$22</f>
        <v>12.96</v>
      </c>
      <c r="T47" s="11">
        <f>[43]Outubro!$H$23</f>
        <v>15.840000000000002</v>
      </c>
      <c r="U47" s="11">
        <f>[43]Outubro!$H$24</f>
        <v>10.44</v>
      </c>
      <c r="V47" s="11">
        <f>[43]Outubro!$H$25</f>
        <v>10.08</v>
      </c>
      <c r="W47" s="11">
        <f>[43]Outubro!$H$26</f>
        <v>14.04</v>
      </c>
      <c r="X47" s="11">
        <f>[43]Outubro!$H$27</f>
        <v>7.9200000000000008</v>
      </c>
      <c r="Y47" s="11">
        <f>[43]Outubro!$H$28</f>
        <v>11.520000000000001</v>
      </c>
      <c r="Z47" s="11">
        <f>[43]Outubro!$H$29</f>
        <v>12.6</v>
      </c>
      <c r="AA47" s="11">
        <f>[43]Outubro!$H$30</f>
        <v>14.4</v>
      </c>
      <c r="AB47" s="11">
        <f>[43]Outubro!$H$31</f>
        <v>16.2</v>
      </c>
      <c r="AC47" s="11">
        <f>[43]Outubro!$H$32</f>
        <v>19.079999999999998</v>
      </c>
      <c r="AD47" s="11">
        <f>[43]Outubro!$H$33</f>
        <v>15.840000000000002</v>
      </c>
      <c r="AE47" s="11">
        <f>[43]Outubro!$H$34</f>
        <v>14.76</v>
      </c>
      <c r="AF47" s="11">
        <f>[43]Outubro!$H$35</f>
        <v>24.48</v>
      </c>
      <c r="AG47" s="14">
        <f>MAX(B47:AF47)</f>
        <v>24.48</v>
      </c>
      <c r="AH47" s="124">
        <f>AVERAGE(B47:AF47)</f>
        <v>14.841290322580642</v>
      </c>
    </row>
    <row r="48" spans="1:38" x14ac:dyDescent="0.2">
      <c r="A48" s="57" t="s">
        <v>44</v>
      </c>
      <c r="B48" s="11">
        <f>[44]Outubro!$H$5</f>
        <v>30.240000000000002</v>
      </c>
      <c r="C48" s="11">
        <f>[44]Outubro!$H$6</f>
        <v>25.92</v>
      </c>
      <c r="D48" s="11">
        <f>[44]Outubro!$H$7</f>
        <v>17.64</v>
      </c>
      <c r="E48" s="11">
        <f>[44]Outubro!$H$8</f>
        <v>17.64</v>
      </c>
      <c r="F48" s="11">
        <f>[44]Outubro!$H$9</f>
        <v>32.4</v>
      </c>
      <c r="G48" s="11">
        <f>[44]Outubro!$H$10</f>
        <v>22.68</v>
      </c>
      <c r="H48" s="11">
        <f>[44]Outubro!$H$11</f>
        <v>22.32</v>
      </c>
      <c r="I48" s="11">
        <f>[44]Outubro!$H$12</f>
        <v>30.96</v>
      </c>
      <c r="J48" s="11">
        <f>[44]Outubro!$H$13</f>
        <v>18</v>
      </c>
      <c r="K48" s="11">
        <f>[44]Outubro!$H$14</f>
        <v>25.56</v>
      </c>
      <c r="L48" s="11">
        <f>[44]Outubro!$H$15</f>
        <v>31.319999999999997</v>
      </c>
      <c r="M48" s="11">
        <f>[44]Outubro!$H$16</f>
        <v>25.56</v>
      </c>
      <c r="N48" s="11">
        <f>[44]Outubro!$H$17</f>
        <v>35.28</v>
      </c>
      <c r="O48" s="11">
        <f>[44]Outubro!$H$18</f>
        <v>29.52</v>
      </c>
      <c r="P48" s="11">
        <f>[44]Outubro!$H$19</f>
        <v>29.16</v>
      </c>
      <c r="Q48" s="11">
        <f>[44]Outubro!$H$20</f>
        <v>25.56</v>
      </c>
      <c r="R48" s="11">
        <f>[44]Outubro!$H$21</f>
        <v>25.92</v>
      </c>
      <c r="S48" s="11">
        <f>[44]Outubro!$H$22</f>
        <v>19.079999999999998</v>
      </c>
      <c r="T48" s="11">
        <f>[44]Outubro!$H$23</f>
        <v>36.72</v>
      </c>
      <c r="U48" s="11">
        <f>[44]Outubro!$H$24</f>
        <v>21.6</v>
      </c>
      <c r="V48" s="11">
        <f>[44]Outubro!$H$25</f>
        <v>64.44</v>
      </c>
      <c r="W48" s="11">
        <f>[44]Outubro!$H$26</f>
        <v>20.16</v>
      </c>
      <c r="X48" s="11">
        <f>[44]Outubro!$H$27</f>
        <v>17.64</v>
      </c>
      <c r="Y48" s="11">
        <f>[44]Outubro!$H$28</f>
        <v>29.880000000000003</v>
      </c>
      <c r="Z48" s="11">
        <f>[44]Outubro!$H$29</f>
        <v>23.759999999999998</v>
      </c>
      <c r="AA48" s="11">
        <f>[44]Outubro!$H$30</f>
        <v>21.96</v>
      </c>
      <c r="AB48" s="11">
        <f>[44]Outubro!$H$31</f>
        <v>25.56</v>
      </c>
      <c r="AC48" s="11">
        <f>[44]Outubro!$H$32</f>
        <v>28.08</v>
      </c>
      <c r="AD48" s="11">
        <f>[44]Outubro!$H$33</f>
        <v>34.200000000000003</v>
      </c>
      <c r="AE48" s="11">
        <f>[44]Outubro!$H$34</f>
        <v>25.2</v>
      </c>
      <c r="AF48" s="11">
        <f>[44]Outubro!$H$35</f>
        <v>42.480000000000004</v>
      </c>
      <c r="AG48" s="14">
        <f>MAX(B48:AF48)</f>
        <v>64.44</v>
      </c>
      <c r="AH48" s="124">
        <f>AVERAGE(B48:AF48)</f>
        <v>27.62709677419355</v>
      </c>
      <c r="AI48" s="12" t="s">
        <v>47</v>
      </c>
    </row>
    <row r="49" spans="1:38" x14ac:dyDescent="0.2">
      <c r="A49" s="57" t="s">
        <v>20</v>
      </c>
      <c r="B49" s="11" t="str">
        <f>[45]Outubro!$H$5</f>
        <v>*</v>
      </c>
      <c r="C49" s="11" t="str">
        <f>[45]Outubro!$H$6</f>
        <v>*</v>
      </c>
      <c r="D49" s="11" t="str">
        <f>[45]Outubro!$H$7</f>
        <v>*</v>
      </c>
      <c r="E49" s="11" t="str">
        <f>[45]Outubro!$H$8</f>
        <v>*</v>
      </c>
      <c r="F49" s="11" t="str">
        <f>[45]Outubro!$H$9</f>
        <v>*</v>
      </c>
      <c r="G49" s="11" t="str">
        <f>[45]Outubro!$H$10</f>
        <v>*</v>
      </c>
      <c r="H49" s="11" t="str">
        <f>[45]Outubro!$H$11</f>
        <v>*</v>
      </c>
      <c r="I49" s="11" t="str">
        <f>[45]Outubro!$H$12</f>
        <v>*</v>
      </c>
      <c r="J49" s="11" t="str">
        <f>[45]Outubro!$H$13</f>
        <v>*</v>
      </c>
      <c r="K49" s="11" t="str">
        <f>[45]Outubro!$H$14</f>
        <v>*</v>
      </c>
      <c r="L49" s="11" t="str">
        <f>[45]Outubro!$H$15</f>
        <v>*</v>
      </c>
      <c r="M49" s="11" t="str">
        <f>[45]Outubro!$H$16</f>
        <v>*</v>
      </c>
      <c r="N49" s="11" t="str">
        <f>[45]Outubro!$H$17</f>
        <v>*</v>
      </c>
      <c r="O49" s="11" t="str">
        <f>[45]Outubro!$H$18</f>
        <v>*</v>
      </c>
      <c r="P49" s="11" t="str">
        <f>[45]Outubro!$H$19</f>
        <v>*</v>
      </c>
      <c r="Q49" s="11" t="str">
        <f>[45]Outubro!$H$20</f>
        <v>*</v>
      </c>
      <c r="R49" s="11" t="str">
        <f>[45]Outubro!$H$21</f>
        <v>*</v>
      </c>
      <c r="S49" s="11" t="str">
        <f>[45]Outubro!$H$22</f>
        <v>*</v>
      </c>
      <c r="T49" s="11" t="str">
        <f>[45]Outubro!$H$23</f>
        <v>*</v>
      </c>
      <c r="U49" s="11" t="str">
        <f>[45]Outubro!$H$24</f>
        <v>*</v>
      </c>
      <c r="V49" s="11" t="str">
        <f>[45]Outubro!$H$25</f>
        <v>*</v>
      </c>
      <c r="W49" s="11" t="str">
        <f>[45]Outubro!$H$26</f>
        <v>*</v>
      </c>
      <c r="X49" s="11" t="str">
        <f>[45]Outubro!$H$27</f>
        <v>*</v>
      </c>
      <c r="Y49" s="11" t="str">
        <f>[45]Outubro!$H$28</f>
        <v>*</v>
      </c>
      <c r="Z49" s="11" t="str">
        <f>[45]Outubro!$H$29</f>
        <v>*</v>
      </c>
      <c r="AA49" s="11" t="str">
        <f>[45]Outubro!$H$30</f>
        <v>*</v>
      </c>
      <c r="AB49" s="11" t="str">
        <f>[45]Outubro!$H$31</f>
        <v>*</v>
      </c>
      <c r="AC49" s="11" t="str">
        <f>[45]Outubro!$H$32</f>
        <v>*</v>
      </c>
      <c r="AD49" s="11" t="str">
        <f>[45]Outubro!$H$33</f>
        <v>*</v>
      </c>
      <c r="AE49" s="11" t="str">
        <f>[45]Outubro!$H$34</f>
        <v>*</v>
      </c>
      <c r="AF49" s="11" t="str">
        <f>[45]Outubro!$H$35</f>
        <v>*</v>
      </c>
      <c r="AG49" s="14" t="s">
        <v>226</v>
      </c>
      <c r="AH49" s="124" t="s">
        <v>226</v>
      </c>
    </row>
    <row r="50" spans="1:38" s="5" customFormat="1" ht="17.100000000000001" customHeight="1" x14ac:dyDescent="0.2">
      <c r="A50" s="58" t="s">
        <v>33</v>
      </c>
      <c r="B50" s="13">
        <f t="shared" ref="B50:AG50" si="9">MAX(B5:B49)</f>
        <v>37.080000000000005</v>
      </c>
      <c r="C50" s="13">
        <f t="shared" si="9"/>
        <v>40.680000000000007</v>
      </c>
      <c r="D50" s="13">
        <f t="shared" si="9"/>
        <v>25.92</v>
      </c>
      <c r="E50" s="13">
        <f t="shared" si="9"/>
        <v>33.840000000000003</v>
      </c>
      <c r="F50" s="13">
        <f t="shared" si="9"/>
        <v>32.4</v>
      </c>
      <c r="G50" s="13">
        <f t="shared" si="9"/>
        <v>29.16</v>
      </c>
      <c r="H50" s="13">
        <f t="shared" si="9"/>
        <v>25.56</v>
      </c>
      <c r="I50" s="13">
        <f t="shared" si="9"/>
        <v>30.96</v>
      </c>
      <c r="J50" s="13">
        <f t="shared" si="9"/>
        <v>21.240000000000002</v>
      </c>
      <c r="K50" s="13">
        <f t="shared" si="9"/>
        <v>33.480000000000004</v>
      </c>
      <c r="L50" s="13">
        <f t="shared" si="9"/>
        <v>31.319999999999997</v>
      </c>
      <c r="M50" s="13">
        <f t="shared" si="9"/>
        <v>33.480000000000004</v>
      </c>
      <c r="N50" s="13">
        <f t="shared" si="9"/>
        <v>35.28</v>
      </c>
      <c r="O50" s="13">
        <f t="shared" si="9"/>
        <v>58.32</v>
      </c>
      <c r="P50" s="13">
        <f t="shared" si="9"/>
        <v>30.96</v>
      </c>
      <c r="Q50" s="13">
        <f t="shared" si="9"/>
        <v>29.52</v>
      </c>
      <c r="R50" s="13">
        <f t="shared" si="9"/>
        <v>32.4</v>
      </c>
      <c r="S50" s="13">
        <f t="shared" si="9"/>
        <v>35.64</v>
      </c>
      <c r="T50" s="13">
        <f t="shared" si="9"/>
        <v>36.72</v>
      </c>
      <c r="U50" s="13">
        <f t="shared" si="9"/>
        <v>33.480000000000004</v>
      </c>
      <c r="V50" s="13">
        <f t="shared" si="9"/>
        <v>64.44</v>
      </c>
      <c r="W50" s="13">
        <f t="shared" si="9"/>
        <v>20.16</v>
      </c>
      <c r="X50" s="13">
        <f t="shared" si="9"/>
        <v>18</v>
      </c>
      <c r="Y50" s="13">
        <f t="shared" si="9"/>
        <v>29.880000000000003</v>
      </c>
      <c r="Z50" s="13">
        <f t="shared" si="9"/>
        <v>41.4</v>
      </c>
      <c r="AA50" s="13">
        <f t="shared" si="9"/>
        <v>36.72</v>
      </c>
      <c r="AB50" s="13">
        <f t="shared" si="9"/>
        <v>41.04</v>
      </c>
      <c r="AC50" s="13">
        <f t="shared" si="9"/>
        <v>33.840000000000003</v>
      </c>
      <c r="AD50" s="13">
        <f t="shared" si="9"/>
        <v>34.200000000000003</v>
      </c>
      <c r="AE50" s="13">
        <f t="shared" si="9"/>
        <v>30.96</v>
      </c>
      <c r="AF50" s="13">
        <f>MAX(AF5:AF49)</f>
        <v>47.16</v>
      </c>
      <c r="AG50" s="14">
        <f t="shared" si="9"/>
        <v>64.44</v>
      </c>
      <c r="AH50" s="93">
        <f>AVERAGE(AH5:AH49)</f>
        <v>16.83464489021415</v>
      </c>
      <c r="AK50" s="5" t="s">
        <v>47</v>
      </c>
      <c r="AL50" s="5" t="s">
        <v>47</v>
      </c>
    </row>
    <row r="51" spans="1:38" x14ac:dyDescent="0.2">
      <c r="A51" s="46"/>
      <c r="B51" s="47"/>
      <c r="C51" s="47"/>
      <c r="D51" s="47" t="s">
        <v>101</v>
      </c>
      <c r="E51" s="47"/>
      <c r="F51" s="47"/>
      <c r="G51" s="47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54"/>
      <c r="AE51" s="60" t="s">
        <v>47</v>
      </c>
      <c r="AF51" s="60"/>
      <c r="AG51" s="51"/>
      <c r="AH51" s="53"/>
      <c r="AK51" t="s">
        <v>47</v>
      </c>
    </row>
    <row r="52" spans="1:38" x14ac:dyDescent="0.2">
      <c r="A52" s="46"/>
      <c r="B52" s="48" t="s">
        <v>102</v>
      </c>
      <c r="C52" s="48"/>
      <c r="D52" s="48"/>
      <c r="E52" s="48"/>
      <c r="F52" s="48"/>
      <c r="G52" s="48"/>
      <c r="H52" s="48"/>
      <c r="I52" s="48"/>
      <c r="J52" s="89"/>
      <c r="K52" s="89"/>
      <c r="L52" s="89"/>
      <c r="M52" s="89" t="s">
        <v>45</v>
      </c>
      <c r="N52" s="89"/>
      <c r="O52" s="89"/>
      <c r="P52" s="89"/>
      <c r="Q52" s="89"/>
      <c r="R52" s="89"/>
      <c r="S52" s="89"/>
      <c r="T52" s="150" t="s">
        <v>97</v>
      </c>
      <c r="U52" s="150"/>
      <c r="V52" s="150"/>
      <c r="W52" s="150"/>
      <c r="X52" s="150"/>
      <c r="Y52" s="89"/>
      <c r="Z52" s="89"/>
      <c r="AA52" s="89"/>
      <c r="AB52" s="89"/>
      <c r="AC52" s="89"/>
      <c r="AD52" s="89"/>
      <c r="AE52" s="89"/>
      <c r="AF52" s="115"/>
      <c r="AG52" s="51"/>
      <c r="AH52" s="50"/>
      <c r="AJ52" t="s">
        <v>47</v>
      </c>
      <c r="AK52" t="s">
        <v>47</v>
      </c>
      <c r="AL52" t="s">
        <v>47</v>
      </c>
    </row>
    <row r="53" spans="1:38" x14ac:dyDescent="0.2">
      <c r="A53" s="49"/>
      <c r="B53" s="89"/>
      <c r="C53" s="89"/>
      <c r="D53" s="89"/>
      <c r="E53" s="89"/>
      <c r="F53" s="89"/>
      <c r="G53" s="89"/>
      <c r="H53" s="89"/>
      <c r="I53" s="89"/>
      <c r="J53" s="90"/>
      <c r="K53" s="90"/>
      <c r="L53" s="90"/>
      <c r="M53" s="90" t="s">
        <v>46</v>
      </c>
      <c r="N53" s="90"/>
      <c r="O53" s="90"/>
      <c r="P53" s="90"/>
      <c r="Q53" s="89"/>
      <c r="R53" s="89"/>
      <c r="S53" s="89"/>
      <c r="T53" s="151" t="s">
        <v>98</v>
      </c>
      <c r="U53" s="151"/>
      <c r="V53" s="151"/>
      <c r="W53" s="151"/>
      <c r="X53" s="151"/>
      <c r="Y53" s="89"/>
      <c r="Z53" s="89"/>
      <c r="AA53" s="89"/>
      <c r="AB53" s="89"/>
      <c r="AC53" s="89"/>
      <c r="AD53" s="54"/>
      <c r="AE53" s="54"/>
      <c r="AF53" s="54"/>
      <c r="AG53" s="51"/>
      <c r="AH53" s="50"/>
    </row>
    <row r="54" spans="1:38" x14ac:dyDescent="0.2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54"/>
      <c r="AE54" s="54"/>
      <c r="AF54" s="54"/>
      <c r="AG54" s="51"/>
      <c r="AH54" s="94"/>
      <c r="AL54" t="s">
        <v>47</v>
      </c>
    </row>
    <row r="55" spans="1:38" x14ac:dyDescent="0.2">
      <c r="A55" s="4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54"/>
      <c r="AF55" s="54"/>
      <c r="AG55" s="51"/>
      <c r="AH55" s="53"/>
    </row>
    <row r="56" spans="1:38" x14ac:dyDescent="0.2">
      <c r="A56" s="4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55"/>
      <c r="AF56" s="55"/>
      <c r="AG56" s="51"/>
      <c r="AH56" s="53"/>
      <c r="AK56" t="s">
        <v>47</v>
      </c>
    </row>
    <row r="57" spans="1:38" ht="13.5" thickBot="1" x14ac:dyDescent="0.25">
      <c r="A57" s="61"/>
      <c r="B57" s="62"/>
      <c r="C57" s="62"/>
      <c r="D57" s="62"/>
      <c r="E57" s="62"/>
      <c r="F57" s="62"/>
      <c r="G57" s="62" t="s">
        <v>47</v>
      </c>
      <c r="H57" s="62"/>
      <c r="I57" s="62"/>
      <c r="J57" s="62"/>
      <c r="K57" s="62"/>
      <c r="L57" s="62" t="s">
        <v>47</v>
      </c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3"/>
      <c r="AH57" s="95"/>
    </row>
    <row r="58" spans="1:38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H58" s="1"/>
      <c r="AK58" t="s">
        <v>47</v>
      </c>
    </row>
    <row r="60" spans="1:38" x14ac:dyDescent="0.2">
      <c r="AA60" s="3" t="s">
        <v>47</v>
      </c>
      <c r="AH60" t="s">
        <v>47</v>
      </c>
      <c r="AK60" t="s">
        <v>47</v>
      </c>
    </row>
    <row r="61" spans="1:38" x14ac:dyDescent="0.2">
      <c r="U61" s="3" t="s">
        <v>47</v>
      </c>
    </row>
    <row r="62" spans="1:38" x14ac:dyDescent="0.2">
      <c r="J62" s="3" t="s">
        <v>47</v>
      </c>
      <c r="N62" s="3" t="s">
        <v>47</v>
      </c>
      <c r="S62" s="3" t="s">
        <v>47</v>
      </c>
      <c r="V62" s="3" t="s">
        <v>47</v>
      </c>
      <c r="AL62" t="s">
        <v>47</v>
      </c>
    </row>
    <row r="63" spans="1:38" x14ac:dyDescent="0.2">
      <c r="G63" s="3" t="s">
        <v>47</v>
      </c>
      <c r="H63" s="3" t="s">
        <v>229</v>
      </c>
      <c r="P63" s="3" t="s">
        <v>47</v>
      </c>
      <c r="S63" s="3" t="s">
        <v>47</v>
      </c>
      <c r="U63" s="3" t="s">
        <v>47</v>
      </c>
      <c r="V63" s="3" t="s">
        <v>47</v>
      </c>
      <c r="AC63" s="3" t="s">
        <v>47</v>
      </c>
    </row>
    <row r="64" spans="1:38" x14ac:dyDescent="0.2">
      <c r="T64" s="3" t="s">
        <v>47</v>
      </c>
      <c r="W64" s="3" t="s">
        <v>47</v>
      </c>
      <c r="AA64" s="3" t="s">
        <v>47</v>
      </c>
      <c r="AE64" s="3" t="s">
        <v>47</v>
      </c>
    </row>
    <row r="65" spans="7:37" x14ac:dyDescent="0.2">
      <c r="W65" s="3" t="s">
        <v>47</v>
      </c>
      <c r="Z65" s="3" t="s">
        <v>47</v>
      </c>
    </row>
    <row r="66" spans="7:37" x14ac:dyDescent="0.2">
      <c r="P66" s="3" t="s">
        <v>47</v>
      </c>
      <c r="Q66" s="3" t="s">
        <v>47</v>
      </c>
      <c r="AA66" s="3" t="s">
        <v>47</v>
      </c>
      <c r="AE66" s="3" t="s">
        <v>47</v>
      </c>
    </row>
    <row r="68" spans="7:37" x14ac:dyDescent="0.2">
      <c r="K68" s="3" t="s">
        <v>47</v>
      </c>
      <c r="M68" s="3" t="s">
        <v>47</v>
      </c>
    </row>
    <row r="69" spans="7:37" x14ac:dyDescent="0.2">
      <c r="G69" s="3" t="s">
        <v>47</v>
      </c>
    </row>
    <row r="70" spans="7:37" x14ac:dyDescent="0.2">
      <c r="M70" s="3" t="s">
        <v>47</v>
      </c>
    </row>
    <row r="72" spans="7:37" x14ac:dyDescent="0.2">
      <c r="R72" s="3" t="s">
        <v>47</v>
      </c>
      <c r="AK72" t="s">
        <v>47</v>
      </c>
    </row>
  </sheetData>
  <sheetProtection password="C6EC" sheet="1" objects="1" scenarios="1"/>
  <mergeCells count="36"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"/>
  <sheetViews>
    <sheetView workbookViewId="0">
      <selection activeCell="AN65" sqref="AN65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8.140625" style="6" bestFit="1" customWidth="1"/>
  </cols>
  <sheetData>
    <row r="1" spans="1:38" ht="20.100000000000001" customHeight="1" thickBot="1" x14ac:dyDescent="0.25">
      <c r="A1" s="143" t="s">
        <v>29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5"/>
    </row>
    <row r="2" spans="1:38" s="4" customFormat="1" ht="16.5" customHeight="1" x14ac:dyDescent="0.2">
      <c r="A2" s="177" t="s">
        <v>21</v>
      </c>
      <c r="B2" s="140" t="s">
        <v>230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72"/>
    </row>
    <row r="3" spans="1:38" s="5" customFormat="1" ht="12" customHeight="1" x14ac:dyDescent="0.2">
      <c r="A3" s="178"/>
      <c r="B3" s="179">
        <v>1</v>
      </c>
      <c r="C3" s="173">
        <f>SUM(B3+1)</f>
        <v>2</v>
      </c>
      <c r="D3" s="173">
        <f t="shared" ref="D3:AD3" si="0">SUM(C3+1)</f>
        <v>3</v>
      </c>
      <c r="E3" s="173">
        <f t="shared" si="0"/>
        <v>4</v>
      </c>
      <c r="F3" s="173">
        <f t="shared" si="0"/>
        <v>5</v>
      </c>
      <c r="G3" s="173">
        <f t="shared" si="0"/>
        <v>6</v>
      </c>
      <c r="H3" s="173">
        <f t="shared" si="0"/>
        <v>7</v>
      </c>
      <c r="I3" s="173">
        <f t="shared" si="0"/>
        <v>8</v>
      </c>
      <c r="J3" s="173">
        <f t="shared" si="0"/>
        <v>9</v>
      </c>
      <c r="K3" s="173">
        <f t="shared" si="0"/>
        <v>10</v>
      </c>
      <c r="L3" s="173">
        <f t="shared" si="0"/>
        <v>11</v>
      </c>
      <c r="M3" s="173">
        <f t="shared" si="0"/>
        <v>12</v>
      </c>
      <c r="N3" s="173">
        <f t="shared" si="0"/>
        <v>13</v>
      </c>
      <c r="O3" s="173">
        <f t="shared" si="0"/>
        <v>14</v>
      </c>
      <c r="P3" s="173">
        <f t="shared" si="0"/>
        <v>15</v>
      </c>
      <c r="Q3" s="173">
        <f t="shared" si="0"/>
        <v>16</v>
      </c>
      <c r="R3" s="173">
        <f t="shared" si="0"/>
        <v>17</v>
      </c>
      <c r="S3" s="173">
        <f t="shared" si="0"/>
        <v>18</v>
      </c>
      <c r="T3" s="173">
        <f t="shared" si="0"/>
        <v>19</v>
      </c>
      <c r="U3" s="173">
        <f t="shared" si="0"/>
        <v>20</v>
      </c>
      <c r="V3" s="173">
        <f t="shared" si="0"/>
        <v>21</v>
      </c>
      <c r="W3" s="173">
        <f t="shared" si="0"/>
        <v>22</v>
      </c>
      <c r="X3" s="173">
        <f t="shared" si="0"/>
        <v>23</v>
      </c>
      <c r="Y3" s="173">
        <f t="shared" si="0"/>
        <v>24</v>
      </c>
      <c r="Z3" s="173">
        <f t="shared" si="0"/>
        <v>25</v>
      </c>
      <c r="AA3" s="173">
        <f t="shared" si="0"/>
        <v>26</v>
      </c>
      <c r="AB3" s="173">
        <f t="shared" si="0"/>
        <v>27</v>
      </c>
      <c r="AC3" s="173">
        <f t="shared" si="0"/>
        <v>28</v>
      </c>
      <c r="AD3" s="173">
        <f t="shared" si="0"/>
        <v>29</v>
      </c>
      <c r="AE3" s="174">
        <v>30</v>
      </c>
      <c r="AF3" s="176">
        <v>31</v>
      </c>
      <c r="AG3" s="119" t="s">
        <v>222</v>
      </c>
    </row>
    <row r="4" spans="1:38" s="5" customFormat="1" ht="13.5" customHeight="1" x14ac:dyDescent="0.2">
      <c r="A4" s="178"/>
      <c r="B4" s="180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75"/>
      <c r="AF4" s="153"/>
      <c r="AG4" s="120" t="s">
        <v>35</v>
      </c>
    </row>
    <row r="5" spans="1:38" s="5" customFormat="1" x14ac:dyDescent="0.2">
      <c r="A5" s="97" t="s">
        <v>40</v>
      </c>
      <c r="B5" s="132" t="str">
        <f>[1]Outubro!$I$5</f>
        <v>O</v>
      </c>
      <c r="C5" s="132" t="str">
        <f>[1]Outubro!$I$6</f>
        <v>NE</v>
      </c>
      <c r="D5" s="132" t="str">
        <f>[1]Outubro!$I$7</f>
        <v>O</v>
      </c>
      <c r="E5" s="132" t="str">
        <f>[1]Outubro!$I$8</f>
        <v>O</v>
      </c>
      <c r="F5" s="132" t="str">
        <f>[1]Outubro!$I$9</f>
        <v>N</v>
      </c>
      <c r="G5" s="132" t="str">
        <f>[1]Outubro!$I$10</f>
        <v>NO</v>
      </c>
      <c r="H5" s="132" t="str">
        <f>[1]Outubro!$I$11</f>
        <v>NO</v>
      </c>
      <c r="I5" s="132" t="str">
        <f>[1]Outubro!$I$12</f>
        <v>O</v>
      </c>
      <c r="J5" s="132" t="str">
        <f>[1]Outubro!$I$13</f>
        <v>S</v>
      </c>
      <c r="K5" s="132" t="str">
        <f>[1]Outubro!$I$14</f>
        <v>O</v>
      </c>
      <c r="L5" s="132" t="str">
        <f>[1]Outubro!$I$15</f>
        <v>SE</v>
      </c>
      <c r="M5" s="132" t="str">
        <f>[1]Outubro!$I$16</f>
        <v>SE</v>
      </c>
      <c r="N5" s="132" t="str">
        <f>[1]Outubro!$I$17</f>
        <v>SE</v>
      </c>
      <c r="O5" s="132" t="str">
        <f>[1]Outubro!$I$18</f>
        <v>NE</v>
      </c>
      <c r="P5" s="132" t="str">
        <f>[1]Outubro!$I$19</f>
        <v>O</v>
      </c>
      <c r="Q5" s="132" t="str">
        <f>[1]Outubro!$I$20</f>
        <v>O</v>
      </c>
      <c r="R5" s="132" t="str">
        <f>[1]Outubro!$I$21</f>
        <v>O</v>
      </c>
      <c r="S5" s="132" t="str">
        <f>[1]Outubro!$I$22</f>
        <v>L</v>
      </c>
      <c r="T5" s="132" t="str">
        <f>[1]Outubro!$I$23</f>
        <v>NO</v>
      </c>
      <c r="U5" s="132" t="str">
        <f>[1]Outubro!$I$24</f>
        <v>SO</v>
      </c>
      <c r="V5" s="132" t="str">
        <f>[1]Outubro!$I$25</f>
        <v>L</v>
      </c>
      <c r="W5" s="132" t="str">
        <f>[1]Outubro!$I$26</f>
        <v>NO</v>
      </c>
      <c r="X5" s="132" t="str">
        <f>[1]Outubro!$I$27</f>
        <v>NO</v>
      </c>
      <c r="Y5" s="132" t="str">
        <f>[1]Outubro!$I$28</f>
        <v>O</v>
      </c>
      <c r="Z5" s="132" t="str">
        <f>[1]Outubro!$I$29</f>
        <v>NO</v>
      </c>
      <c r="AA5" s="132" t="str">
        <f>[1]Outubro!$I$30</f>
        <v>O</v>
      </c>
      <c r="AB5" s="132" t="str">
        <f>[1]Outubro!$I$31</f>
        <v>L</v>
      </c>
      <c r="AC5" s="132" t="str">
        <f>[1]Outubro!$I$32</f>
        <v>SE</v>
      </c>
      <c r="AD5" s="132" t="str">
        <f>[1]Outubro!$I$33</f>
        <v>L</v>
      </c>
      <c r="AE5" s="132" t="str">
        <f>[1]Outubro!$I$34</f>
        <v>O</v>
      </c>
      <c r="AF5" s="132" t="str">
        <f>[1]Outubro!$I$35</f>
        <v>O</v>
      </c>
      <c r="AG5" s="133" t="str">
        <f>[1]Outubro!$I$36</f>
        <v>O</v>
      </c>
    </row>
    <row r="6" spans="1:38" x14ac:dyDescent="0.2">
      <c r="A6" s="97" t="s">
        <v>0</v>
      </c>
      <c r="B6" s="11" t="str">
        <f>[2]Outubro!$I$5</f>
        <v>SO</v>
      </c>
      <c r="C6" s="11" t="str">
        <f>[2]Outubro!$I$6</f>
        <v>SO</v>
      </c>
      <c r="D6" s="11" t="str">
        <f>[2]Outubro!$I$7</f>
        <v>SO</v>
      </c>
      <c r="E6" s="11" t="str">
        <f>[2]Outubro!$I$8</f>
        <v>SO</v>
      </c>
      <c r="F6" s="11" t="str">
        <f>[2]Outubro!$I$9</f>
        <v>SO</v>
      </c>
      <c r="G6" s="11" t="str">
        <f>[2]Outubro!$I$10</f>
        <v>SO</v>
      </c>
      <c r="H6" s="11" t="str">
        <f>[2]Outubro!$I$11</f>
        <v>SO</v>
      </c>
      <c r="I6" s="11" t="str">
        <f>[2]Outubro!$I$12</f>
        <v>SO</v>
      </c>
      <c r="J6" s="11" t="str">
        <f>[2]Outubro!$I$13</f>
        <v>SO</v>
      </c>
      <c r="K6" s="11" t="str">
        <f>[2]Outubro!$I$14</f>
        <v>SO</v>
      </c>
      <c r="L6" s="11" t="str">
        <f>[2]Outubro!$I$15</f>
        <v>SO</v>
      </c>
      <c r="M6" s="11" t="str">
        <f>[2]Outubro!$I$16</f>
        <v>SO</v>
      </c>
      <c r="N6" s="11" t="str">
        <f>[2]Outubro!$I$17</f>
        <v>SO</v>
      </c>
      <c r="O6" s="11" t="str">
        <f>[2]Outubro!$I$18</f>
        <v>SO</v>
      </c>
      <c r="P6" s="11" t="str">
        <f>[2]Outubro!$I$19</f>
        <v>SO</v>
      </c>
      <c r="Q6" s="11" t="str">
        <f>[2]Outubro!$I$20</f>
        <v>SO</v>
      </c>
      <c r="R6" s="11" t="str">
        <f>[2]Outubro!$I$21</f>
        <v>SO</v>
      </c>
      <c r="S6" s="11" t="str">
        <f>[2]Outubro!$I$22</f>
        <v>SO</v>
      </c>
      <c r="T6" s="129" t="str">
        <f>[2]Outubro!$I$23</f>
        <v>SO</v>
      </c>
      <c r="U6" s="129" t="str">
        <f>[2]Outubro!$I$24</f>
        <v>SO</v>
      </c>
      <c r="V6" s="129" t="str">
        <f>[2]Outubro!$I$25</f>
        <v>SO</v>
      </c>
      <c r="W6" s="129" t="str">
        <f>[2]Outubro!$I$26</f>
        <v>SO</v>
      </c>
      <c r="X6" s="129" t="str">
        <f>[2]Outubro!$I$27</f>
        <v>SO</v>
      </c>
      <c r="Y6" s="129" t="str">
        <f>[2]Outubro!$I$28</f>
        <v>SO</v>
      </c>
      <c r="Z6" s="129" t="str">
        <f>[2]Outubro!$I$29</f>
        <v>SO</v>
      </c>
      <c r="AA6" s="129" t="str">
        <f>[2]Outubro!$I$30</f>
        <v>SO</v>
      </c>
      <c r="AB6" s="129" t="str">
        <f>[2]Outubro!$I$31</f>
        <v>SO</v>
      </c>
      <c r="AC6" s="129" t="str">
        <f>[2]Outubro!$I$32</f>
        <v>SO</v>
      </c>
      <c r="AD6" s="129" t="str">
        <f>[2]Outubro!$I$33</f>
        <v>SO</v>
      </c>
      <c r="AE6" s="129" t="str">
        <f>[2]Outubro!$I$34</f>
        <v>SO</v>
      </c>
      <c r="AF6" s="129" t="str">
        <f>[2]Outubro!$I$35</f>
        <v>SO</v>
      </c>
      <c r="AG6" s="125" t="str">
        <f>[2]Outubro!$I$36</f>
        <v>SO</v>
      </c>
    </row>
    <row r="7" spans="1:38" x14ac:dyDescent="0.2">
      <c r="A7" s="97" t="s">
        <v>104</v>
      </c>
      <c r="B7" s="129" t="str">
        <f>[3]Outubro!$I$5</f>
        <v>NE</v>
      </c>
      <c r="C7" s="129" t="str">
        <f>[3]Outubro!$I$6</f>
        <v>NO</v>
      </c>
      <c r="D7" s="129" t="str">
        <f>[3]Outubro!$I$7</f>
        <v>N</v>
      </c>
      <c r="E7" s="129" t="str">
        <f>[3]Outubro!$I$8</f>
        <v>NE</v>
      </c>
      <c r="F7" s="129" t="str">
        <f>[3]Outubro!$I$9</f>
        <v>SO</v>
      </c>
      <c r="G7" s="129" t="str">
        <f>[3]Outubro!$I$10</f>
        <v>SO</v>
      </c>
      <c r="H7" s="129" t="str">
        <f>[3]Outubro!$I$11</f>
        <v>SE</v>
      </c>
      <c r="I7" s="129" t="str">
        <f>[3]Outubro!$I$12</f>
        <v>SE</v>
      </c>
      <c r="J7" s="129" t="str">
        <f>[3]Outubro!$I$13</f>
        <v>L</v>
      </c>
      <c r="K7" s="129" t="str">
        <f>[3]Outubro!$I$14</f>
        <v>L</v>
      </c>
      <c r="L7" s="129" t="str">
        <f>[3]Outubro!$I$15</f>
        <v>NE</v>
      </c>
      <c r="M7" s="129" t="str">
        <f>[3]Outubro!$I$16</f>
        <v>N</v>
      </c>
      <c r="N7" s="129" t="str">
        <f>[3]Outubro!$I$17</f>
        <v>NO</v>
      </c>
      <c r="O7" s="129" t="str">
        <f>[3]Outubro!$I$18</f>
        <v>N</v>
      </c>
      <c r="P7" s="129" t="str">
        <f>[3]Outubro!$I$19</f>
        <v>SE</v>
      </c>
      <c r="Q7" s="129" t="str">
        <f>[3]Outubro!$I$20</f>
        <v>L</v>
      </c>
      <c r="R7" s="129" t="str">
        <f>[3]Outubro!$I$21</f>
        <v>L</v>
      </c>
      <c r="S7" s="129" t="str">
        <f>[3]Outubro!$I$22</f>
        <v>S</v>
      </c>
      <c r="T7" s="129" t="str">
        <f>[3]Outubro!$I$23</f>
        <v>S</v>
      </c>
      <c r="U7" s="129" t="str">
        <f>[3]Outubro!$I$24</f>
        <v>L</v>
      </c>
      <c r="V7" s="129" t="str">
        <f>[3]Outubro!$I$25</f>
        <v>SO</v>
      </c>
      <c r="W7" s="129" t="str">
        <f>[3]Outubro!$I$26</f>
        <v>S</v>
      </c>
      <c r="X7" s="129" t="str">
        <f>[3]Outubro!$I$27</f>
        <v>NE</v>
      </c>
      <c r="Y7" s="129" t="str">
        <f>[3]Outubro!$I$28</f>
        <v>SE</v>
      </c>
      <c r="Z7" s="129" t="str">
        <f>[3]Outubro!$I$29</f>
        <v>SE</v>
      </c>
      <c r="AA7" s="129" t="str">
        <f>[3]Outubro!$I$30</f>
        <v>NE</v>
      </c>
      <c r="AB7" s="129" t="str">
        <f>[3]Outubro!$I$31</f>
        <v>N</v>
      </c>
      <c r="AC7" s="129" t="str">
        <f>[3]Outubro!$I$32</f>
        <v>NE</v>
      </c>
      <c r="AD7" s="129" t="str">
        <f>[3]Outubro!$I$33</f>
        <v>NE</v>
      </c>
      <c r="AE7" s="129" t="str">
        <f>[3]Outubro!$I$34</f>
        <v>NE</v>
      </c>
      <c r="AF7" s="129" t="str">
        <f>[3]Outubro!$I$35</f>
        <v>L</v>
      </c>
      <c r="AG7" s="125" t="str">
        <f>[3]Outubro!$I$36</f>
        <v>NE</v>
      </c>
    </row>
    <row r="8" spans="1:38" x14ac:dyDescent="0.2">
      <c r="A8" s="97" t="s">
        <v>1</v>
      </c>
      <c r="B8" s="11" t="str">
        <f>[4]Outubro!$I$5</f>
        <v>SE</v>
      </c>
      <c r="C8" s="11" t="str">
        <f>[4]Outubro!$I$6</f>
        <v>*</v>
      </c>
      <c r="D8" s="11" t="str">
        <f>[4]Outubro!$I$7</f>
        <v>*</v>
      </c>
      <c r="E8" s="11" t="str">
        <f>[4]Outubro!$I$8</f>
        <v>*</v>
      </c>
      <c r="F8" s="11" t="str">
        <f>[4]Outubro!$I$9</f>
        <v>*</v>
      </c>
      <c r="G8" s="11" t="str">
        <f>[4]Outubro!$I$10</f>
        <v>*</v>
      </c>
      <c r="H8" s="11" t="str">
        <f>[4]Outubro!$I$11</f>
        <v>SE</v>
      </c>
      <c r="I8" s="11" t="str">
        <f>[4]Outubro!$I$12</f>
        <v>SE</v>
      </c>
      <c r="J8" s="11" t="str">
        <f>[4]Outubro!$I$13</f>
        <v>SE</v>
      </c>
      <c r="K8" s="11" t="str">
        <f>[4]Outubro!$I$14</f>
        <v>SE</v>
      </c>
      <c r="L8" s="11" t="str">
        <f>[4]Outubro!$I$15</f>
        <v>N</v>
      </c>
      <c r="M8" s="11" t="str">
        <f>[4]Outubro!$I$16</f>
        <v>N</v>
      </c>
      <c r="N8" s="11" t="str">
        <f>[4]Outubro!$I$17</f>
        <v>O</v>
      </c>
      <c r="O8" s="11" t="str">
        <f>[4]Outubro!$I$18</f>
        <v>*</v>
      </c>
      <c r="P8" s="11" t="str">
        <f>[4]Outubro!$I$19</f>
        <v>*</v>
      </c>
      <c r="Q8" s="11" t="str">
        <f>[4]Outubro!$I$20</f>
        <v>*</v>
      </c>
      <c r="R8" s="11" t="str">
        <f>[4]Outubro!$I$21</f>
        <v>*</v>
      </c>
      <c r="S8" s="11" t="str">
        <f>[4]Outubro!$I$22</f>
        <v>*</v>
      </c>
      <c r="T8" s="129" t="str">
        <f>[4]Outubro!$I$23</f>
        <v>*</v>
      </c>
      <c r="U8" s="129" t="str">
        <f>[4]Outubro!$I$24</f>
        <v>NO</v>
      </c>
      <c r="V8" s="129" t="str">
        <f>[4]Outubro!$I$25</f>
        <v>NE</v>
      </c>
      <c r="W8" s="129" t="str">
        <f>[4]Outubro!$I$26</f>
        <v>S</v>
      </c>
      <c r="X8" s="129" t="str">
        <f>[4]Outubro!$I$27</f>
        <v>SE</v>
      </c>
      <c r="Y8" s="129" t="str">
        <f>[4]Outubro!$I$28</f>
        <v>S</v>
      </c>
      <c r="Z8" s="129" t="str">
        <f>[4]Outubro!$I$29</f>
        <v>S</v>
      </c>
      <c r="AA8" s="129" t="str">
        <f>[4]Outubro!$I$30</f>
        <v>SE</v>
      </c>
      <c r="AB8" s="129" t="str">
        <f>[4]Outubro!$I$31</f>
        <v>*</v>
      </c>
      <c r="AC8" s="129" t="str">
        <f>[4]Outubro!$I$32</f>
        <v>*</v>
      </c>
      <c r="AD8" s="129" t="str">
        <f>[4]Outubro!$I$33</f>
        <v>*</v>
      </c>
      <c r="AE8" s="129" t="str">
        <f>[4]Outubro!$I$34</f>
        <v>*</v>
      </c>
      <c r="AF8" s="129" t="str">
        <f>[4]Outubro!$I$35</f>
        <v>*</v>
      </c>
      <c r="AG8" s="125" t="str">
        <f>[4]Outubro!$I$36</f>
        <v>SE</v>
      </c>
    </row>
    <row r="9" spans="1:38" x14ac:dyDescent="0.2">
      <c r="A9" s="97" t="s">
        <v>167</v>
      </c>
      <c r="B9" s="11" t="str">
        <f>[5]Outubro!$I$5</f>
        <v>N</v>
      </c>
      <c r="C9" s="11" t="str">
        <f>[5]Outubro!$I$6</f>
        <v>NO</v>
      </c>
      <c r="D9" s="11" t="str">
        <f>[5]Outubro!$I$7</f>
        <v>SO</v>
      </c>
      <c r="E9" s="11" t="str">
        <f>[5]Outubro!$I$8</f>
        <v>L</v>
      </c>
      <c r="F9" s="11" t="str">
        <f>[5]Outubro!$I$9</f>
        <v>SO</v>
      </c>
      <c r="G9" s="11" t="str">
        <f>[5]Outubro!$I$10</f>
        <v>SO</v>
      </c>
      <c r="H9" s="11" t="str">
        <f>[5]Outubro!$I$11</f>
        <v>NE</v>
      </c>
      <c r="I9" s="11" t="str">
        <f>[5]Outubro!$I$12</f>
        <v>L</v>
      </c>
      <c r="J9" s="11" t="str">
        <f>[5]Outubro!$I$13</f>
        <v>L</v>
      </c>
      <c r="K9" s="11" t="str">
        <f>[5]Outubro!$I$14</f>
        <v>NE</v>
      </c>
      <c r="L9" s="11" t="str">
        <f>[5]Outubro!$I$15</f>
        <v>N</v>
      </c>
      <c r="M9" s="11" t="str">
        <f>[5]Outubro!$I$16</f>
        <v>N</v>
      </c>
      <c r="N9" s="11" t="str">
        <f>[5]Outubro!$I$17</f>
        <v>NO</v>
      </c>
      <c r="O9" s="11" t="str">
        <f>[5]Outubro!$I$18</f>
        <v>NE</v>
      </c>
      <c r="P9" s="11" t="str">
        <f>[5]Outubro!$I$19</f>
        <v>SO</v>
      </c>
      <c r="Q9" s="11" t="str">
        <f>[5]Outubro!$I$20</f>
        <v>SO</v>
      </c>
      <c r="R9" s="11" t="str">
        <f>[5]Outubro!$I$21</f>
        <v>NE</v>
      </c>
      <c r="S9" s="11" t="str">
        <f>[5]Outubro!$I$22</f>
        <v>N</v>
      </c>
      <c r="T9" s="129" t="str">
        <f>[5]Outubro!$I$23</f>
        <v>SO</v>
      </c>
      <c r="U9" s="129" t="str">
        <f>[5]Outubro!$I$24</f>
        <v>NE</v>
      </c>
      <c r="V9" s="129" t="str">
        <f>[5]Outubro!$I$25</f>
        <v>SO</v>
      </c>
      <c r="W9" s="129" t="str">
        <f>[5]Outubro!$I$26</f>
        <v>S</v>
      </c>
      <c r="X9" s="129" t="str">
        <f>[5]Outubro!$I$27</f>
        <v>SO</v>
      </c>
      <c r="Y9" s="129" t="str">
        <f>[5]Outubro!$I$28</f>
        <v>SO</v>
      </c>
      <c r="Z9" s="129" t="str">
        <f>[5]Outubro!$I$29</f>
        <v>NE</v>
      </c>
      <c r="AA9" s="129" t="str">
        <f>[5]Outubro!$I$30</f>
        <v>N</v>
      </c>
      <c r="AB9" s="129" t="str">
        <f>[5]Outubro!$I$31</f>
        <v>N</v>
      </c>
      <c r="AC9" s="129" t="str">
        <f>[5]Outubro!$I$32</f>
        <v>N</v>
      </c>
      <c r="AD9" s="129" t="str">
        <f>[5]Outubro!$I$33</f>
        <v>NO</v>
      </c>
      <c r="AE9" s="129" t="str">
        <f>[5]Outubro!$I$34</f>
        <v>N</v>
      </c>
      <c r="AF9" s="129" t="str">
        <f>[5]Outubro!$I$35</f>
        <v>N</v>
      </c>
      <c r="AG9" s="137" t="str">
        <f>[5]Outubro!$I$36</f>
        <v>N</v>
      </c>
    </row>
    <row r="10" spans="1:38" x14ac:dyDescent="0.2">
      <c r="A10" s="97" t="s">
        <v>111</v>
      </c>
      <c r="B10" s="11" t="str">
        <f>[6]Outubro!$I$5</f>
        <v>*</v>
      </c>
      <c r="C10" s="11" t="str">
        <f>[6]Outubro!$I$6</f>
        <v>*</v>
      </c>
      <c r="D10" s="11" t="str">
        <f>[6]Outubro!$I$7</f>
        <v>*</v>
      </c>
      <c r="E10" s="11" t="str">
        <f>[6]Outubro!$I$8</f>
        <v>*</v>
      </c>
      <c r="F10" s="11" t="str">
        <f>[6]Outubro!$I$9</f>
        <v>*</v>
      </c>
      <c r="G10" s="11" t="str">
        <f>[6]Outubro!$I$10</f>
        <v>*</v>
      </c>
      <c r="H10" s="11" t="str">
        <f>[6]Outubro!$I$11</f>
        <v>*</v>
      </c>
      <c r="I10" s="11" t="str">
        <f>[6]Outubro!$I$12</f>
        <v>*</v>
      </c>
      <c r="J10" s="11" t="str">
        <f>[6]Outubro!$I$13</f>
        <v>*</v>
      </c>
      <c r="K10" s="11" t="str">
        <f>[6]Outubro!$I$14</f>
        <v>*</v>
      </c>
      <c r="L10" s="11" t="str">
        <f>[6]Outubro!$I$15</f>
        <v>*</v>
      </c>
      <c r="M10" s="11" t="str">
        <f>[6]Outubro!$I$16</f>
        <v>*</v>
      </c>
      <c r="N10" s="11" t="str">
        <f>[6]Outubro!$I$17</f>
        <v>*</v>
      </c>
      <c r="O10" s="11" t="str">
        <f>[6]Outubro!$I$18</f>
        <v>*</v>
      </c>
      <c r="P10" s="11" t="str">
        <f>[6]Outubro!$I$19</f>
        <v>*</v>
      </c>
      <c r="Q10" s="11" t="str">
        <f>[6]Outubro!$I$20</f>
        <v>*</v>
      </c>
      <c r="R10" s="11" t="str">
        <f>[6]Outubro!$I$21</f>
        <v>*</v>
      </c>
      <c r="S10" s="11" t="str">
        <f>[6]Outubro!$I$22</f>
        <v>*</v>
      </c>
      <c r="T10" s="129" t="str">
        <f>[6]Outubro!$I$23</f>
        <v>*</v>
      </c>
      <c r="U10" s="129" t="str">
        <f>[6]Outubro!$I$24</f>
        <v>*</v>
      </c>
      <c r="V10" s="129" t="str">
        <f>[6]Outubro!$I$25</f>
        <v>*</v>
      </c>
      <c r="W10" s="129" t="str">
        <f>[6]Outubro!$I$26</f>
        <v>*</v>
      </c>
      <c r="X10" s="129" t="str">
        <f>[6]Outubro!$I$27</f>
        <v>*</v>
      </c>
      <c r="Y10" s="129" t="str">
        <f>[6]Outubro!$I$28</f>
        <v>*</v>
      </c>
      <c r="Z10" s="129" t="str">
        <f>[6]Outubro!$I$29</f>
        <v>*</v>
      </c>
      <c r="AA10" s="129" t="str">
        <f>[6]Outubro!$I$30</f>
        <v>*</v>
      </c>
      <c r="AB10" s="129" t="str">
        <f>[6]Outubro!$I$31</f>
        <v>*</v>
      </c>
      <c r="AC10" s="129" t="str">
        <f>[6]Outubro!$I$32</f>
        <v>*</v>
      </c>
      <c r="AD10" s="129" t="str">
        <f>[6]Outubro!$I$33</f>
        <v>*</v>
      </c>
      <c r="AE10" s="129" t="str">
        <f>[6]Outubro!$I$34</f>
        <v>*</v>
      </c>
      <c r="AF10" s="129" t="str">
        <f>[6]Outubro!$I$35</f>
        <v>*</v>
      </c>
      <c r="AG10" s="137" t="str">
        <f>[6]Outubro!$I$36</f>
        <v>*</v>
      </c>
    </row>
    <row r="11" spans="1:38" x14ac:dyDescent="0.2">
      <c r="A11" s="97" t="s">
        <v>64</v>
      </c>
      <c r="B11" s="11" t="str">
        <f>[7]Outubro!$I$5</f>
        <v>L</v>
      </c>
      <c r="C11" s="11" t="str">
        <f>[7]Outubro!$I$6</f>
        <v>NE</v>
      </c>
      <c r="D11" s="11" t="str">
        <f>[7]Outubro!$I$7</f>
        <v>SE</v>
      </c>
      <c r="E11" s="11" t="str">
        <f>[7]Outubro!$I$8</f>
        <v>L</v>
      </c>
      <c r="F11" s="11" t="str">
        <f>[7]Outubro!$I$9</f>
        <v>SE</v>
      </c>
      <c r="G11" s="11" t="str">
        <f>[7]Outubro!$I$10</f>
        <v>SO</v>
      </c>
      <c r="H11" s="11" t="str">
        <f>[7]Outubro!$I$11</f>
        <v>SE</v>
      </c>
      <c r="I11" s="11" t="str">
        <f>[7]Outubro!$I$12</f>
        <v>SE</v>
      </c>
      <c r="J11" s="11" t="str">
        <f>[7]Outubro!$I$13</f>
        <v>L</v>
      </c>
      <c r="K11" s="11" t="str">
        <f>[7]Outubro!$I$14</f>
        <v>L</v>
      </c>
      <c r="L11" s="11" t="str">
        <f>[7]Outubro!$I$15</f>
        <v>NE</v>
      </c>
      <c r="M11" s="11" t="str">
        <f>[7]Outubro!$I$16</f>
        <v>NE</v>
      </c>
      <c r="N11" s="11" t="str">
        <f>[7]Outubro!$I$17</f>
        <v>NO</v>
      </c>
      <c r="O11" s="11" t="str">
        <f>[7]Outubro!$I$18</f>
        <v>L</v>
      </c>
      <c r="P11" s="11" t="str">
        <f>[7]Outubro!$I$19</f>
        <v>L</v>
      </c>
      <c r="Q11" s="11" t="str">
        <f>[7]Outubro!$I$20</f>
        <v>SE</v>
      </c>
      <c r="R11" s="11" t="str">
        <f>[7]Outubro!$I$21</f>
        <v>L</v>
      </c>
      <c r="S11" s="11" t="str">
        <f>[7]Outubro!$I$22</f>
        <v>NO</v>
      </c>
      <c r="T11" s="129" t="str">
        <f>[7]Outubro!$I$23</f>
        <v>SE</v>
      </c>
      <c r="U11" s="129" t="str">
        <f>[7]Outubro!$I$24</f>
        <v>L</v>
      </c>
      <c r="V11" s="129" t="str">
        <f>[7]Outubro!$I$25</f>
        <v>NE</v>
      </c>
      <c r="W11" s="129" t="str">
        <f>[7]Outubro!$I$26</f>
        <v>SO</v>
      </c>
      <c r="X11" s="129" t="str">
        <f>[7]Outubro!$I$27</f>
        <v>NE</v>
      </c>
      <c r="Y11" s="129" t="str">
        <f>[7]Outubro!$I$28</f>
        <v>L</v>
      </c>
      <c r="Z11" s="129" t="str">
        <f>[7]Outubro!$I$29</f>
        <v>SE</v>
      </c>
      <c r="AA11" s="129" t="str">
        <f>[7]Outubro!$I$30</f>
        <v>SE</v>
      </c>
      <c r="AB11" s="129" t="str">
        <f>[7]Outubro!$I$31</f>
        <v>L</v>
      </c>
      <c r="AC11" s="129" t="str">
        <f>[7]Outubro!$I$32</f>
        <v>NE</v>
      </c>
      <c r="AD11" s="129" t="str">
        <f>[7]Outubro!$I$33</f>
        <v>NE</v>
      </c>
      <c r="AE11" s="129" t="str">
        <f>[7]Outubro!$I$34</f>
        <v>SE</v>
      </c>
      <c r="AF11" s="129" t="str">
        <f>[7]Outubro!$I$35</f>
        <v>L</v>
      </c>
      <c r="AG11" s="125" t="str">
        <f>[7]Outubro!$I$36</f>
        <v>L</v>
      </c>
    </row>
    <row r="12" spans="1:38" x14ac:dyDescent="0.2">
      <c r="A12" s="97" t="s">
        <v>41</v>
      </c>
      <c r="B12" s="134" t="str">
        <f>[8]Outubro!$I$5</f>
        <v>NE</v>
      </c>
      <c r="C12" s="134" t="str">
        <f>[8]Outubro!$I$6</f>
        <v>N</v>
      </c>
      <c r="D12" s="134" t="str">
        <f>[8]Outubro!$I$7</f>
        <v>SO</v>
      </c>
      <c r="E12" s="134" t="str">
        <f>[8]Outubro!$I$8</f>
        <v>SO</v>
      </c>
      <c r="F12" s="134" t="str">
        <f>[8]Outubro!$I$9</f>
        <v>SO</v>
      </c>
      <c r="G12" s="134" t="str">
        <f>[8]Outubro!$I$10</f>
        <v>SO</v>
      </c>
      <c r="H12" s="134" t="str">
        <f>[8]Outubro!$I$11</f>
        <v>SO</v>
      </c>
      <c r="I12" s="134" t="str">
        <f>[8]Outubro!$I$12</f>
        <v>S</v>
      </c>
      <c r="J12" s="134" t="str">
        <f>[8]Outubro!$I$13</f>
        <v>NE</v>
      </c>
      <c r="K12" s="134" t="str">
        <f>[8]Outubro!$I$14</f>
        <v>NE</v>
      </c>
      <c r="L12" s="134" t="str">
        <f>[8]Outubro!$I$15</f>
        <v>NE</v>
      </c>
      <c r="M12" s="134" t="str">
        <f>[8]Outubro!$I$16</f>
        <v>N</v>
      </c>
      <c r="N12" s="134" t="str">
        <f>[8]Outubro!$I$17</f>
        <v>NE</v>
      </c>
      <c r="O12" s="134" t="str">
        <f>[8]Outubro!$I$18</f>
        <v>NE</v>
      </c>
      <c r="P12" s="134" t="str">
        <f>[8]Outubro!$I$19</f>
        <v>N</v>
      </c>
      <c r="Q12" s="134" t="str">
        <f>[8]Outubro!$I$20</f>
        <v>N</v>
      </c>
      <c r="R12" s="134" t="str">
        <f>[8]Outubro!$I$21</f>
        <v>N</v>
      </c>
      <c r="S12" s="134" t="str">
        <f>[8]Outubro!$I$22</f>
        <v>N</v>
      </c>
      <c r="T12" s="129" t="str">
        <f>[8]Outubro!$I$23</f>
        <v>N</v>
      </c>
      <c r="U12" s="129" t="str">
        <f>[8]Outubro!$I$24</f>
        <v>N</v>
      </c>
      <c r="V12" s="129" t="str">
        <f>[8]Outubro!$I$25</f>
        <v>N</v>
      </c>
      <c r="W12" s="129" t="str">
        <f>[8]Outubro!$I$26</f>
        <v>N</v>
      </c>
      <c r="X12" s="129" t="str">
        <f>[8]Outubro!$I$27</f>
        <v>N</v>
      </c>
      <c r="Y12" s="129" t="str">
        <f>[8]Outubro!$I$28</f>
        <v>N</v>
      </c>
      <c r="Z12" s="129" t="str">
        <f>[8]Outubro!$I$29</f>
        <v>N</v>
      </c>
      <c r="AA12" s="129" t="str">
        <f>[8]Outubro!$I$30</f>
        <v>N</v>
      </c>
      <c r="AB12" s="129" t="str">
        <f>[8]Outubro!$I$31</f>
        <v>N</v>
      </c>
      <c r="AC12" s="129" t="str">
        <f>[8]Outubro!$I$32</f>
        <v>N</v>
      </c>
      <c r="AD12" s="129" t="str">
        <f>[8]Outubro!$I$33</f>
        <v>N</v>
      </c>
      <c r="AE12" s="129" t="str">
        <f>[8]Outubro!$I$34</f>
        <v>N</v>
      </c>
      <c r="AF12" s="129" t="str">
        <f>[8]Outubro!$I$35</f>
        <v>N</v>
      </c>
      <c r="AG12" s="125" t="str">
        <f>[8]Outubro!$I$36</f>
        <v>N</v>
      </c>
      <c r="AJ12" t="s">
        <v>47</v>
      </c>
    </row>
    <row r="13" spans="1:38" x14ac:dyDescent="0.2">
      <c r="A13" s="97" t="s">
        <v>114</v>
      </c>
      <c r="B13" s="11" t="str">
        <f>[9]Outubro!$I$5</f>
        <v>*</v>
      </c>
      <c r="C13" s="11" t="str">
        <f>[9]Outubro!$I$6</f>
        <v>*</v>
      </c>
      <c r="D13" s="11" t="str">
        <f>[9]Outubro!$I$7</f>
        <v>*</v>
      </c>
      <c r="E13" s="11" t="str">
        <f>[9]Outubro!$I$8</f>
        <v>*</v>
      </c>
      <c r="F13" s="11" t="str">
        <f>[9]Outubro!$I$9</f>
        <v>*</v>
      </c>
      <c r="G13" s="11" t="str">
        <f>[9]Outubro!$I$10</f>
        <v>*</v>
      </c>
      <c r="H13" s="11" t="str">
        <f>[9]Outubro!$I$11</f>
        <v>*</v>
      </c>
      <c r="I13" s="11" t="str">
        <f>[9]Outubro!$I$12</f>
        <v>*</v>
      </c>
      <c r="J13" s="11" t="str">
        <f>[9]Outubro!$I$13</f>
        <v>*</v>
      </c>
      <c r="K13" s="11" t="str">
        <f>[9]Outubro!$I$14</f>
        <v>*</v>
      </c>
      <c r="L13" s="11" t="str">
        <f>[9]Outubro!$I$15</f>
        <v>*</v>
      </c>
      <c r="M13" s="11" t="str">
        <f>[9]Outubro!$I$16</f>
        <v>*</v>
      </c>
      <c r="N13" s="11" t="str">
        <f>[9]Outubro!$I$17</f>
        <v>*</v>
      </c>
      <c r="O13" s="11" t="str">
        <f>[9]Outubro!$I$18</f>
        <v>*</v>
      </c>
      <c r="P13" s="11" t="str">
        <f>[9]Outubro!$I$19</f>
        <v>*</v>
      </c>
      <c r="Q13" s="11" t="str">
        <f>[9]Outubro!$I$20</f>
        <v>*</v>
      </c>
      <c r="R13" s="11" t="str">
        <f>[9]Outubro!$I$21</f>
        <v>*</v>
      </c>
      <c r="S13" s="11" t="str">
        <f>[9]Outubro!$I$22</f>
        <v>*</v>
      </c>
      <c r="T13" s="11" t="str">
        <f>[9]Outubro!$I$23</f>
        <v>*</v>
      </c>
      <c r="U13" s="11" t="str">
        <f>[9]Outubro!$I$24</f>
        <v>*</v>
      </c>
      <c r="V13" s="11" t="str">
        <f>[9]Outubro!$I$25</f>
        <v>*</v>
      </c>
      <c r="W13" s="11" t="str">
        <f>[9]Outubro!$I$26</f>
        <v>*</v>
      </c>
      <c r="X13" s="11" t="str">
        <f>[9]Outubro!$I$27</f>
        <v>*</v>
      </c>
      <c r="Y13" s="11" t="str">
        <f>[9]Outubro!$I$28</f>
        <v>*</v>
      </c>
      <c r="Z13" s="11" t="str">
        <f>[9]Outubro!$I$29</f>
        <v>*</v>
      </c>
      <c r="AA13" s="11" t="str">
        <f>[9]Outubro!$I$30</f>
        <v>*</v>
      </c>
      <c r="AB13" s="11" t="str">
        <f>[9]Outubro!$I$31</f>
        <v>*</v>
      </c>
      <c r="AC13" s="11" t="str">
        <f>[9]Outubro!$I$32</f>
        <v>*</v>
      </c>
      <c r="AD13" s="11" t="str">
        <f>[9]Outubro!$I$33</f>
        <v>*</v>
      </c>
      <c r="AE13" s="11" t="str">
        <f>[9]Outubro!$I$34</f>
        <v>*</v>
      </c>
      <c r="AF13" s="11" t="str">
        <f>[9]Outubro!$I$35</f>
        <v>*</v>
      </c>
      <c r="AG13" s="137" t="str">
        <f>[9]Outubro!$I$36</f>
        <v>*</v>
      </c>
      <c r="AL13" t="s">
        <v>47</v>
      </c>
    </row>
    <row r="14" spans="1:38" x14ac:dyDescent="0.2">
      <c r="A14" s="97" t="s">
        <v>118</v>
      </c>
      <c r="B14" s="134" t="str">
        <f>[10]Outubro!$I$5</f>
        <v>*</v>
      </c>
      <c r="C14" s="134" t="str">
        <f>[10]Outubro!$I$6</f>
        <v>*</v>
      </c>
      <c r="D14" s="134" t="str">
        <f>[10]Outubro!$I$7</f>
        <v>*</v>
      </c>
      <c r="E14" s="134" t="str">
        <f>[10]Outubro!$I$8</f>
        <v>*</v>
      </c>
      <c r="F14" s="134" t="str">
        <f>[10]Outubro!$I$9</f>
        <v>*</v>
      </c>
      <c r="G14" s="134" t="str">
        <f>[10]Outubro!$I$10</f>
        <v>*</v>
      </c>
      <c r="H14" s="134" t="str">
        <f>[10]Outubro!$I$11</f>
        <v>*</v>
      </c>
      <c r="I14" s="134" t="str">
        <f>[10]Outubro!$I$12</f>
        <v>*</v>
      </c>
      <c r="J14" s="134" t="str">
        <f>[10]Outubro!$I$13</f>
        <v>*</v>
      </c>
      <c r="K14" s="134" t="str">
        <f>[10]Outubro!$I$14</f>
        <v>*</v>
      </c>
      <c r="L14" s="134" t="str">
        <f>[10]Outubro!$I$15</f>
        <v>*</v>
      </c>
      <c r="M14" s="134" t="str">
        <f>[10]Outubro!$I$16</f>
        <v>*</v>
      </c>
      <c r="N14" s="134" t="str">
        <f>[10]Outubro!$I$17</f>
        <v>*</v>
      </c>
      <c r="O14" s="134" t="str">
        <f>[10]Outubro!$I$18</f>
        <v>*</v>
      </c>
      <c r="P14" s="134" t="str">
        <f>[10]Outubro!$I$19</f>
        <v>*</v>
      </c>
      <c r="Q14" s="134" t="str">
        <f>[10]Outubro!$I$20</f>
        <v>*</v>
      </c>
      <c r="R14" s="134" t="str">
        <f>[10]Outubro!$I$21</f>
        <v>*</v>
      </c>
      <c r="S14" s="134" t="str">
        <f>[10]Outubro!$I$22</f>
        <v>*</v>
      </c>
      <c r="T14" s="129" t="str">
        <f>[10]Outubro!$I$23</f>
        <v>*</v>
      </c>
      <c r="U14" s="129" t="str">
        <f>[10]Outubro!$I$24</f>
        <v>*</v>
      </c>
      <c r="V14" s="129" t="str">
        <f>[10]Outubro!$I$25</f>
        <v>*</v>
      </c>
      <c r="W14" s="129" t="str">
        <f>[10]Outubro!$I$26</f>
        <v>*</v>
      </c>
      <c r="X14" s="129" t="str">
        <f>[10]Outubro!$I$27</f>
        <v>*</v>
      </c>
      <c r="Y14" s="129" t="str">
        <f>[10]Outubro!$I$28</f>
        <v>*</v>
      </c>
      <c r="Z14" s="129" t="str">
        <f>[10]Outubro!$I$29</f>
        <v>*</v>
      </c>
      <c r="AA14" s="129" t="str">
        <f>[10]Outubro!$I$30</f>
        <v>*</v>
      </c>
      <c r="AB14" s="129" t="str">
        <f>[10]Outubro!$I$31</f>
        <v>*</v>
      </c>
      <c r="AC14" s="129" t="str">
        <f>[10]Outubro!$I$32</f>
        <v>*</v>
      </c>
      <c r="AD14" s="129" t="str">
        <f>[10]Outubro!$I$33</f>
        <v>*</v>
      </c>
      <c r="AE14" s="129" t="str">
        <f>[10]Outubro!$I$34</f>
        <v>*</v>
      </c>
      <c r="AF14" s="129" t="str">
        <f>[10]Outubro!$I$35</f>
        <v>*</v>
      </c>
      <c r="AG14" s="137" t="str">
        <f>[10]Outubro!$I$36</f>
        <v>*</v>
      </c>
    </row>
    <row r="15" spans="1:38" x14ac:dyDescent="0.2">
      <c r="A15" s="97" t="s">
        <v>121</v>
      </c>
      <c r="B15" s="134" t="str">
        <f>[11]Outubro!$I$5</f>
        <v>N</v>
      </c>
      <c r="C15" s="134" t="str">
        <f>[11]Outubro!$I$6</f>
        <v>NO</v>
      </c>
      <c r="D15" s="134" t="str">
        <f>[11]Outubro!$I$7</f>
        <v>SE</v>
      </c>
      <c r="E15" s="134" t="str">
        <f>[11]Outubro!$I$8</f>
        <v>NE</v>
      </c>
      <c r="F15" s="134" t="str">
        <f>[11]Outubro!$I$9</f>
        <v>SO</v>
      </c>
      <c r="G15" s="134" t="str">
        <f>[11]Outubro!$I$10</f>
        <v>SO</v>
      </c>
      <c r="H15" s="134" t="str">
        <f>[11]Outubro!$I$11</f>
        <v>NE</v>
      </c>
      <c r="I15" s="134" t="str">
        <f>[11]Outubro!$I$12</f>
        <v>L</v>
      </c>
      <c r="J15" s="134" t="str">
        <f>[11]Outubro!$I$13</f>
        <v>L</v>
      </c>
      <c r="K15" s="134" t="str">
        <f>[11]Outubro!$I$14</f>
        <v>NE</v>
      </c>
      <c r="L15" s="134" t="str">
        <f>[11]Outubro!$I$15</f>
        <v>N</v>
      </c>
      <c r="M15" s="134" t="str">
        <f>[11]Outubro!$I$16</f>
        <v>N</v>
      </c>
      <c r="N15" s="134" t="str">
        <f>[11]Outubro!$I$17</f>
        <v>N</v>
      </c>
      <c r="O15" s="134" t="str">
        <f>[11]Outubro!$I$18</f>
        <v>N</v>
      </c>
      <c r="P15" s="134" t="str">
        <f>[11]Outubro!$I$19</f>
        <v>SO</v>
      </c>
      <c r="Q15" s="134" t="str">
        <f>[11]Outubro!$I$20</f>
        <v>L</v>
      </c>
      <c r="R15" s="134" t="str">
        <f>[11]Outubro!$I$21</f>
        <v>NE</v>
      </c>
      <c r="S15" s="134" t="str">
        <f>[11]Outubro!$I$22</f>
        <v>NE</v>
      </c>
      <c r="T15" s="129" t="str">
        <f>[11]Outubro!$I$23</f>
        <v>SO</v>
      </c>
      <c r="U15" s="129" t="str">
        <f>[11]Outubro!$I$24</f>
        <v>NE</v>
      </c>
      <c r="V15" s="134" t="str">
        <f>[11]Outubro!$I$25</f>
        <v>SO</v>
      </c>
      <c r="W15" s="129" t="str">
        <f>[11]Outubro!$I$26</f>
        <v>S</v>
      </c>
      <c r="X15" s="129" t="str">
        <f>[11]Outubro!$I$27</f>
        <v>S</v>
      </c>
      <c r="Y15" s="129" t="str">
        <f>[11]Outubro!$I$28</f>
        <v>N</v>
      </c>
      <c r="Z15" s="129" t="str">
        <f>[11]Outubro!$I$29</f>
        <v>NE</v>
      </c>
      <c r="AA15" s="129" t="str">
        <f>[11]Outubro!$I$30</f>
        <v>NE</v>
      </c>
      <c r="AB15" s="129" t="str">
        <f>[11]Outubro!$I$31</f>
        <v>N</v>
      </c>
      <c r="AC15" s="129" t="str">
        <f>[11]Outubro!$I$32</f>
        <v>NE</v>
      </c>
      <c r="AD15" s="129" t="str">
        <f>[11]Outubro!$I$33</f>
        <v>N</v>
      </c>
      <c r="AE15" s="129" t="str">
        <f>[11]Outubro!$I$34</f>
        <v>NE</v>
      </c>
      <c r="AF15" s="129" t="str">
        <f>[11]Outubro!$I$35</f>
        <v>NE</v>
      </c>
      <c r="AG15" s="137" t="str">
        <f>[11]Outubro!$I$36</f>
        <v>NE</v>
      </c>
    </row>
    <row r="16" spans="1:38" x14ac:dyDescent="0.2">
      <c r="A16" s="97" t="s">
        <v>168</v>
      </c>
      <c r="B16" s="134" t="str">
        <f>[12]Outubro!$I$5</f>
        <v>*</v>
      </c>
      <c r="C16" s="134" t="str">
        <f>[12]Outubro!$I$6</f>
        <v>*</v>
      </c>
      <c r="D16" s="134" t="str">
        <f>[12]Outubro!$I$7</f>
        <v>*</v>
      </c>
      <c r="E16" s="134" t="str">
        <f>[12]Outubro!$I$8</f>
        <v>*</v>
      </c>
      <c r="F16" s="134" t="str">
        <f>[12]Outubro!$I$9</f>
        <v>*</v>
      </c>
      <c r="G16" s="134" t="str">
        <f>[12]Outubro!$I$10</f>
        <v>*</v>
      </c>
      <c r="H16" s="134" t="str">
        <f>[12]Outubro!$I$11</f>
        <v>*</v>
      </c>
      <c r="I16" s="134" t="str">
        <f>[12]Outubro!$I$12</f>
        <v>*</v>
      </c>
      <c r="J16" s="134" t="str">
        <f>[12]Outubro!$I$13</f>
        <v>*</v>
      </c>
      <c r="K16" s="134" t="str">
        <f>[12]Outubro!$I$14</f>
        <v>*</v>
      </c>
      <c r="L16" s="134" t="str">
        <f>[12]Outubro!$I$15</f>
        <v>*</v>
      </c>
      <c r="M16" s="134" t="str">
        <f>[12]Outubro!$I$16</f>
        <v>*</v>
      </c>
      <c r="N16" s="134" t="str">
        <f>[12]Outubro!$I$17</f>
        <v>*</v>
      </c>
      <c r="O16" s="134" t="str">
        <f>[12]Outubro!$I$18</f>
        <v>*</v>
      </c>
      <c r="P16" s="134" t="str">
        <f>[12]Outubro!$I$19</f>
        <v>*</v>
      </c>
      <c r="Q16" s="134" t="str">
        <f>[12]Outubro!$I$20</f>
        <v>*</v>
      </c>
      <c r="R16" s="134" t="str">
        <f>[12]Outubro!$I$21</f>
        <v>*</v>
      </c>
      <c r="S16" s="134" t="str">
        <f>[12]Outubro!$I$22</f>
        <v>*</v>
      </c>
      <c r="T16" s="129" t="str">
        <f>[12]Outubro!$I$23</f>
        <v>*</v>
      </c>
      <c r="U16" s="129" t="str">
        <f>[12]Outubro!$I$24</f>
        <v>*</v>
      </c>
      <c r="V16" s="129" t="str">
        <f>[12]Outubro!$I$25</f>
        <v>*</v>
      </c>
      <c r="W16" s="129" t="str">
        <f>[12]Outubro!$I$26</f>
        <v>*</v>
      </c>
      <c r="X16" s="129" t="str">
        <f>[12]Outubro!$I$27</f>
        <v>*</v>
      </c>
      <c r="Y16" s="129" t="str">
        <f>[12]Outubro!$I$28</f>
        <v>*</v>
      </c>
      <c r="Z16" s="129" t="str">
        <f>[12]Outubro!$I$29</f>
        <v>*</v>
      </c>
      <c r="AA16" s="129" t="str">
        <f>[12]Outubro!$I$30</f>
        <v>*</v>
      </c>
      <c r="AB16" s="129" t="str">
        <f>[12]Outubro!$I$31</f>
        <v>*</v>
      </c>
      <c r="AC16" s="129" t="str">
        <f>[12]Outubro!$I$32</f>
        <v>*</v>
      </c>
      <c r="AD16" s="129" t="str">
        <f>[12]Outubro!$I$33</f>
        <v>*</v>
      </c>
      <c r="AE16" s="129" t="str">
        <f>[12]Outubro!$I$34</f>
        <v>*</v>
      </c>
      <c r="AF16" s="129" t="str">
        <f>[12]Outubro!$I$35</f>
        <v>*</v>
      </c>
      <c r="AG16" s="137" t="str">
        <f>[12]Outubro!$I$36</f>
        <v>*</v>
      </c>
      <c r="AJ16" t="s">
        <v>47</v>
      </c>
    </row>
    <row r="17" spans="1:40" x14ac:dyDescent="0.2">
      <c r="A17" s="97" t="s">
        <v>2</v>
      </c>
      <c r="B17" s="134" t="str">
        <f>[13]Outubro!$I$5</f>
        <v>N</v>
      </c>
      <c r="C17" s="134" t="str">
        <f>[13]Outubro!$I$6</f>
        <v>N</v>
      </c>
      <c r="D17" s="134" t="str">
        <f>[13]Outubro!$I$7</f>
        <v>N</v>
      </c>
      <c r="E17" s="134" t="str">
        <f>[13]Outubro!$I$8</f>
        <v>L</v>
      </c>
      <c r="F17" s="134" t="str">
        <f>[13]Outubro!$I$9</f>
        <v>N</v>
      </c>
      <c r="G17" s="134" t="str">
        <f>[13]Outubro!$I$10</f>
        <v>N</v>
      </c>
      <c r="H17" s="134" t="str">
        <f>[13]Outubro!$I$11</f>
        <v>SE</v>
      </c>
      <c r="I17" s="134" t="str">
        <f>[13]Outubro!$I$12</f>
        <v>SE</v>
      </c>
      <c r="J17" s="134" t="str">
        <f>[13]Outubro!$I$13</f>
        <v>L</v>
      </c>
      <c r="K17" s="134" t="str">
        <f>[13]Outubro!$I$14</f>
        <v>L</v>
      </c>
      <c r="L17" s="134" t="str">
        <f>[13]Outubro!$I$15</f>
        <v>N</v>
      </c>
      <c r="M17" s="134" t="str">
        <f>[13]Outubro!$I$16</f>
        <v>N</v>
      </c>
      <c r="N17" s="134" t="str">
        <f>[13]Outubro!$I$17</f>
        <v>N</v>
      </c>
      <c r="O17" s="134" t="str">
        <f>[13]Outubro!$I$18</f>
        <v>N</v>
      </c>
      <c r="P17" s="134" t="str">
        <f>[13]Outubro!$I$19</f>
        <v>SE</v>
      </c>
      <c r="Q17" s="134" t="str">
        <f>[13]Outubro!$I$20</f>
        <v>SE</v>
      </c>
      <c r="R17" s="134" t="str">
        <f>[13]Outubro!$I$21</f>
        <v>SE</v>
      </c>
      <c r="S17" s="134" t="str">
        <f>[13]Outubro!$I$22</f>
        <v>N</v>
      </c>
      <c r="T17" s="129" t="str">
        <f>[13]Outubro!$I$23</f>
        <v>SE</v>
      </c>
      <c r="U17" s="129" t="str">
        <f>[13]Outubro!$I$24</f>
        <v>N</v>
      </c>
      <c r="V17" s="134" t="str">
        <f>[13]Outubro!$I$25</f>
        <v>N</v>
      </c>
      <c r="W17" s="129" t="str">
        <f>[13]Outubro!$I$26</f>
        <v>N</v>
      </c>
      <c r="X17" s="129" t="str">
        <f>[13]Outubro!$I$27</f>
        <v>N</v>
      </c>
      <c r="Y17" s="129" t="str">
        <f>[13]Outubro!$I$28</f>
        <v>L</v>
      </c>
      <c r="Z17" s="129" t="str">
        <f>[13]Outubro!$I$29</f>
        <v>L</v>
      </c>
      <c r="AA17" s="129" t="str">
        <f>[13]Outubro!$I$30</f>
        <v>NE</v>
      </c>
      <c r="AB17" s="129" t="str">
        <f>[13]Outubro!$I$31</f>
        <v>N</v>
      </c>
      <c r="AC17" s="129" t="str">
        <f>[13]Outubro!$I$32</f>
        <v>N</v>
      </c>
      <c r="AD17" s="129" t="str">
        <f>[13]Outubro!$I$33</f>
        <v>N</v>
      </c>
      <c r="AE17" s="129" t="str">
        <f>[13]Outubro!$I$34</f>
        <v>N</v>
      </c>
      <c r="AF17" s="129" t="str">
        <f>[13]Outubro!$I$35</f>
        <v>L</v>
      </c>
      <c r="AG17" s="125" t="str">
        <f>[13]Outubro!$I$36</f>
        <v>N</v>
      </c>
      <c r="AI17" s="12" t="s">
        <v>47</v>
      </c>
      <c r="AJ17" t="s">
        <v>47</v>
      </c>
    </row>
    <row r="18" spans="1:40" x14ac:dyDescent="0.2">
      <c r="A18" s="97" t="s">
        <v>3</v>
      </c>
      <c r="B18" s="134" t="str">
        <f>[14]Outubro!$I$5</f>
        <v>*</v>
      </c>
      <c r="C18" s="134" t="str">
        <f>[14]Outubro!$I$6</f>
        <v>*</v>
      </c>
      <c r="D18" s="134" t="str">
        <f>[14]Outubro!$I$7</f>
        <v>*</v>
      </c>
      <c r="E18" s="134" t="str">
        <f>[14]Outubro!$I$8</f>
        <v>*</v>
      </c>
      <c r="F18" s="134" t="str">
        <f>[14]Outubro!$I$9</f>
        <v>*</v>
      </c>
      <c r="G18" s="134" t="str">
        <f>[14]Outubro!$I$10</f>
        <v>*</v>
      </c>
      <c r="H18" s="134" t="str">
        <f>[14]Outubro!$I$11</f>
        <v>*</v>
      </c>
      <c r="I18" s="134" t="str">
        <f>[14]Outubro!$I$12</f>
        <v>*</v>
      </c>
      <c r="J18" s="134" t="str">
        <f>[14]Outubro!$I$13</f>
        <v>*</v>
      </c>
      <c r="K18" s="134" t="str">
        <f>[14]Outubro!$I$14</f>
        <v>*</v>
      </c>
      <c r="L18" s="134" t="str">
        <f>[14]Outubro!$I$15</f>
        <v>*</v>
      </c>
      <c r="M18" s="134" t="str">
        <f>[14]Outubro!$I$16</f>
        <v>*</v>
      </c>
      <c r="N18" s="134" t="str">
        <f>[14]Outubro!$I$17</f>
        <v>*</v>
      </c>
      <c r="O18" s="134" t="str">
        <f>[14]Outubro!$I$18</f>
        <v>*</v>
      </c>
      <c r="P18" s="134" t="str">
        <f>[14]Outubro!$I$19</f>
        <v>*</v>
      </c>
      <c r="Q18" s="134" t="str">
        <f>[14]Outubro!$I$20</f>
        <v>*</v>
      </c>
      <c r="R18" s="134" t="str">
        <f>[14]Outubro!$I$21</f>
        <v>*</v>
      </c>
      <c r="S18" s="134" t="str">
        <f>[14]Outubro!$I$22</f>
        <v>*</v>
      </c>
      <c r="T18" s="129" t="str">
        <f>[14]Outubro!$I$23</f>
        <v>*</v>
      </c>
      <c r="U18" s="129" t="str">
        <f>[14]Outubro!$I$24</f>
        <v>*</v>
      </c>
      <c r="V18" s="129" t="str">
        <f>[14]Outubro!$I$25</f>
        <v>*</v>
      </c>
      <c r="W18" s="129" t="str">
        <f>[14]Outubro!$I$26</f>
        <v>*</v>
      </c>
      <c r="X18" s="129" t="str">
        <f>[14]Outubro!$I$27</f>
        <v>*</v>
      </c>
      <c r="Y18" s="129" t="str">
        <f>[14]Outubro!$I$28</f>
        <v>*</v>
      </c>
      <c r="Z18" s="129" t="str">
        <f>[14]Outubro!$I$29</f>
        <v>*</v>
      </c>
      <c r="AA18" s="129" t="str">
        <f>[14]Outubro!$I$30</f>
        <v>*</v>
      </c>
      <c r="AB18" s="129" t="str">
        <f>[14]Outubro!$I$31</f>
        <v>*</v>
      </c>
      <c r="AC18" s="129" t="str">
        <f>[14]Outubro!$I$32</f>
        <v>*</v>
      </c>
      <c r="AD18" s="129" t="str">
        <f>[14]Outubro!$I$33</f>
        <v>*</v>
      </c>
      <c r="AE18" s="129" t="str">
        <f>[14]Outubro!$I$34</f>
        <v>*</v>
      </c>
      <c r="AF18" s="129" t="str">
        <f>[14]Outubro!$I$35</f>
        <v>*</v>
      </c>
      <c r="AG18" s="125" t="str">
        <f>[14]Outubro!$I$36</f>
        <v>*</v>
      </c>
      <c r="AH18" s="12" t="s">
        <v>47</v>
      </c>
      <c r="AI18" s="12" t="s">
        <v>47</v>
      </c>
      <c r="AJ18" t="s">
        <v>47</v>
      </c>
    </row>
    <row r="19" spans="1:40" x14ac:dyDescent="0.2">
      <c r="A19" s="97" t="s">
        <v>4</v>
      </c>
      <c r="B19" s="134" t="str">
        <f>[15]Outubro!$I$5</f>
        <v>SO</v>
      </c>
      <c r="C19" s="134" t="str">
        <f>[15]Outubro!$I$6</f>
        <v>O</v>
      </c>
      <c r="D19" s="134" t="str">
        <f>[15]Outubro!$I$7</f>
        <v>N</v>
      </c>
      <c r="E19" s="134" t="str">
        <f>[15]Outubro!$I$8</f>
        <v>NO</v>
      </c>
      <c r="F19" s="134" t="str">
        <f>[15]Outubro!$I$9</f>
        <v>L</v>
      </c>
      <c r="G19" s="134" t="str">
        <f>[15]Outubro!$I$10</f>
        <v>L</v>
      </c>
      <c r="H19" s="134" t="str">
        <f>[15]Outubro!$I$11</f>
        <v>N</v>
      </c>
      <c r="I19" s="134" t="str">
        <f>[15]Outubro!$I$12</f>
        <v>N</v>
      </c>
      <c r="J19" s="134" t="str">
        <f>[15]Outubro!$I$13</f>
        <v>NO</v>
      </c>
      <c r="K19" s="134" t="str">
        <f>[15]Outubro!$I$14</f>
        <v>NO</v>
      </c>
      <c r="L19" s="134" t="str">
        <f>[15]Outubro!$I$15</f>
        <v>SO</v>
      </c>
      <c r="M19" s="134" t="str">
        <f>[15]Outubro!$I$16</f>
        <v>SO</v>
      </c>
      <c r="N19" s="134" t="str">
        <f>[15]Outubro!$I$17</f>
        <v>S</v>
      </c>
      <c r="O19" s="134" t="str">
        <f>[15]Outubro!$I$18</f>
        <v>O</v>
      </c>
      <c r="P19" s="134" t="str">
        <f>[15]Outubro!$I$19</f>
        <v>NO</v>
      </c>
      <c r="Q19" s="134" t="str">
        <f>[15]Outubro!$I$20</f>
        <v>N</v>
      </c>
      <c r="R19" s="134" t="str">
        <f>[15]Outubro!$I$21</f>
        <v>NO</v>
      </c>
      <c r="S19" s="134" t="str">
        <f>[15]Outubro!$I$22</f>
        <v>SE</v>
      </c>
      <c r="T19" s="129" t="str">
        <f>[15]Outubro!$I$23</f>
        <v>NO</v>
      </c>
      <c r="U19" s="129" t="str">
        <f>[15]Outubro!$I$24</f>
        <v>NE</v>
      </c>
      <c r="V19" s="129" t="str">
        <f>[15]Outubro!$I$25</f>
        <v>SO</v>
      </c>
      <c r="W19" s="129" t="str">
        <f>[15]Outubro!$I$26</f>
        <v>L</v>
      </c>
      <c r="X19" s="129" t="str">
        <f>[15]Outubro!$I$27</f>
        <v>O</v>
      </c>
      <c r="Y19" s="129" t="str">
        <f>[15]Outubro!$I$28</f>
        <v>NO</v>
      </c>
      <c r="Z19" s="129" t="str">
        <f>[15]Outubro!$I$29</f>
        <v>NO</v>
      </c>
      <c r="AA19" s="129" t="str">
        <f>[15]Outubro!$I$30</f>
        <v>SO</v>
      </c>
      <c r="AB19" s="129" t="str">
        <f>[15]Outubro!$I$31</f>
        <v>SO</v>
      </c>
      <c r="AC19" s="129" t="str">
        <f>[15]Outubro!$I$32</f>
        <v>S</v>
      </c>
      <c r="AD19" s="129" t="str">
        <f>[15]Outubro!$I$33</f>
        <v>SO</v>
      </c>
      <c r="AE19" s="129" t="str">
        <f>[15]Outubro!$I$34</f>
        <v>S</v>
      </c>
      <c r="AF19" s="129" t="str">
        <f>[15]Outubro!$I$35</f>
        <v>S</v>
      </c>
      <c r="AG19" s="125" t="str">
        <f>[15]Outubro!$I$36</f>
        <v>NO</v>
      </c>
      <c r="AJ19" t="s">
        <v>47</v>
      </c>
    </row>
    <row r="20" spans="1:40" x14ac:dyDescent="0.2">
      <c r="A20" s="97" t="s">
        <v>5</v>
      </c>
      <c r="B20" s="129" t="str">
        <f>[16]Outubro!$I$5</f>
        <v>L</v>
      </c>
      <c r="C20" s="129" t="str">
        <f>[16]Outubro!$I$6</f>
        <v>L</v>
      </c>
      <c r="D20" s="129" t="str">
        <f>[16]Outubro!$I$7</f>
        <v>SO</v>
      </c>
      <c r="E20" s="129" t="str">
        <f>[16]Outubro!$I$8</f>
        <v>L</v>
      </c>
      <c r="F20" s="129" t="str">
        <f>[16]Outubro!$I$9</f>
        <v>SO</v>
      </c>
      <c r="G20" s="129" t="str">
        <f>[16]Outubro!$I$10</f>
        <v>SO</v>
      </c>
      <c r="H20" s="129" t="str">
        <f>[16]Outubro!$I$11</f>
        <v>SO</v>
      </c>
      <c r="I20" s="129" t="str">
        <f>[16]Outubro!$I$12</f>
        <v>N</v>
      </c>
      <c r="J20" s="129" t="str">
        <f>[16]Outubro!$I$13</f>
        <v>L</v>
      </c>
      <c r="K20" s="129" t="str">
        <f>[16]Outubro!$I$14</f>
        <v>L</v>
      </c>
      <c r="L20" s="129" t="str">
        <f>[16]Outubro!$I$15</f>
        <v>L</v>
      </c>
      <c r="M20" s="129" t="str">
        <f>[16]Outubro!$I$16</f>
        <v>NE</v>
      </c>
      <c r="N20" s="129" t="str">
        <f>[16]Outubro!$I$17</f>
        <v>L</v>
      </c>
      <c r="O20" s="129" t="str">
        <f>[16]Outubro!$I$18</f>
        <v>L</v>
      </c>
      <c r="P20" s="129" t="str">
        <f>[16]Outubro!$I$19</f>
        <v>SO</v>
      </c>
      <c r="Q20" s="129" t="str">
        <f>[16]Outubro!$I$20</f>
        <v>SO</v>
      </c>
      <c r="R20" s="129" t="str">
        <f>[16]Outubro!$I$21</f>
        <v>NE</v>
      </c>
      <c r="S20" s="129" t="str">
        <f>[16]Outubro!$I$22</f>
        <v>L</v>
      </c>
      <c r="T20" s="129" t="str">
        <f>[16]Outubro!$I$23</f>
        <v>SO</v>
      </c>
      <c r="U20" s="129" t="str">
        <f>[16]Outubro!$I$24</f>
        <v>SO</v>
      </c>
      <c r="V20" s="129" t="str">
        <f>[16]Outubro!$I$25</f>
        <v>SO</v>
      </c>
      <c r="W20" s="129" t="str">
        <f>[16]Outubro!$I$26</f>
        <v>L</v>
      </c>
      <c r="X20" s="129" t="str">
        <f>[16]Outubro!$I$27</f>
        <v>L</v>
      </c>
      <c r="Y20" s="129" t="str">
        <f>[16]Outubro!$I$28</f>
        <v>L</v>
      </c>
      <c r="Z20" s="129" t="str">
        <f>[16]Outubro!$I$29</f>
        <v>L</v>
      </c>
      <c r="AA20" s="129" t="str">
        <f>[16]Outubro!$I$30</f>
        <v>L</v>
      </c>
      <c r="AB20" s="129" t="str">
        <f>[16]Outubro!$I$31</f>
        <v>NE</v>
      </c>
      <c r="AC20" s="129" t="str">
        <f>[16]Outubro!$I$32</f>
        <v>NE</v>
      </c>
      <c r="AD20" s="129" t="str">
        <f>[16]Outubro!$I$33</f>
        <v>L</v>
      </c>
      <c r="AE20" s="129" t="str">
        <f>[16]Outubro!$I$34</f>
        <v>L</v>
      </c>
      <c r="AF20" s="129" t="str">
        <f>[16]Outubro!$I$35</f>
        <v>L</v>
      </c>
      <c r="AG20" s="125" t="str">
        <f>[16]Outubro!$I$36</f>
        <v>L</v>
      </c>
      <c r="AH20" s="12" t="s">
        <v>47</v>
      </c>
      <c r="AJ20" t="s">
        <v>47</v>
      </c>
      <c r="AK20" t="s">
        <v>47</v>
      </c>
      <c r="AL20" t="s">
        <v>47</v>
      </c>
    </row>
    <row r="21" spans="1:40" x14ac:dyDescent="0.2">
      <c r="A21" s="97" t="s">
        <v>43</v>
      </c>
      <c r="B21" s="129" t="str">
        <f>[17]Outubro!$I$5</f>
        <v>NE</v>
      </c>
      <c r="C21" s="129" t="str">
        <f>[17]Outubro!$I$6</f>
        <v>NE</v>
      </c>
      <c r="D21" s="129" t="str">
        <f>[17]Outubro!$I$7</f>
        <v>NE</v>
      </c>
      <c r="E21" s="129" t="str">
        <f>[17]Outubro!$I$8</f>
        <v>NE</v>
      </c>
      <c r="F21" s="129" t="str">
        <f>[17]Outubro!$I$9</f>
        <v>N</v>
      </c>
      <c r="G21" s="129" t="str">
        <f>[17]Outubro!$I$10</f>
        <v>SO</v>
      </c>
      <c r="H21" s="129" t="str">
        <f>[17]Outubro!$I$11</f>
        <v>S</v>
      </c>
      <c r="I21" s="129" t="str">
        <f>[17]Outubro!$I$12</f>
        <v>L</v>
      </c>
      <c r="J21" s="129" t="str">
        <f>[17]Outubro!$I$13</f>
        <v>L</v>
      </c>
      <c r="K21" s="129" t="str">
        <f>[17]Outubro!$I$14</f>
        <v>L</v>
      </c>
      <c r="L21" s="129" t="str">
        <f>[17]Outubro!$I$15</f>
        <v>NE</v>
      </c>
      <c r="M21" s="129" t="str">
        <f>[17]Outubro!$I$16</f>
        <v>NE</v>
      </c>
      <c r="N21" s="129" t="str">
        <f>[17]Outubro!$I$17</f>
        <v>NE</v>
      </c>
      <c r="O21" s="129" t="str">
        <f>[17]Outubro!$I$18</f>
        <v>NE</v>
      </c>
      <c r="P21" s="129" t="str">
        <f>[17]Outubro!$I$19</f>
        <v>L</v>
      </c>
      <c r="Q21" s="129" t="str">
        <f>[17]Outubro!$I$20</f>
        <v>SE</v>
      </c>
      <c r="R21" s="129" t="str">
        <f>[17]Outubro!$I$21</f>
        <v>L</v>
      </c>
      <c r="S21" s="129" t="str">
        <f>[17]Outubro!$I$22</f>
        <v>O</v>
      </c>
      <c r="T21" s="129" t="str">
        <f>[17]Outubro!$I$23</f>
        <v>L</v>
      </c>
      <c r="U21" s="129" t="str">
        <f>[17]Outubro!$I$24</f>
        <v>SE</v>
      </c>
      <c r="V21" s="129" t="str">
        <f>[17]Outubro!$I$25</f>
        <v>O</v>
      </c>
      <c r="W21" s="129" t="str">
        <f>[17]Outubro!$I$26</f>
        <v>SO</v>
      </c>
      <c r="X21" s="129" t="str">
        <f>[17]Outubro!$I$27</f>
        <v>O</v>
      </c>
      <c r="Y21" s="129" t="str">
        <f>[17]Outubro!$I$28</f>
        <v>NE</v>
      </c>
      <c r="Z21" s="129" t="str">
        <f>[17]Outubro!$I$29</f>
        <v>NE</v>
      </c>
      <c r="AA21" s="129" t="str">
        <f>[17]Outubro!$I$30</f>
        <v>NE</v>
      </c>
      <c r="AB21" s="129" t="str">
        <f>[17]Outubro!$I$31</f>
        <v>N</v>
      </c>
      <c r="AC21" s="129" t="str">
        <f>[17]Outubro!$I$32</f>
        <v>N</v>
      </c>
      <c r="AD21" s="129" t="str">
        <f>[17]Outubro!$I$33</f>
        <v>O</v>
      </c>
      <c r="AE21" s="129" t="str">
        <f>[17]Outubro!$I$34</f>
        <v>N</v>
      </c>
      <c r="AF21" s="129" t="str">
        <f>[17]Outubro!$I$35</f>
        <v>O</v>
      </c>
      <c r="AG21" s="125" t="str">
        <f>[17]Outubro!$I$36</f>
        <v>NE</v>
      </c>
      <c r="AK21" t="s">
        <v>47</v>
      </c>
    </row>
    <row r="22" spans="1:40" x14ac:dyDescent="0.2">
      <c r="A22" s="97" t="s">
        <v>6</v>
      </c>
      <c r="B22" s="129" t="str">
        <f>[18]Outubro!$I$5</f>
        <v>NO</v>
      </c>
      <c r="C22" s="129" t="str">
        <f>[18]Outubro!$I$6</f>
        <v>O</v>
      </c>
      <c r="D22" s="129" t="str">
        <f>[18]Outubro!$I$7</f>
        <v>S</v>
      </c>
      <c r="E22" s="129" t="str">
        <f>[18]Outubro!$I$8</f>
        <v>SE</v>
      </c>
      <c r="F22" s="129" t="str">
        <f>[18]Outubro!$I$9</f>
        <v>O</v>
      </c>
      <c r="G22" s="129" t="str">
        <f>[18]Outubro!$I$10</f>
        <v>NO</v>
      </c>
      <c r="H22" s="129" t="str">
        <f>[18]Outubro!$I$11</f>
        <v>SE</v>
      </c>
      <c r="I22" s="129" t="str">
        <f>[18]Outubro!$I$12</f>
        <v>SE</v>
      </c>
      <c r="J22" s="129" t="str">
        <f>[18]Outubro!$I$13</f>
        <v>SE</v>
      </c>
      <c r="K22" s="129" t="str">
        <f>[18]Outubro!$I$14</f>
        <v>L</v>
      </c>
      <c r="L22" s="129" t="str">
        <f>[18]Outubro!$I$15</f>
        <v>NO</v>
      </c>
      <c r="M22" s="129" t="str">
        <f>[18]Outubro!$I$16</f>
        <v>NO</v>
      </c>
      <c r="N22" s="129" t="str">
        <f>[18]Outubro!$I$17</f>
        <v>NO</v>
      </c>
      <c r="O22" s="129" t="str">
        <f>[18]Outubro!$I$18</f>
        <v>NO</v>
      </c>
      <c r="P22" s="129" t="str">
        <f>[18]Outubro!$I$19</f>
        <v>SO</v>
      </c>
      <c r="Q22" s="129" t="str">
        <f>[18]Outubro!$I$20</f>
        <v>SE</v>
      </c>
      <c r="R22" s="129" t="str">
        <f>[18]Outubro!$I$21</f>
        <v>SO</v>
      </c>
      <c r="S22" s="129" t="str">
        <f>[18]Outubro!$I$22</f>
        <v>NO</v>
      </c>
      <c r="T22" s="129" t="str">
        <f>[18]Outubro!$I$23</f>
        <v>O</v>
      </c>
      <c r="U22" s="129" t="str">
        <f>[18]Outubro!$I$24</f>
        <v>O</v>
      </c>
      <c r="V22" s="129" t="str">
        <f>[18]Outubro!$I$25</f>
        <v>SO</v>
      </c>
      <c r="W22" s="129" t="str">
        <f>[18]Outubro!$I$26</f>
        <v>O</v>
      </c>
      <c r="X22" s="129" t="str">
        <f>[18]Outubro!$I$27</f>
        <v>SE</v>
      </c>
      <c r="Y22" s="129" t="str">
        <f>[18]Outubro!$I$28</f>
        <v>NE</v>
      </c>
      <c r="Z22" s="129" t="str">
        <f>[18]Outubro!$I$29</f>
        <v>N</v>
      </c>
      <c r="AA22" s="129" t="str">
        <f>[18]Outubro!$I$30</f>
        <v>N</v>
      </c>
      <c r="AB22" s="129" t="str">
        <f>[18]Outubro!$I$31</f>
        <v>O</v>
      </c>
      <c r="AC22" s="129" t="str">
        <f>[18]Outubro!$I$32</f>
        <v>NO</v>
      </c>
      <c r="AD22" s="129" t="str">
        <f>[18]Outubro!$I$33</f>
        <v>NO</v>
      </c>
      <c r="AE22" s="129" t="str">
        <f>[18]Outubro!$I$34</f>
        <v>O</v>
      </c>
      <c r="AF22" s="129" t="str">
        <f>[18]Outubro!$I$35</f>
        <v>NE</v>
      </c>
      <c r="AG22" s="125" t="str">
        <f>[18]Outubro!$I$36</f>
        <v>NO</v>
      </c>
      <c r="AK22" t="s">
        <v>47</v>
      </c>
    </row>
    <row r="23" spans="1:40" x14ac:dyDescent="0.2">
      <c r="A23" s="97" t="s">
        <v>7</v>
      </c>
      <c r="B23" s="134" t="str">
        <f>[19]Outubro!$I$5</f>
        <v>SE</v>
      </c>
      <c r="C23" s="134" t="str">
        <f>[19]Outubro!$I$6</f>
        <v>SE</v>
      </c>
      <c r="D23" s="134" t="str">
        <f>[19]Outubro!$I$7</f>
        <v>NO</v>
      </c>
      <c r="E23" s="134" t="str">
        <f>[19]Outubro!$I$8</f>
        <v>SO</v>
      </c>
      <c r="F23" s="134" t="str">
        <f>[19]Outubro!$I$9</f>
        <v>N</v>
      </c>
      <c r="G23" s="134" t="str">
        <f>[19]Outubro!$I$10</f>
        <v>N</v>
      </c>
      <c r="H23" s="134" t="str">
        <f>[19]Outubro!$I$11</f>
        <v>SO</v>
      </c>
      <c r="I23" s="134" t="str">
        <f>[19]Outubro!$I$12</f>
        <v>O</v>
      </c>
      <c r="J23" s="134" t="str">
        <f>[19]Outubro!$I$13</f>
        <v>O</v>
      </c>
      <c r="K23" s="134" t="str">
        <f>[19]Outubro!$I$14</f>
        <v>SO</v>
      </c>
      <c r="L23" s="134" t="str">
        <f>[19]Outubro!$I$15</f>
        <v>S</v>
      </c>
      <c r="M23" s="134" t="str">
        <f>[19]Outubro!$I$16</f>
        <v>S</v>
      </c>
      <c r="N23" s="134" t="str">
        <f>[19]Outubro!$I$17</f>
        <v>S</v>
      </c>
      <c r="O23" s="134" t="str">
        <f>[19]Outubro!$I$18</f>
        <v>S</v>
      </c>
      <c r="P23" s="134" t="str">
        <f>[19]Outubro!$I$19</f>
        <v>N</v>
      </c>
      <c r="Q23" s="134" t="str">
        <f>[19]Outubro!$I$20</f>
        <v>O</v>
      </c>
      <c r="R23" s="134" t="str">
        <f>[19]Outubro!$I$21</f>
        <v>SO</v>
      </c>
      <c r="S23" s="134" t="str">
        <f>[19]Outubro!$I$22</f>
        <v>L</v>
      </c>
      <c r="T23" s="129" t="str">
        <f>[19]Outubro!$I$23</f>
        <v>NO</v>
      </c>
      <c r="U23" s="129" t="str">
        <f>[19]Outubro!$I$24</f>
        <v>S</v>
      </c>
      <c r="V23" s="129" t="str">
        <f>[19]Outubro!$I$25</f>
        <v>S</v>
      </c>
      <c r="W23" s="129" t="str">
        <f>[19]Outubro!$I$26</f>
        <v>N</v>
      </c>
      <c r="X23" s="129" t="str">
        <f>[19]Outubro!$I$27</f>
        <v>NO</v>
      </c>
      <c r="Y23" s="129" t="str">
        <f>[19]Outubro!$I$28</f>
        <v>NE</v>
      </c>
      <c r="Z23" s="129" t="str">
        <f>[19]Outubro!$I$29</f>
        <v>O</v>
      </c>
      <c r="AA23" s="129" t="str">
        <f>[19]Outubro!$I$30</f>
        <v>NO</v>
      </c>
      <c r="AB23" s="129" t="str">
        <f>[19]Outubro!$I$31</f>
        <v>SE</v>
      </c>
      <c r="AC23" s="129" t="str">
        <f>[19]Outubro!$I$32</f>
        <v>SE</v>
      </c>
      <c r="AD23" s="129" t="str">
        <f>[19]Outubro!$I$33</f>
        <v>SE</v>
      </c>
      <c r="AE23" s="129" t="str">
        <f>[19]Outubro!$I$34</f>
        <v>S</v>
      </c>
      <c r="AF23" s="129" t="str">
        <f>[19]Outubro!$I$35</f>
        <v>SO</v>
      </c>
      <c r="AG23" s="125" t="str">
        <f>[19]Outubro!$I$36</f>
        <v>S</v>
      </c>
      <c r="AJ23" t="s">
        <v>47</v>
      </c>
      <c r="AK23" t="s">
        <v>47</v>
      </c>
      <c r="AL23" t="s">
        <v>47</v>
      </c>
    </row>
    <row r="24" spans="1:40" x14ac:dyDescent="0.2">
      <c r="A24" s="97" t="s">
        <v>169</v>
      </c>
      <c r="B24" s="134" t="str">
        <f>[20]Outubro!$I$5</f>
        <v>*</v>
      </c>
      <c r="C24" s="134" t="str">
        <f>[20]Outubro!$I$6</f>
        <v>*</v>
      </c>
      <c r="D24" s="134" t="str">
        <f>[20]Outubro!$I$7</f>
        <v>*</v>
      </c>
      <c r="E24" s="134" t="str">
        <f>[20]Outubro!$I$8</f>
        <v>*</v>
      </c>
      <c r="F24" s="134" t="str">
        <f>[20]Outubro!$I$9</f>
        <v>*</v>
      </c>
      <c r="G24" s="134" t="str">
        <f>[20]Outubro!$I$10</f>
        <v>*</v>
      </c>
      <c r="H24" s="134" t="str">
        <f>[20]Outubro!$I$11</f>
        <v>*</v>
      </c>
      <c r="I24" s="134" t="str">
        <f>[20]Outubro!$I$12</f>
        <v>*</v>
      </c>
      <c r="J24" s="134" t="str">
        <f>[20]Outubro!$I$13</f>
        <v>*</v>
      </c>
      <c r="K24" s="134" t="str">
        <f>[20]Outubro!$I$14</f>
        <v>*</v>
      </c>
      <c r="L24" s="134" t="str">
        <f>[20]Outubro!$I$15</f>
        <v>*</v>
      </c>
      <c r="M24" s="134" t="str">
        <f>[20]Outubro!$I$16</f>
        <v>*</v>
      </c>
      <c r="N24" s="134" t="str">
        <f>[20]Outubro!$I$17</f>
        <v>*</v>
      </c>
      <c r="O24" s="134" t="str">
        <f>[20]Outubro!$I$18</f>
        <v>*</v>
      </c>
      <c r="P24" s="134" t="str">
        <f>[20]Outubro!$I$19</f>
        <v>*</v>
      </c>
      <c r="Q24" s="134" t="str">
        <f>[20]Outubro!$I$20</f>
        <v>*</v>
      </c>
      <c r="R24" s="134" t="str">
        <f>[20]Outubro!$I$21</f>
        <v>*</v>
      </c>
      <c r="S24" s="134" t="str">
        <f>[20]Outubro!$I$22</f>
        <v>*</v>
      </c>
      <c r="T24" s="134" t="str">
        <f>[20]Outubro!$I$23</f>
        <v>*</v>
      </c>
      <c r="U24" s="134" t="str">
        <f>[20]Outubro!$I$24</f>
        <v>*</v>
      </c>
      <c r="V24" s="134" t="str">
        <f>[20]Outubro!$I$25</f>
        <v>*</v>
      </c>
      <c r="W24" s="134" t="str">
        <f>[20]Outubro!$I$26</f>
        <v>*</v>
      </c>
      <c r="X24" s="134" t="str">
        <f>[20]Outubro!$I$27</f>
        <v>*</v>
      </c>
      <c r="Y24" s="134" t="str">
        <f>[20]Outubro!$I$28</f>
        <v>*</v>
      </c>
      <c r="Z24" s="134" t="str">
        <f>[20]Outubro!$I$29</f>
        <v>*</v>
      </c>
      <c r="AA24" s="134" t="str">
        <f>[20]Outubro!$I$30</f>
        <v>*</v>
      </c>
      <c r="AB24" s="134" t="str">
        <f>[20]Outubro!$I$31</f>
        <v>*</v>
      </c>
      <c r="AC24" s="134" t="str">
        <f>[20]Outubro!$I$32</f>
        <v>*</v>
      </c>
      <c r="AD24" s="134" t="str">
        <f>[20]Outubro!$I$33</f>
        <v>*</v>
      </c>
      <c r="AE24" s="134" t="str">
        <f>[20]Outubro!$I$34</f>
        <v>*</v>
      </c>
      <c r="AF24" s="134" t="str">
        <f>[20]Outubro!$I$35</f>
        <v>*</v>
      </c>
      <c r="AG24" s="137" t="str">
        <f>[20]Outubro!$I$36</f>
        <v>*</v>
      </c>
      <c r="AK24" t="s">
        <v>47</v>
      </c>
      <c r="AL24" t="s">
        <v>47</v>
      </c>
    </row>
    <row r="25" spans="1:40" x14ac:dyDescent="0.2">
      <c r="A25" s="97" t="s">
        <v>170</v>
      </c>
      <c r="B25" s="129" t="str">
        <f>[21]Outubro!$I$5</f>
        <v>NE</v>
      </c>
      <c r="C25" s="129" t="str">
        <f>[21]Outubro!$I$6</f>
        <v>NE</v>
      </c>
      <c r="D25" s="129" t="str">
        <f>[21]Outubro!$I$7</f>
        <v>NE</v>
      </c>
      <c r="E25" s="129" t="str">
        <f>[21]Outubro!$I$8</f>
        <v>NE</v>
      </c>
      <c r="F25" s="129" t="str">
        <f>[21]Outubro!$I$9</f>
        <v>S</v>
      </c>
      <c r="G25" s="129" t="str">
        <f>[21]Outubro!$I$10</f>
        <v>S</v>
      </c>
      <c r="H25" s="129" t="str">
        <f>[21]Outubro!$I$11</f>
        <v>NE</v>
      </c>
      <c r="I25" s="129" t="str">
        <f>[21]Outubro!$I$12</f>
        <v>SE</v>
      </c>
      <c r="J25" s="129" t="str">
        <f>[21]Outubro!$I$13</f>
        <v>SE</v>
      </c>
      <c r="K25" s="129" t="str">
        <f>[21]Outubro!$I$14</f>
        <v>NE</v>
      </c>
      <c r="L25" s="129" t="str">
        <f>[21]Outubro!$I$15</f>
        <v>N</v>
      </c>
      <c r="M25" s="129" t="str">
        <f>[21]Outubro!$I$16</f>
        <v>N</v>
      </c>
      <c r="N25" s="129" t="str">
        <f>[21]Outubro!$I$17</f>
        <v>N</v>
      </c>
      <c r="O25" s="129" t="str">
        <f>[21]Outubro!$I$18</f>
        <v>SO</v>
      </c>
      <c r="P25" s="129" t="str">
        <f>[21]Outubro!$I$19</f>
        <v>SO</v>
      </c>
      <c r="Q25" s="129" t="str">
        <f>[21]Outubro!$I$20</f>
        <v>SE</v>
      </c>
      <c r="R25" s="129" t="str">
        <f>[21]Outubro!$I$21</f>
        <v>NE</v>
      </c>
      <c r="S25" s="129" t="str">
        <f>[21]Outubro!$I$22</f>
        <v>NE</v>
      </c>
      <c r="T25" s="11" t="s">
        <v>226</v>
      </c>
      <c r="U25" s="129" t="str">
        <f>[21]Outubro!$I$24</f>
        <v>NE</v>
      </c>
      <c r="V25" s="129" t="str">
        <f>[21]Outubro!$I$25</f>
        <v>SO</v>
      </c>
      <c r="W25" s="129" t="str">
        <f>[21]Outubro!$I$26</f>
        <v>S</v>
      </c>
      <c r="X25" s="129" t="str">
        <f>[21]Outubro!$I$27</f>
        <v>S</v>
      </c>
      <c r="Y25" s="129" t="str">
        <f>[21]Outubro!$I$28</f>
        <v>L</v>
      </c>
      <c r="Z25" s="129" t="str">
        <f>[21]Outubro!$I$29</f>
        <v>SO</v>
      </c>
      <c r="AA25" s="129" t="str">
        <f>[21]Outubro!$I$30</f>
        <v>NE</v>
      </c>
      <c r="AB25" s="129" t="str">
        <f>[21]Outubro!$I$31</f>
        <v>N</v>
      </c>
      <c r="AC25" s="129" t="str">
        <f>[21]Outubro!$I$32</f>
        <v>N</v>
      </c>
      <c r="AD25" s="129" t="str">
        <f>[21]Outubro!$I$33</f>
        <v>NE</v>
      </c>
      <c r="AE25" s="129" t="str">
        <f>[21]Outubro!$I$34</f>
        <v>NE</v>
      </c>
      <c r="AF25" s="129" t="str">
        <f>[21]Outubro!$I$35</f>
        <v>NE</v>
      </c>
      <c r="AG25" s="137" t="str">
        <f>[21]Outubro!$I$36</f>
        <v>NE</v>
      </c>
      <c r="AH25" s="12" t="s">
        <v>47</v>
      </c>
      <c r="AL25" t="s">
        <v>47</v>
      </c>
    </row>
    <row r="26" spans="1:40" x14ac:dyDescent="0.2">
      <c r="A26" s="97" t="s">
        <v>171</v>
      </c>
      <c r="B26" s="129" t="str">
        <f>[22]Outubro!$I$5</f>
        <v>L</v>
      </c>
      <c r="C26" s="129" t="str">
        <f>[22]Outubro!$I$6</f>
        <v>NO</v>
      </c>
      <c r="D26" s="129" t="str">
        <f>[22]Outubro!$I$7</f>
        <v>NE</v>
      </c>
      <c r="E26" s="129" t="str">
        <f>[22]Outubro!$I$8</f>
        <v>SE</v>
      </c>
      <c r="F26" s="129" t="str">
        <f>[22]Outubro!$I$9</f>
        <v>SO</v>
      </c>
      <c r="G26" s="129" t="str">
        <f>[22]Outubro!$I$10</f>
        <v>S</v>
      </c>
      <c r="H26" s="129" t="str">
        <f>[22]Outubro!$I$11</f>
        <v>L</v>
      </c>
      <c r="I26" s="129" t="str">
        <f>[22]Outubro!$I$12</f>
        <v>SE</v>
      </c>
      <c r="J26" s="129" t="str">
        <f>[22]Outubro!$I$13</f>
        <v>L</v>
      </c>
      <c r="K26" s="129" t="str">
        <f>[22]Outubro!$I$14</f>
        <v>NE</v>
      </c>
      <c r="L26" s="129" t="str">
        <f>[22]Outubro!$I$15</f>
        <v>N</v>
      </c>
      <c r="M26" s="129" t="str">
        <f>[22]Outubro!$I$16</f>
        <v>N</v>
      </c>
      <c r="N26" s="129" t="str">
        <f>[22]Outubro!$I$17</f>
        <v>N</v>
      </c>
      <c r="O26" s="129" t="str">
        <f>[22]Outubro!$I$18</f>
        <v>NE</v>
      </c>
      <c r="P26" s="129" t="str">
        <f>[22]Outubro!$I$19</f>
        <v>SO</v>
      </c>
      <c r="Q26" s="129" t="str">
        <f>[22]Outubro!$I$20</f>
        <v>NE</v>
      </c>
      <c r="R26" s="129" t="str">
        <f>[22]Outubro!$I$21</f>
        <v>L</v>
      </c>
      <c r="S26" s="129" t="str">
        <f>[22]Outubro!$I$22</f>
        <v>N</v>
      </c>
      <c r="T26" s="129" t="str">
        <f>[22]Outubro!$I$23</f>
        <v>SE</v>
      </c>
      <c r="U26" s="129" t="str">
        <f>[22]Outubro!$I$24</f>
        <v>NE</v>
      </c>
      <c r="V26" s="129" t="str">
        <f>[22]Outubro!$I$25</f>
        <v>SO</v>
      </c>
      <c r="W26" s="129" t="str">
        <f>[22]Outubro!$I$26</f>
        <v>S</v>
      </c>
      <c r="X26" s="129" t="str">
        <f>[22]Outubro!$I$27</f>
        <v>N</v>
      </c>
      <c r="Y26" s="129" t="str">
        <f>[22]Outubro!$I$28</f>
        <v>NE</v>
      </c>
      <c r="Z26" s="129" t="str">
        <f>[22]Outubro!$I$29</f>
        <v>SE</v>
      </c>
      <c r="AA26" s="129" t="str">
        <f>[22]Outubro!$I$30</f>
        <v>N</v>
      </c>
      <c r="AB26" s="129" t="str">
        <f>[22]Outubro!$I$31</f>
        <v>NO</v>
      </c>
      <c r="AC26" s="129" t="str">
        <f>[22]Outubro!$I$32</f>
        <v>L</v>
      </c>
      <c r="AD26" s="129" t="str">
        <f>[22]Outubro!$I$33</f>
        <v>NO</v>
      </c>
      <c r="AE26" s="129" t="str">
        <f>[22]Outubro!$I$34</f>
        <v>L</v>
      </c>
      <c r="AF26" s="129" t="str">
        <f>[22]Outubro!$I$35</f>
        <v>L</v>
      </c>
      <c r="AG26" s="137" t="str">
        <f>[22]Outubro!$I$36</f>
        <v>L</v>
      </c>
    </row>
    <row r="27" spans="1:40" x14ac:dyDescent="0.2">
      <c r="A27" s="97" t="s">
        <v>8</v>
      </c>
      <c r="B27" s="134" t="str">
        <f>[23]Outubro!$I$5</f>
        <v>SE</v>
      </c>
      <c r="C27" s="134" t="str">
        <f>[23]Outubro!$I$6</f>
        <v>L</v>
      </c>
      <c r="D27" s="134" t="str">
        <f>[23]Outubro!$I$7</f>
        <v>SO</v>
      </c>
      <c r="E27" s="134" t="str">
        <f>[23]Outubro!$I$8</f>
        <v>S</v>
      </c>
      <c r="F27" s="134" t="str">
        <f>[23]Outubro!$I$9</f>
        <v>NO</v>
      </c>
      <c r="G27" s="134" t="str">
        <f>[23]Outubro!$I$10</f>
        <v>NO</v>
      </c>
      <c r="H27" s="134" t="str">
        <f>[23]Outubro!$I$11</f>
        <v>SE</v>
      </c>
      <c r="I27" s="134" t="str">
        <f>[23]Outubro!$I$12</f>
        <v>O</v>
      </c>
      <c r="J27" s="134" t="str">
        <f>[23]Outubro!$I$13</f>
        <v>O</v>
      </c>
      <c r="K27" s="134" t="str">
        <f>[23]Outubro!$I$14</f>
        <v>SE</v>
      </c>
      <c r="L27" s="134" t="str">
        <f>[23]Outubro!$I$15</f>
        <v>SE</v>
      </c>
      <c r="M27" s="134" t="str">
        <f>[23]Outubro!$I$16</f>
        <v>L</v>
      </c>
      <c r="N27" s="134" t="str">
        <f>[23]Outubro!$I$17</f>
        <v>SE</v>
      </c>
      <c r="O27" s="134" t="str">
        <f>[23]Outubro!$I$18</f>
        <v>N</v>
      </c>
      <c r="P27" s="134" t="str">
        <f>[23]Outubro!$I$19</f>
        <v>O</v>
      </c>
      <c r="Q27" s="129" t="str">
        <f>[23]Outubro!$I$20</f>
        <v>SO</v>
      </c>
      <c r="R27" s="129" t="str">
        <f>[23]Outubro!$I$21</f>
        <v>S</v>
      </c>
      <c r="S27" s="129" t="str">
        <f>[23]Outubro!$I$22</f>
        <v>O</v>
      </c>
      <c r="T27" s="129" t="str">
        <f>[23]Outubro!$I$23</f>
        <v>O</v>
      </c>
      <c r="U27" s="129" t="str">
        <f>[23]Outubro!$I$24</f>
        <v>O</v>
      </c>
      <c r="V27" s="129" t="str">
        <f>[23]Outubro!$I$25</f>
        <v>SE</v>
      </c>
      <c r="W27" s="129" t="str">
        <f>[23]Outubro!$I$26</f>
        <v>NO</v>
      </c>
      <c r="X27" s="129" t="str">
        <f>[23]Outubro!$I$27</f>
        <v>L</v>
      </c>
      <c r="Y27" s="129" t="str">
        <f>[23]Outubro!$I$28</f>
        <v>O</v>
      </c>
      <c r="Z27" s="129" t="str">
        <f>[23]Outubro!$I$29</f>
        <v>SE</v>
      </c>
      <c r="AA27" s="129" t="str">
        <f>[23]Outubro!$I$30</f>
        <v>O</v>
      </c>
      <c r="AB27" s="129" t="str">
        <f>[23]Outubro!$I$31</f>
        <v>SE</v>
      </c>
      <c r="AC27" s="129" t="str">
        <f>[23]Outubro!$I$32</f>
        <v>SE</v>
      </c>
      <c r="AD27" s="129" t="str">
        <f>[23]Outubro!$I$33</f>
        <v>SE</v>
      </c>
      <c r="AE27" s="129" t="str">
        <f>[23]Outubro!$I$34</f>
        <v>SE</v>
      </c>
      <c r="AF27" s="129" t="str">
        <f>[23]Outubro!$I$35</f>
        <v>SE</v>
      </c>
      <c r="AG27" s="125" t="str">
        <f>[23]Outubro!$I$36</f>
        <v>SE</v>
      </c>
      <c r="AL27" t="s">
        <v>47</v>
      </c>
      <c r="AN27" t="s">
        <v>47</v>
      </c>
    </row>
    <row r="28" spans="1:40" x14ac:dyDescent="0.2">
      <c r="A28" s="97" t="s">
        <v>9</v>
      </c>
      <c r="B28" s="134" t="str">
        <f>[24]Outubro!$I$5</f>
        <v>NE</v>
      </c>
      <c r="C28" s="134" t="str">
        <f>[24]Outubro!$I$6</f>
        <v>N</v>
      </c>
      <c r="D28" s="134" t="str">
        <f>[24]Outubro!$I$7</f>
        <v>N</v>
      </c>
      <c r="E28" s="134" t="str">
        <f>[24]Outubro!$I$8</f>
        <v>NE</v>
      </c>
      <c r="F28" s="134" t="str">
        <f>[24]Outubro!$I$9</f>
        <v>SO</v>
      </c>
      <c r="G28" s="134" t="str">
        <f>[24]Outubro!$I$10</f>
        <v>SO</v>
      </c>
      <c r="H28" s="134" t="str">
        <f>[24]Outubro!$I$11</f>
        <v>L</v>
      </c>
      <c r="I28" s="134" t="str">
        <f>[24]Outubro!$I$12</f>
        <v>SE</v>
      </c>
      <c r="J28" s="134" t="str">
        <f>[24]Outubro!$I$13</f>
        <v>S</v>
      </c>
      <c r="K28" s="134" t="str">
        <f>[24]Outubro!$I$14</f>
        <v>L</v>
      </c>
      <c r="L28" s="134" t="str">
        <f>[24]Outubro!$I$15</f>
        <v>NE</v>
      </c>
      <c r="M28" s="134" t="str">
        <f>[24]Outubro!$I$16</f>
        <v>N</v>
      </c>
      <c r="N28" s="134" t="str">
        <f>[24]Outubro!$I$17</f>
        <v>N</v>
      </c>
      <c r="O28" s="134" t="str">
        <f>[24]Outubro!$I$18</f>
        <v>N</v>
      </c>
      <c r="P28" s="134" t="str">
        <f>[24]Outubro!$I$19</f>
        <v>SE</v>
      </c>
      <c r="Q28" s="134" t="str">
        <f>[24]Outubro!$I$20</f>
        <v>L</v>
      </c>
      <c r="R28" s="134" t="str">
        <f>[24]Outubro!$I$21</f>
        <v>L</v>
      </c>
      <c r="S28" s="134" t="str">
        <f>[24]Outubro!$I$22</f>
        <v>S</v>
      </c>
      <c r="T28" s="129" t="str">
        <f>[24]Outubro!$I$23</f>
        <v>S</v>
      </c>
      <c r="U28" s="129" t="str">
        <f>[24]Outubro!$I$24</f>
        <v>NE</v>
      </c>
      <c r="V28" s="129" t="str">
        <f>[24]Outubro!$I$25</f>
        <v>SO</v>
      </c>
      <c r="W28" s="129" t="str">
        <f>[24]Outubro!$I$26</f>
        <v>S</v>
      </c>
      <c r="X28" s="129" t="str">
        <f>[24]Outubro!$I$27</f>
        <v>N</v>
      </c>
      <c r="Y28" s="129" t="str">
        <f>[24]Outubro!$I$28</f>
        <v>SE</v>
      </c>
      <c r="Z28" s="129" t="str">
        <f>[24]Outubro!$I$29</f>
        <v>SE</v>
      </c>
      <c r="AA28" s="129" t="str">
        <f>[24]Outubro!$I$30</f>
        <v>NE</v>
      </c>
      <c r="AB28" s="129" t="str">
        <f>[24]Outubro!$I$31</f>
        <v>N</v>
      </c>
      <c r="AC28" s="129" t="str">
        <f>[24]Outubro!$I$32</f>
        <v>NE</v>
      </c>
      <c r="AD28" s="129" t="str">
        <f>[24]Outubro!$I$33</f>
        <v>NE</v>
      </c>
      <c r="AE28" s="129" t="str">
        <f>[24]Outubro!$I$34</f>
        <v>N</v>
      </c>
      <c r="AF28" s="129" t="str">
        <f>[24]Outubro!$I$35</f>
        <v>L</v>
      </c>
      <c r="AG28" s="125" t="str">
        <f>[24]Outubro!$I$36</f>
        <v>N</v>
      </c>
      <c r="AM28" t="s">
        <v>47</v>
      </c>
    </row>
    <row r="29" spans="1:40" x14ac:dyDescent="0.2">
      <c r="A29" s="97" t="s">
        <v>42</v>
      </c>
      <c r="B29" s="134" t="str">
        <f>[25]Outubro!$I$5</f>
        <v>N</v>
      </c>
      <c r="C29" s="134" t="str">
        <f>[25]Outubro!$I$6</f>
        <v>N</v>
      </c>
      <c r="D29" s="134" t="str">
        <f>[25]Outubro!$I$7</f>
        <v>O</v>
      </c>
      <c r="E29" s="134" t="str">
        <f>[25]Outubro!$I$8</f>
        <v>S</v>
      </c>
      <c r="F29" s="134" t="str">
        <f>[25]Outubro!$I$9</f>
        <v>SO</v>
      </c>
      <c r="G29" s="134" t="str">
        <f>[25]Outubro!$I$10</f>
        <v>SO</v>
      </c>
      <c r="H29" s="134" t="str">
        <f>[25]Outubro!$I$11</f>
        <v>SO</v>
      </c>
      <c r="I29" s="134" t="str">
        <f>[25]Outubro!$I$12</f>
        <v>SE</v>
      </c>
      <c r="J29" s="134" t="str">
        <f>[25]Outubro!$I$13</f>
        <v>SE</v>
      </c>
      <c r="K29" s="134" t="str">
        <f>[25]Outubro!$I$14</f>
        <v>L</v>
      </c>
      <c r="L29" s="134" t="str">
        <f>[25]Outubro!$I$15</f>
        <v>N</v>
      </c>
      <c r="M29" s="134" t="str">
        <f>[25]Outubro!$I$16</f>
        <v>N</v>
      </c>
      <c r="N29" s="134" t="str">
        <f>[25]Outubro!$I$17</f>
        <v>N</v>
      </c>
      <c r="O29" s="134" t="str">
        <f>[25]Outubro!$I$18</f>
        <v>N</v>
      </c>
      <c r="P29" s="134" t="str">
        <f>[25]Outubro!$I$19</f>
        <v>SO</v>
      </c>
      <c r="Q29" s="134" t="str">
        <f>[25]Outubro!$I$20</f>
        <v>SO</v>
      </c>
      <c r="R29" s="134" t="str">
        <f>[25]Outubro!$I$21</f>
        <v>NE</v>
      </c>
      <c r="S29" s="134" t="str">
        <f>[25]Outubro!$I$22</f>
        <v>SE</v>
      </c>
      <c r="T29" s="129" t="str">
        <f>[25]Outubro!$I$23</f>
        <v>SO</v>
      </c>
      <c r="U29" s="129" t="str">
        <f>[25]Outubro!$I$24</f>
        <v>SO</v>
      </c>
      <c r="V29" s="129" t="str">
        <f>[25]Outubro!$I$25</f>
        <v>SE</v>
      </c>
      <c r="W29" s="129" t="str">
        <f>[25]Outubro!$I$26</f>
        <v>S</v>
      </c>
      <c r="X29" s="129" t="str">
        <f>[25]Outubro!$I$27</f>
        <v>SE</v>
      </c>
      <c r="Y29" s="129" t="str">
        <f>[25]Outubro!$I$28</f>
        <v>S</v>
      </c>
      <c r="Z29" s="129" t="str">
        <f>[25]Outubro!$I$29</f>
        <v>S</v>
      </c>
      <c r="AA29" s="129" t="str">
        <f>[25]Outubro!$I$30</f>
        <v>N</v>
      </c>
      <c r="AB29" s="129" t="str">
        <f>[25]Outubro!$I$31</f>
        <v>N</v>
      </c>
      <c r="AC29" s="129" t="str">
        <f>[25]Outubro!$I$32</f>
        <v>N</v>
      </c>
      <c r="AD29" s="129" t="str">
        <f>[25]Outubro!$I$33</f>
        <v>N</v>
      </c>
      <c r="AE29" s="129" t="str">
        <f>[25]Outubro!$I$34</f>
        <v>N</v>
      </c>
      <c r="AF29" s="129" t="str">
        <f>[25]Outubro!$I$35</f>
        <v>S</v>
      </c>
      <c r="AG29" s="125" t="str">
        <f>[25]Outubro!$I$36</f>
        <v>N</v>
      </c>
      <c r="AJ29" t="s">
        <v>47</v>
      </c>
    </row>
    <row r="30" spans="1:40" x14ac:dyDescent="0.2">
      <c r="A30" s="97" t="s">
        <v>10</v>
      </c>
      <c r="B30" s="11" t="str">
        <f>[26]Outubro!$I$5</f>
        <v>O</v>
      </c>
      <c r="C30" s="11" t="str">
        <f>[26]Outubro!$I$6</f>
        <v>SO</v>
      </c>
      <c r="D30" s="11" t="str">
        <f>[26]Outubro!$I$7</f>
        <v>N</v>
      </c>
      <c r="E30" s="11" t="str">
        <f>[26]Outubro!$I$8</f>
        <v>SO</v>
      </c>
      <c r="F30" s="11" t="str">
        <f>[26]Outubro!$I$9</f>
        <v>NE</v>
      </c>
      <c r="G30" s="11" t="str">
        <f>[26]Outubro!$I$10</f>
        <v>NE</v>
      </c>
      <c r="H30" s="11" t="str">
        <f>[26]Outubro!$I$11</f>
        <v>O</v>
      </c>
      <c r="I30" s="11" t="str">
        <f>[26]Outubro!$I$12</f>
        <v>NO</v>
      </c>
      <c r="J30" s="11" t="str">
        <f>[26]Outubro!$I$13</f>
        <v>NO</v>
      </c>
      <c r="K30" s="11" t="str">
        <f>[26]Outubro!$I$14</f>
        <v>O</v>
      </c>
      <c r="L30" s="11" t="str">
        <f>[26]Outubro!$I$15</f>
        <v>SO</v>
      </c>
      <c r="M30" s="11" t="str">
        <f>[26]Outubro!$I$16</f>
        <v>SO</v>
      </c>
      <c r="N30" s="11" t="str">
        <f>[26]Outubro!$I$17</f>
        <v>SE</v>
      </c>
      <c r="O30" s="11" t="str">
        <f>[26]Outubro!$I$18</f>
        <v>SO</v>
      </c>
      <c r="P30" s="11" t="str">
        <f>[26]Outubro!$I$19</f>
        <v>NE</v>
      </c>
      <c r="Q30" s="11" t="str">
        <f>[26]Outubro!$I$20</f>
        <v>N</v>
      </c>
      <c r="R30" s="11" t="str">
        <f>[26]Outubro!$I$21</f>
        <v>O</v>
      </c>
      <c r="S30" s="11" t="str">
        <f>[26]Outubro!$I$22</f>
        <v>O</v>
      </c>
      <c r="T30" s="129" t="str">
        <f>[26]Outubro!$I$23</f>
        <v>N</v>
      </c>
      <c r="U30" s="129" t="str">
        <f>[26]Outubro!$I$24</f>
        <v>L</v>
      </c>
      <c r="V30" s="129" t="str">
        <f>[26]Outubro!$I$25</f>
        <v>L</v>
      </c>
      <c r="W30" s="129" t="str">
        <f>[26]Outubro!$I$26</f>
        <v>NE</v>
      </c>
      <c r="X30" s="129" t="str">
        <f>[26]Outubro!$I$27</f>
        <v>NO</v>
      </c>
      <c r="Y30" s="129" t="str">
        <f>[26]Outubro!$I$28</f>
        <v>NO</v>
      </c>
      <c r="Z30" s="129" t="str">
        <f>[26]Outubro!$I$29</f>
        <v>NO</v>
      </c>
      <c r="AA30" s="129" t="str">
        <f>[26]Outubro!$I$30</f>
        <v>SO</v>
      </c>
      <c r="AB30" s="129" t="str">
        <f>[26]Outubro!$I$31</f>
        <v>S</v>
      </c>
      <c r="AC30" s="129" t="str">
        <f>[26]Outubro!$I$32</f>
        <v>SO</v>
      </c>
      <c r="AD30" s="129" t="str">
        <f>[26]Outubro!$I$33</f>
        <v>SO</v>
      </c>
      <c r="AE30" s="129" t="str">
        <f>[26]Outubro!$I$34</f>
        <v>SO</v>
      </c>
      <c r="AF30" s="129" t="str">
        <f>[26]Outubro!$I$35</f>
        <v>O</v>
      </c>
      <c r="AG30" s="125" t="str">
        <f>[26]Outubro!$I$36</f>
        <v>SO</v>
      </c>
      <c r="AJ30" t="s">
        <v>47</v>
      </c>
    </row>
    <row r="31" spans="1:40" x14ac:dyDescent="0.2">
      <c r="A31" s="97" t="s">
        <v>172</v>
      </c>
      <c r="B31" s="129" t="str">
        <f>[27]Outubro!$I$5</f>
        <v>N</v>
      </c>
      <c r="C31" s="129" t="str">
        <f>[27]Outubro!$I$6</f>
        <v>NO</v>
      </c>
      <c r="D31" s="129" t="str">
        <f>[27]Outubro!$I$7</f>
        <v>S</v>
      </c>
      <c r="E31" s="129" t="str">
        <f>[27]Outubro!$I$8</f>
        <v>N</v>
      </c>
      <c r="F31" s="129" t="str">
        <f>[27]Outubro!$I$9</f>
        <v>S</v>
      </c>
      <c r="G31" s="129" t="str">
        <f>[27]Outubro!$I$10</f>
        <v>S</v>
      </c>
      <c r="H31" s="129" t="str">
        <f>[27]Outubro!$I$11</f>
        <v>NE</v>
      </c>
      <c r="I31" s="129" t="str">
        <f>[27]Outubro!$I$12</f>
        <v>L</v>
      </c>
      <c r="J31" s="129" t="str">
        <f>[27]Outubro!$I$13</f>
        <v>L</v>
      </c>
      <c r="K31" s="129" t="str">
        <f>[27]Outubro!$I$14</f>
        <v>NE</v>
      </c>
      <c r="L31" s="129" t="str">
        <f>[27]Outubro!$I$15</f>
        <v>N</v>
      </c>
      <c r="M31" s="129" t="str">
        <f>[27]Outubro!$I$16</f>
        <v>N</v>
      </c>
      <c r="N31" s="129" t="str">
        <f>[27]Outubro!$I$17</f>
        <v>NO</v>
      </c>
      <c r="O31" s="129" t="str">
        <f>[27]Outubro!$I$18</f>
        <v>NE</v>
      </c>
      <c r="P31" s="129" t="str">
        <f>[27]Outubro!$I$19</f>
        <v>S</v>
      </c>
      <c r="Q31" s="129" t="str">
        <f>[27]Outubro!$I$20</f>
        <v>S</v>
      </c>
      <c r="R31" s="129" t="str">
        <f>[27]Outubro!$I$21</f>
        <v>NE</v>
      </c>
      <c r="S31" s="129" t="str">
        <f>[27]Outubro!$I$22</f>
        <v>N</v>
      </c>
      <c r="T31" s="129" t="str">
        <f>[27]Outubro!$I$23</f>
        <v>SO</v>
      </c>
      <c r="U31" s="129" t="str">
        <f>[27]Outubro!$I$24</f>
        <v>N</v>
      </c>
      <c r="V31" s="129" t="str">
        <f>[27]Outubro!$I$25</f>
        <v>SO</v>
      </c>
      <c r="W31" s="129" t="str">
        <f>[27]Outubro!$I$26</f>
        <v>S</v>
      </c>
      <c r="X31" s="129" t="str">
        <f>[27]Outubro!$I$27</f>
        <v>N</v>
      </c>
      <c r="Y31" s="129" t="str">
        <f>[27]Outubro!$I$28</f>
        <v>N</v>
      </c>
      <c r="Z31" s="129" t="str">
        <f>[27]Outubro!$I$29</f>
        <v>SE</v>
      </c>
      <c r="AA31" s="129" t="str">
        <f>[27]Outubro!$I$30</f>
        <v>N</v>
      </c>
      <c r="AB31" s="129" t="str">
        <f>[27]Outubro!$I$31</f>
        <v>N</v>
      </c>
      <c r="AC31" s="129" t="str">
        <f>[27]Outubro!$I$32</f>
        <v>NO</v>
      </c>
      <c r="AD31" s="129" t="str">
        <f>[27]Outubro!$I$33</f>
        <v>N</v>
      </c>
      <c r="AE31" s="129" t="str">
        <f>[27]Outubro!$I$34</f>
        <v>N</v>
      </c>
      <c r="AF31" s="129" t="str">
        <f>[27]Outubro!$I$35</f>
        <v>NE</v>
      </c>
      <c r="AG31" s="137" t="str">
        <f>[27]Outubro!$I$36</f>
        <v>N</v>
      </c>
      <c r="AH31" s="12" t="s">
        <v>47</v>
      </c>
      <c r="AL31" t="s">
        <v>47</v>
      </c>
    </row>
    <row r="32" spans="1:40" x14ac:dyDescent="0.2">
      <c r="A32" s="97" t="s">
        <v>11</v>
      </c>
      <c r="B32" s="134" t="str">
        <f>[28]Outubro!$I$5</f>
        <v>L</v>
      </c>
      <c r="C32" s="134" t="str">
        <f>[28]Outubro!$I$6</f>
        <v>L</v>
      </c>
      <c r="D32" s="134" t="str">
        <f>[28]Outubro!$I$7</f>
        <v>N</v>
      </c>
      <c r="E32" s="134" t="str">
        <f>[28]Outubro!$I$8</f>
        <v>NE</v>
      </c>
      <c r="F32" s="134" t="str">
        <f>[28]Outubro!$I$9</f>
        <v>N</v>
      </c>
      <c r="G32" s="134" t="str">
        <f>[28]Outubro!$I$10</f>
        <v>NO</v>
      </c>
      <c r="H32" s="134" t="str">
        <f>[28]Outubro!$I$11</f>
        <v>SO</v>
      </c>
      <c r="I32" s="134" t="str">
        <f>[28]Outubro!$I$12</f>
        <v>SO</v>
      </c>
      <c r="J32" s="134" t="str">
        <f>[28]Outubro!$I$13</f>
        <v>SO</v>
      </c>
      <c r="K32" s="134" t="str">
        <f>[28]Outubro!$I$14</f>
        <v>SO</v>
      </c>
      <c r="L32" s="134" t="str">
        <f>[28]Outubro!$I$15</f>
        <v>L</v>
      </c>
      <c r="M32" s="134" t="str">
        <f>[28]Outubro!$I$16</f>
        <v>NE</v>
      </c>
      <c r="N32" s="134" t="str">
        <f>[28]Outubro!$I$17</f>
        <v>L</v>
      </c>
      <c r="O32" s="134" t="str">
        <f>[28]Outubro!$I$18</f>
        <v>S</v>
      </c>
      <c r="P32" s="134" t="str">
        <f>[28]Outubro!$I$19</f>
        <v>*</v>
      </c>
      <c r="Q32" s="134" t="str">
        <f>[28]Outubro!$I$20</f>
        <v>*</v>
      </c>
      <c r="R32" s="134" t="str">
        <f>[28]Outubro!$I$21</f>
        <v>*</v>
      </c>
      <c r="S32" s="134" t="str">
        <f>[28]Outubro!$I$22</f>
        <v>SO</v>
      </c>
      <c r="T32" s="129" t="str">
        <f>[28]Outubro!$I$23</f>
        <v>NO</v>
      </c>
      <c r="U32" s="129" t="str">
        <f>[28]Outubro!$I$24</f>
        <v>SO</v>
      </c>
      <c r="V32" s="129" t="str">
        <f>[28]Outubro!$I$25</f>
        <v>NE</v>
      </c>
      <c r="W32" s="129" t="str">
        <f>[28]Outubro!$I$26</f>
        <v>NO</v>
      </c>
      <c r="X32" s="129" t="str">
        <f>[28]Outubro!$I$27</f>
        <v>NE</v>
      </c>
      <c r="Y32" s="129" t="str">
        <f>[28]Outubro!$I$28</f>
        <v>NE</v>
      </c>
      <c r="Z32" s="129" t="str">
        <f>[28]Outubro!$I$29</f>
        <v>NE</v>
      </c>
      <c r="AA32" s="129" t="str">
        <f>[28]Outubro!$I$30</f>
        <v>NE</v>
      </c>
      <c r="AB32" s="129" t="str">
        <f>[28]Outubro!$I$31</f>
        <v>L</v>
      </c>
      <c r="AC32" s="129" t="str">
        <f>[28]Outubro!$I$32</f>
        <v>L</v>
      </c>
      <c r="AD32" s="129" t="str">
        <f>[28]Outubro!$I$33</f>
        <v>L</v>
      </c>
      <c r="AE32" s="129" t="str">
        <f>[28]Outubro!$I$34</f>
        <v>SE</v>
      </c>
      <c r="AF32" s="129" t="str">
        <f>[28]Outubro!$I$35</f>
        <v>NE</v>
      </c>
      <c r="AG32" s="125" t="str">
        <f>[28]Outubro!$I$36</f>
        <v>NE</v>
      </c>
      <c r="AJ32" t="s">
        <v>47</v>
      </c>
    </row>
    <row r="33" spans="1:39" s="5" customFormat="1" x14ac:dyDescent="0.2">
      <c r="A33" s="97" t="s">
        <v>12</v>
      </c>
      <c r="B33" s="134" t="str">
        <f>[29]Outubro!$I$5</f>
        <v>*</v>
      </c>
      <c r="C33" s="134" t="str">
        <f>[29]Outubro!$I$6</f>
        <v>*</v>
      </c>
      <c r="D33" s="134" t="str">
        <f>[29]Outubro!$I$7</f>
        <v>*</v>
      </c>
      <c r="E33" s="134" t="str">
        <f>[29]Outubro!$I$8</f>
        <v>*</v>
      </c>
      <c r="F33" s="134" t="str">
        <f>[29]Outubro!$I$9</f>
        <v>*</v>
      </c>
      <c r="G33" s="134" t="str">
        <f>[29]Outubro!$I$10</f>
        <v>*</v>
      </c>
      <c r="H33" s="134" t="str">
        <f>[29]Outubro!$I$11</f>
        <v>*</v>
      </c>
      <c r="I33" s="134" t="str">
        <f>[29]Outubro!$I$12</f>
        <v>*</v>
      </c>
      <c r="J33" s="134" t="str">
        <f>[29]Outubro!$I$13</f>
        <v>*</v>
      </c>
      <c r="K33" s="134" t="str">
        <f>[29]Outubro!$I$14</f>
        <v>*</v>
      </c>
      <c r="L33" s="134" t="str">
        <f>[29]Outubro!$I$15</f>
        <v>*</v>
      </c>
      <c r="M33" s="134" t="str">
        <f>[29]Outubro!$I$16</f>
        <v>*</v>
      </c>
      <c r="N33" s="134" t="str">
        <f>[29]Outubro!$I$17</f>
        <v>*</v>
      </c>
      <c r="O33" s="134" t="str">
        <f>[29]Outubro!$I$18</f>
        <v>*</v>
      </c>
      <c r="P33" s="134" t="str">
        <f>[29]Outubro!$I$19</f>
        <v>S</v>
      </c>
      <c r="Q33" s="134" t="str">
        <f>[29]Outubro!$I$20</f>
        <v>S</v>
      </c>
      <c r="R33" s="134" t="str">
        <f>[29]Outubro!$I$21</f>
        <v>S</v>
      </c>
      <c r="S33" s="134" t="str">
        <f>[29]Outubro!$I$22</f>
        <v>O</v>
      </c>
      <c r="T33" s="134" t="str">
        <f>[29]Outubro!$I$23</f>
        <v>S</v>
      </c>
      <c r="U33" s="134" t="str">
        <f>[29]Outubro!$I$24</f>
        <v>S</v>
      </c>
      <c r="V33" s="134" t="str">
        <f>[29]Outubro!$I$25</f>
        <v>S</v>
      </c>
      <c r="W33" s="134" t="str">
        <f>[29]Outubro!$I$26</f>
        <v>S</v>
      </c>
      <c r="X33" s="134" t="str">
        <f>[29]Outubro!$I$27</f>
        <v>S</v>
      </c>
      <c r="Y33" s="134" t="str">
        <f>[29]Outubro!$I$28</f>
        <v>S</v>
      </c>
      <c r="Z33" s="134" t="str">
        <f>[29]Outubro!$I$29</f>
        <v>O</v>
      </c>
      <c r="AA33" s="134" t="str">
        <f>[29]Outubro!$I$30</f>
        <v>N</v>
      </c>
      <c r="AB33" s="134" t="str">
        <f>[29]Outubro!$I$31</f>
        <v>N</v>
      </c>
      <c r="AC33" s="134" t="str">
        <f>[29]Outubro!$I$32</f>
        <v>N</v>
      </c>
      <c r="AD33" s="134" t="str">
        <f>[29]Outubro!$I$33</f>
        <v>N</v>
      </c>
      <c r="AE33" s="134" t="str">
        <f>[29]Outubro!$I$34</f>
        <v>N</v>
      </c>
      <c r="AF33" s="134" t="str">
        <f>[29]Outubro!$I$35</f>
        <v>SE</v>
      </c>
      <c r="AG33" s="125" t="str">
        <f>[29]Outubro!$I$36</f>
        <v>S</v>
      </c>
      <c r="AK33" s="5" t="s">
        <v>47</v>
      </c>
      <c r="AM33" s="5" t="s">
        <v>47</v>
      </c>
    </row>
    <row r="34" spans="1:39" x14ac:dyDescent="0.2">
      <c r="A34" s="97" t="s">
        <v>13</v>
      </c>
      <c r="B34" s="129" t="str">
        <f>[30]Outubro!$I$5</f>
        <v>N</v>
      </c>
      <c r="C34" s="129" t="str">
        <f>[30]Outubro!$I$6</f>
        <v>NO</v>
      </c>
      <c r="D34" s="129" t="str">
        <f>[30]Outubro!$I$7</f>
        <v>SO</v>
      </c>
      <c r="E34" s="129" t="str">
        <f>[30]Outubro!$I$8</f>
        <v>SO</v>
      </c>
      <c r="F34" s="129" t="str">
        <f>[30]Outubro!$I$9</f>
        <v>SO</v>
      </c>
      <c r="G34" s="129" t="str">
        <f>[30]Outubro!$I$10</f>
        <v>S</v>
      </c>
      <c r="H34" s="129" t="str">
        <f>[30]Outubro!$I$11</f>
        <v>S</v>
      </c>
      <c r="I34" s="129" t="str">
        <f>[30]Outubro!$I$12</f>
        <v>S</v>
      </c>
      <c r="J34" s="129" t="str">
        <f>[30]Outubro!$I$13</f>
        <v>NE</v>
      </c>
      <c r="K34" s="129" t="str">
        <f>[30]Outubro!$I$14</f>
        <v>NE</v>
      </c>
      <c r="L34" s="129" t="str">
        <f>[30]Outubro!$I$15</f>
        <v>NE</v>
      </c>
      <c r="M34" s="129" t="str">
        <f>[30]Outubro!$I$16</f>
        <v>N</v>
      </c>
      <c r="N34" s="129" t="str">
        <f>[30]Outubro!$I$17</f>
        <v>NO</v>
      </c>
      <c r="O34" s="129" t="str">
        <f>[30]Outubro!$I$18</f>
        <v>NE</v>
      </c>
      <c r="P34" s="129" t="str">
        <f>[30]Outubro!$I$19</f>
        <v>SO</v>
      </c>
      <c r="Q34" s="129" t="str">
        <f>[30]Outubro!$I$20</f>
        <v>SO</v>
      </c>
      <c r="R34" s="129" t="str">
        <f>[30]Outubro!$I$21</f>
        <v>S</v>
      </c>
      <c r="S34" s="129" t="str">
        <f>[30]Outubro!$I$22</f>
        <v>NO</v>
      </c>
      <c r="T34" s="129" t="str">
        <f>[30]Outubro!$I$23</f>
        <v>SO</v>
      </c>
      <c r="U34" s="129" t="str">
        <f>[30]Outubro!$I$24</f>
        <v>SO</v>
      </c>
      <c r="V34" s="129" t="str">
        <f>[30]Outubro!$I$25</f>
        <v>SO</v>
      </c>
      <c r="W34" s="129" t="str">
        <f>[30]Outubro!$I$26</f>
        <v>S</v>
      </c>
      <c r="X34" s="129" t="str">
        <f>[30]Outubro!$I$27</f>
        <v>S</v>
      </c>
      <c r="Y34" s="129" t="str">
        <f>[30]Outubro!$I$28</f>
        <v>SE</v>
      </c>
      <c r="Z34" s="129" t="str">
        <f>[30]Outubro!$I$29</f>
        <v>NE</v>
      </c>
      <c r="AA34" s="129" t="str">
        <f>[30]Outubro!$I$30</f>
        <v>N</v>
      </c>
      <c r="AB34" s="129" t="str">
        <f>[30]Outubro!$I$31</f>
        <v>NO</v>
      </c>
      <c r="AC34" s="129" t="str">
        <f>[30]Outubro!$I$32</f>
        <v>NO</v>
      </c>
      <c r="AD34" s="129" t="str">
        <f>[30]Outubro!$I$33</f>
        <v>N</v>
      </c>
      <c r="AE34" s="129" t="str">
        <f>[30]Outubro!$I$34</f>
        <v>NO</v>
      </c>
      <c r="AF34" s="129" t="str">
        <f>[30]Outubro!$I$35</f>
        <v>N</v>
      </c>
      <c r="AG34" s="133" t="str">
        <f>[30]Outubro!$I$36</f>
        <v>SO</v>
      </c>
      <c r="AJ34" t="s">
        <v>47</v>
      </c>
      <c r="AK34" t="s">
        <v>47</v>
      </c>
      <c r="AL34" t="s">
        <v>47</v>
      </c>
    </row>
    <row r="35" spans="1:39" x14ac:dyDescent="0.2">
      <c r="A35" s="97" t="s">
        <v>173</v>
      </c>
      <c r="B35" s="134" t="str">
        <f>[31]Outubro!$I$5</f>
        <v>NO</v>
      </c>
      <c r="C35" s="134" t="str">
        <f>[31]Outubro!$I$6</f>
        <v>O</v>
      </c>
      <c r="D35" s="134" t="str">
        <f>[31]Outubro!$I$7</f>
        <v>NE</v>
      </c>
      <c r="E35" s="134" t="str">
        <f>[31]Outubro!$I$8</f>
        <v>NE</v>
      </c>
      <c r="F35" s="134" t="str">
        <f>[31]Outubro!$I$9</f>
        <v>SO</v>
      </c>
      <c r="G35" s="134" t="str">
        <f>[31]Outubro!$I$10</f>
        <v>SO</v>
      </c>
      <c r="H35" s="134" t="str">
        <f>[31]Outubro!$I$11</f>
        <v>S</v>
      </c>
      <c r="I35" s="134" t="str">
        <f>[31]Outubro!$I$12</f>
        <v>SE</v>
      </c>
      <c r="J35" s="134" t="str">
        <f>[31]Outubro!$I$13</f>
        <v>NE</v>
      </c>
      <c r="K35" s="134" t="str">
        <f>[31]Outubro!$I$14</f>
        <v>NE</v>
      </c>
      <c r="L35" s="134" t="str">
        <f>[31]Outubro!$I$15</f>
        <v>N</v>
      </c>
      <c r="M35" s="134" t="str">
        <f>[31]Outubro!$I$16</f>
        <v>NO</v>
      </c>
      <c r="N35" s="134" t="str">
        <f>[31]Outubro!$I$17</f>
        <v>N</v>
      </c>
      <c r="O35" s="134" t="str">
        <f>[31]Outubro!$I$18</f>
        <v>NE</v>
      </c>
      <c r="P35" s="134" t="str">
        <f>[31]Outubro!$I$19</f>
        <v>S</v>
      </c>
      <c r="Q35" s="134" t="str">
        <f>[31]Outubro!$I$20</f>
        <v>L</v>
      </c>
      <c r="R35" s="134" t="str">
        <f>[31]Outubro!$I$21</f>
        <v>NE</v>
      </c>
      <c r="S35" s="134" t="str">
        <f>[31]Outubro!$I$22</f>
        <v>O</v>
      </c>
      <c r="T35" s="129" t="str">
        <f>[31]Outubro!$I$23</f>
        <v>S</v>
      </c>
      <c r="U35" s="129" t="str">
        <f>[31]Outubro!$I$24</f>
        <v>NE</v>
      </c>
      <c r="V35" s="129" t="str">
        <f>[31]Outubro!$I$25</f>
        <v>O</v>
      </c>
      <c r="W35" s="129" t="str">
        <f>[31]Outubro!$I$26</f>
        <v>S</v>
      </c>
      <c r="X35" s="129" t="str">
        <f>[31]Outubro!$I$27</f>
        <v>S</v>
      </c>
      <c r="Y35" s="129" t="str">
        <f>[31]Outubro!$I$28</f>
        <v>NE</v>
      </c>
      <c r="Z35" s="129" t="str">
        <f>[31]Outubro!$I$29</f>
        <v>N</v>
      </c>
      <c r="AA35" s="129" t="str">
        <f>[31]Outubro!$I$30</f>
        <v>N</v>
      </c>
      <c r="AB35" s="129" t="str">
        <f>[31]Outubro!$I$31</f>
        <v>NO</v>
      </c>
      <c r="AC35" s="129" t="str">
        <f>[31]Outubro!$I$32</f>
        <v>NO</v>
      </c>
      <c r="AD35" s="129" t="str">
        <f>[31]Outubro!$I$33</f>
        <v>NO</v>
      </c>
      <c r="AE35" s="129" t="str">
        <f>[31]Outubro!$I$34</f>
        <v>N</v>
      </c>
      <c r="AF35" s="129" t="str">
        <f>[31]Outubro!$I$35</f>
        <v>NE</v>
      </c>
      <c r="AG35" s="137" t="str">
        <f>[31]Outubro!$I$36</f>
        <v>NE</v>
      </c>
      <c r="AK35" t="s">
        <v>47</v>
      </c>
    </row>
    <row r="36" spans="1:39" x14ac:dyDescent="0.2">
      <c r="A36" s="97" t="s">
        <v>144</v>
      </c>
      <c r="B36" s="134" t="str">
        <f>[32]Outubro!$I$5</f>
        <v>*</v>
      </c>
      <c r="C36" s="134" t="str">
        <f>[32]Outubro!$I$6</f>
        <v>*</v>
      </c>
      <c r="D36" s="134" t="str">
        <f>[32]Outubro!$I$7</f>
        <v>*</v>
      </c>
      <c r="E36" s="134" t="str">
        <f>[32]Outubro!$I$8</f>
        <v>*</v>
      </c>
      <c r="F36" s="134" t="str">
        <f>[32]Outubro!$I$9</f>
        <v>*</v>
      </c>
      <c r="G36" s="134" t="str">
        <f>[32]Outubro!$I$10</f>
        <v>*</v>
      </c>
      <c r="H36" s="134" t="str">
        <f>[32]Outubro!$I$11</f>
        <v>*</v>
      </c>
      <c r="I36" s="134" t="str">
        <f>[32]Outubro!$I$12</f>
        <v>*</v>
      </c>
      <c r="J36" s="134" t="str">
        <f>[32]Outubro!$I$13</f>
        <v>*</v>
      </c>
      <c r="K36" s="134" t="str">
        <f>[32]Outubro!$I$14</f>
        <v>*</v>
      </c>
      <c r="L36" s="134" t="str">
        <f>[32]Outubro!$I$15</f>
        <v>*</v>
      </c>
      <c r="M36" s="134" t="str">
        <f>[32]Outubro!$I$16</f>
        <v>*</v>
      </c>
      <c r="N36" s="134" t="str">
        <f>[32]Outubro!$I$17</f>
        <v>*</v>
      </c>
      <c r="O36" s="134" t="str">
        <f>[32]Outubro!$I$18</f>
        <v>*</v>
      </c>
      <c r="P36" s="134" t="str">
        <f>[32]Outubro!$I$19</f>
        <v>*</v>
      </c>
      <c r="Q36" s="129" t="str">
        <f>[32]Outubro!$I$20</f>
        <v>*</v>
      </c>
      <c r="R36" s="129" t="str">
        <f>[32]Outubro!$I$21</f>
        <v>*</v>
      </c>
      <c r="S36" s="129" t="str">
        <f>[32]Outubro!$I$22</f>
        <v>*</v>
      </c>
      <c r="T36" s="129" t="str">
        <f>[32]Outubro!$I$23</f>
        <v>*</v>
      </c>
      <c r="U36" s="129" t="str">
        <f>[32]Outubro!$I$24</f>
        <v>*</v>
      </c>
      <c r="V36" s="129" t="str">
        <f>[32]Outubro!$I$25</f>
        <v>*</v>
      </c>
      <c r="W36" s="129" t="str">
        <f>[32]Outubro!$I$26</f>
        <v>*</v>
      </c>
      <c r="X36" s="129" t="str">
        <f>[32]Outubro!$I$27</f>
        <v>*</v>
      </c>
      <c r="Y36" s="129" t="str">
        <f>[32]Outubro!$I$28</f>
        <v>*</v>
      </c>
      <c r="Z36" s="129" t="str">
        <f>[32]Outubro!$I$29</f>
        <v>*</v>
      </c>
      <c r="AA36" s="129" t="str">
        <f>[32]Outubro!$I$30</f>
        <v>*</v>
      </c>
      <c r="AB36" s="129" t="str">
        <f>[32]Outubro!$I$31</f>
        <v>*</v>
      </c>
      <c r="AC36" s="129" t="str">
        <f>[32]Outubro!$I$32</f>
        <v>*</v>
      </c>
      <c r="AD36" s="129" t="str">
        <f>[32]Outubro!$I$33</f>
        <v>*</v>
      </c>
      <c r="AE36" s="129" t="str">
        <f>[32]Outubro!$I$34</f>
        <v>*</v>
      </c>
      <c r="AF36" s="129" t="str">
        <f>[32]Outubro!$I$35</f>
        <v>*</v>
      </c>
      <c r="AG36" s="137" t="str">
        <f>[32]Outubro!$I$36</f>
        <v>*</v>
      </c>
      <c r="AJ36" t="s">
        <v>47</v>
      </c>
      <c r="AK36" t="s">
        <v>47</v>
      </c>
    </row>
    <row r="37" spans="1:39" x14ac:dyDescent="0.2">
      <c r="A37" s="97" t="s">
        <v>14</v>
      </c>
      <c r="B37" s="134" t="str">
        <f>[33]Outubro!$I$5</f>
        <v>SE</v>
      </c>
      <c r="C37" s="134" t="str">
        <f>[33]Outubro!$I$6</f>
        <v>NO</v>
      </c>
      <c r="D37" s="134" t="str">
        <f>[33]Outubro!$I$7</f>
        <v>SO</v>
      </c>
      <c r="E37" s="134" t="str">
        <f>[33]Outubro!$I$8</f>
        <v>S</v>
      </c>
      <c r="F37" s="134" t="str">
        <f>[33]Outubro!$I$9</f>
        <v>SE</v>
      </c>
      <c r="G37" s="134" t="str">
        <f>[33]Outubro!$I$10</f>
        <v>SO</v>
      </c>
      <c r="H37" s="134" t="str">
        <f>[33]Outubro!$I$11</f>
        <v>SO</v>
      </c>
      <c r="I37" s="134" t="str">
        <f>[33]Outubro!$I$12</f>
        <v>S</v>
      </c>
      <c r="J37" s="134" t="str">
        <f>[33]Outubro!$I$13</f>
        <v>L</v>
      </c>
      <c r="K37" s="134" t="str">
        <f>[33]Outubro!$I$14</f>
        <v>NE</v>
      </c>
      <c r="L37" s="134" t="str">
        <f>[33]Outubro!$I$15</f>
        <v>NE</v>
      </c>
      <c r="M37" s="134" t="str">
        <f>[33]Outubro!$I$16</f>
        <v>NE</v>
      </c>
      <c r="N37" s="134" t="str">
        <f>[33]Outubro!$I$17</f>
        <v>N</v>
      </c>
      <c r="O37" s="134" t="str">
        <f>[33]Outubro!$I$18</f>
        <v>N</v>
      </c>
      <c r="P37" s="134" t="str">
        <f>[33]Outubro!$I$19</f>
        <v>SO</v>
      </c>
      <c r="Q37" s="134" t="str">
        <f>[33]Outubro!$I$20</f>
        <v>SE</v>
      </c>
      <c r="R37" s="134" t="str">
        <f>[33]Outubro!$I$21</f>
        <v>SE</v>
      </c>
      <c r="S37" s="134" t="str">
        <f>[33]Outubro!$I$22</f>
        <v>O</v>
      </c>
      <c r="T37" s="134" t="str">
        <f>[33]Outubro!$I$23</f>
        <v>S</v>
      </c>
      <c r="U37" s="134" t="str">
        <f>[33]Outubro!$I$24</f>
        <v>SE</v>
      </c>
      <c r="V37" s="134" t="str">
        <f>[33]Outubro!$I$25</f>
        <v>SE</v>
      </c>
      <c r="W37" s="134" t="str">
        <f>[33]Outubro!$I$26</f>
        <v>SE</v>
      </c>
      <c r="X37" s="134" t="str">
        <f>[33]Outubro!$I$27</f>
        <v>SE</v>
      </c>
      <c r="Y37" s="134" t="str">
        <f>[33]Outubro!$I$28</f>
        <v>SE</v>
      </c>
      <c r="Z37" s="134" t="str">
        <f>[33]Outubro!$I$29</f>
        <v>SE</v>
      </c>
      <c r="AA37" s="134" t="str">
        <f>[33]Outubro!$I$30</f>
        <v>SE</v>
      </c>
      <c r="AB37" s="134" t="str">
        <f>[33]Outubro!$I$31</f>
        <v>N</v>
      </c>
      <c r="AC37" s="134" t="str">
        <f>[33]Outubro!$I$32</f>
        <v>NE</v>
      </c>
      <c r="AD37" s="134" t="str">
        <f>[33]Outubro!$I$33</f>
        <v>N</v>
      </c>
      <c r="AE37" s="134" t="str">
        <f>[33]Outubro!$I$34</f>
        <v>NE</v>
      </c>
      <c r="AF37" s="134" t="str">
        <f>[33]Outubro!$I$35</f>
        <v>SE</v>
      </c>
      <c r="AG37" s="125" t="str">
        <f>[33]Outubro!$I$36</f>
        <v>SE</v>
      </c>
      <c r="AK37" t="s">
        <v>47</v>
      </c>
    </row>
    <row r="38" spans="1:39" x14ac:dyDescent="0.2">
      <c r="A38" s="97" t="s">
        <v>174</v>
      </c>
      <c r="B38" s="11" t="str">
        <f>[34]Outubro!$I$5</f>
        <v>NO</v>
      </c>
      <c r="C38" s="11" t="str">
        <f>[34]Outubro!$I$6</f>
        <v>NO</v>
      </c>
      <c r="D38" s="11" t="str">
        <f>[34]Outubro!$I$7</f>
        <v>N</v>
      </c>
      <c r="E38" s="11" t="str">
        <f>[34]Outubro!$I$8</f>
        <v>NO</v>
      </c>
      <c r="F38" s="11" t="str">
        <f>[34]Outubro!$I$9</f>
        <v>NO</v>
      </c>
      <c r="G38" s="11" t="str">
        <f>[34]Outubro!$I$10</f>
        <v>SO</v>
      </c>
      <c r="H38" s="11" t="str">
        <f>[34]Outubro!$I$11</f>
        <v>N</v>
      </c>
      <c r="I38" s="11" t="str">
        <f>[34]Outubro!$I$12</f>
        <v>L</v>
      </c>
      <c r="J38" s="11" t="str">
        <f>[34]Outubro!$I$13</f>
        <v>L</v>
      </c>
      <c r="K38" s="11" t="str">
        <f>[34]Outubro!$I$14</f>
        <v>L</v>
      </c>
      <c r="L38" s="11" t="str">
        <f>[34]Outubro!$I$15</f>
        <v>N</v>
      </c>
      <c r="M38" s="11" t="str">
        <f>[34]Outubro!$I$16</f>
        <v>SE</v>
      </c>
      <c r="N38" s="11" t="str">
        <f>[34]Outubro!$I$17</f>
        <v>S</v>
      </c>
      <c r="O38" s="11" t="str">
        <f>[34]Outubro!$I$18</f>
        <v>NE</v>
      </c>
      <c r="P38" s="11" t="str">
        <f>[34]Outubro!$I$19</f>
        <v>S</v>
      </c>
      <c r="Q38" s="129" t="str">
        <f>[34]Outubro!$I$20</f>
        <v>S</v>
      </c>
      <c r="R38" s="129" t="str">
        <f>[34]Outubro!$I$21</f>
        <v>NE</v>
      </c>
      <c r="S38" s="129" t="str">
        <f>[34]Outubro!$I$22</f>
        <v>N</v>
      </c>
      <c r="T38" s="129" t="str">
        <f>[34]Outubro!$I$23</f>
        <v>SE</v>
      </c>
      <c r="U38" s="129" t="str">
        <f>[34]Outubro!$I$24</f>
        <v>L</v>
      </c>
      <c r="V38" s="129" t="str">
        <f>[34]Outubro!$I$25</f>
        <v>S</v>
      </c>
      <c r="W38" s="129" t="str">
        <f>[34]Outubro!$I$26</f>
        <v>O</v>
      </c>
      <c r="X38" s="129" t="str">
        <f>[34]Outubro!$I$27</f>
        <v>S</v>
      </c>
      <c r="Y38" s="129" t="str">
        <f>[34]Outubro!$I$28</f>
        <v>NE</v>
      </c>
      <c r="Z38" s="129" t="str">
        <f>[34]Outubro!$I$29</f>
        <v>N</v>
      </c>
      <c r="AA38" s="129" t="str">
        <f>[34]Outubro!$I$30</f>
        <v>SO</v>
      </c>
      <c r="AB38" s="129" t="str">
        <f>[34]Outubro!$I$31</f>
        <v>SE</v>
      </c>
      <c r="AC38" s="129" t="str">
        <f>[34]Outubro!$I$32</f>
        <v>N</v>
      </c>
      <c r="AD38" s="129" t="str">
        <f>[34]Outubro!$I$33</f>
        <v>NE</v>
      </c>
      <c r="AE38" s="129" t="str">
        <f>[34]Outubro!$I$34</f>
        <v>O</v>
      </c>
      <c r="AF38" s="129" t="str">
        <f>[34]Outubro!$I$35</f>
        <v>N</v>
      </c>
      <c r="AG38" s="137" t="str">
        <f>[34]Outubro!$I$36</f>
        <v>N</v>
      </c>
      <c r="AJ38" t="s">
        <v>47</v>
      </c>
      <c r="AK38" t="s">
        <v>47</v>
      </c>
    </row>
    <row r="39" spans="1:39" x14ac:dyDescent="0.2">
      <c r="A39" s="97" t="s">
        <v>15</v>
      </c>
      <c r="B39" s="134" t="str">
        <f>[35]Outubro!$I$5</f>
        <v>NO</v>
      </c>
      <c r="C39" s="134" t="str">
        <f>[35]Outubro!$I$6</f>
        <v>O</v>
      </c>
      <c r="D39" s="134" t="str">
        <f>[35]Outubro!$I$7</f>
        <v>O</v>
      </c>
      <c r="E39" s="134" t="str">
        <f>[35]Outubro!$I$8</f>
        <v>O</v>
      </c>
      <c r="F39" s="134" t="str">
        <f>[35]Outubro!$I$9</f>
        <v>O</v>
      </c>
      <c r="G39" s="134" t="str">
        <f>[35]Outubro!$I$10</f>
        <v>SO</v>
      </c>
      <c r="H39" s="134" t="str">
        <f>[35]Outubro!$I$11</f>
        <v>O</v>
      </c>
      <c r="I39" s="134" t="str">
        <f>[35]Outubro!$I$12</f>
        <v>NO</v>
      </c>
      <c r="J39" s="134" t="str">
        <f>[35]Outubro!$I$13</f>
        <v>O</v>
      </c>
      <c r="K39" s="134" t="str">
        <f>[35]Outubro!$I$14</f>
        <v>NO</v>
      </c>
      <c r="L39" s="134" t="str">
        <f>[35]Outubro!$I$15</f>
        <v>O</v>
      </c>
      <c r="M39" s="134" t="str">
        <f>[35]Outubro!$I$16</f>
        <v>O</v>
      </c>
      <c r="N39" s="134" t="str">
        <f>[35]Outubro!$I$17</f>
        <v>O</v>
      </c>
      <c r="O39" s="134" t="str">
        <f>[35]Outubro!$I$18</f>
        <v>NO</v>
      </c>
      <c r="P39" s="134" t="str">
        <f>[35]Outubro!$I$19</f>
        <v>O</v>
      </c>
      <c r="Q39" s="134" t="str">
        <f>[35]Outubro!$I$20</f>
        <v>O</v>
      </c>
      <c r="R39" s="134" t="str">
        <f>[35]Outubro!$I$21</f>
        <v>O</v>
      </c>
      <c r="S39" s="134" t="str">
        <f>[35]Outubro!$I$22</f>
        <v>O</v>
      </c>
      <c r="T39" s="134" t="str">
        <f>[35]Outubro!$I$23</f>
        <v>SO</v>
      </c>
      <c r="U39" s="134" t="str">
        <f>[35]Outubro!$I$24</f>
        <v>O</v>
      </c>
      <c r="V39" s="134" t="str">
        <f>[35]Outubro!$I$25</f>
        <v>SO</v>
      </c>
      <c r="W39" s="134" t="str">
        <f>[35]Outubro!$I$26</f>
        <v>SO</v>
      </c>
      <c r="X39" s="134" t="str">
        <f>[35]Outubro!$I$27</f>
        <v>O</v>
      </c>
      <c r="Y39" s="134" t="str">
        <f>[35]Outubro!$I$28</f>
        <v>SO</v>
      </c>
      <c r="Z39" s="134" t="str">
        <f>[35]Outubro!$I$29</f>
        <v>NO</v>
      </c>
      <c r="AA39" s="134" t="str">
        <f>[35]Outubro!$I$30</f>
        <v>O</v>
      </c>
      <c r="AB39" s="134" t="str">
        <f>[35]Outubro!$I$31</f>
        <v>O</v>
      </c>
      <c r="AC39" s="134" t="str">
        <f>[35]Outubro!$I$32</f>
        <v>O</v>
      </c>
      <c r="AD39" s="134" t="str">
        <f>[35]Outubro!$I$33</f>
        <v>O</v>
      </c>
      <c r="AE39" s="134" t="str">
        <f>[35]Outubro!$I$34</f>
        <v>O</v>
      </c>
      <c r="AF39" s="134" t="str">
        <f>[35]Outubro!$I$35</f>
        <v>NO</v>
      </c>
      <c r="AG39" s="125" t="str">
        <f>[35]Outubro!$I$36</f>
        <v>O</v>
      </c>
      <c r="AH39" s="12" t="s">
        <v>47</v>
      </c>
      <c r="AK39" t="s">
        <v>47</v>
      </c>
    </row>
    <row r="40" spans="1:39" x14ac:dyDescent="0.2">
      <c r="A40" s="97" t="s">
        <v>16</v>
      </c>
      <c r="B40" s="135" t="str">
        <f>[36]Outubro!$I$5</f>
        <v>N</v>
      </c>
      <c r="C40" s="135" t="str">
        <f>[36]Outubro!$I$6</f>
        <v>NO</v>
      </c>
      <c r="D40" s="135" t="str">
        <f>[36]Outubro!$I$7</f>
        <v>SO</v>
      </c>
      <c r="E40" s="135" t="str">
        <f>[36]Outubro!$I$8</f>
        <v>S</v>
      </c>
      <c r="F40" s="135" t="str">
        <f>[36]Outubro!$I$9</f>
        <v>S</v>
      </c>
      <c r="G40" s="135" t="str">
        <f>[36]Outubro!$I$10</f>
        <v>S</v>
      </c>
      <c r="H40" s="135" t="str">
        <f>[36]Outubro!$I$11</f>
        <v>SO</v>
      </c>
      <c r="I40" s="135" t="str">
        <f>[36]Outubro!$I$12</f>
        <v>SO</v>
      </c>
      <c r="J40" s="135" t="str">
        <f>[36]Outubro!$I$13</f>
        <v>SO</v>
      </c>
      <c r="K40" s="135" t="str">
        <f>[36]Outubro!$I$14</f>
        <v>NE</v>
      </c>
      <c r="L40" s="135" t="str">
        <f>[36]Outubro!$I$15</f>
        <v>N</v>
      </c>
      <c r="M40" s="135" t="str">
        <f>[36]Outubro!$I$16</f>
        <v>N</v>
      </c>
      <c r="N40" s="135" t="str">
        <f>[36]Outubro!$I$17</f>
        <v>NE</v>
      </c>
      <c r="O40" s="135" t="str">
        <f>[36]Outubro!$I$18</f>
        <v>SO</v>
      </c>
      <c r="P40" s="135" t="str">
        <f>[36]Outubro!$I$19</f>
        <v>S</v>
      </c>
      <c r="Q40" s="135" t="str">
        <f>[36]Outubro!$I$20</f>
        <v>S</v>
      </c>
      <c r="R40" s="135" t="str">
        <f>[36]Outubro!$I$21</f>
        <v>S</v>
      </c>
      <c r="S40" s="135" t="str">
        <f>[36]Outubro!$I$22</f>
        <v>SO</v>
      </c>
      <c r="T40" s="135" t="str">
        <f>[36]Outubro!$I$23</f>
        <v>S</v>
      </c>
      <c r="U40" s="135" t="str">
        <f>[36]Outubro!$I$24</f>
        <v>NO</v>
      </c>
      <c r="V40" s="135" t="str">
        <f>[36]Outubro!$I$25</f>
        <v>S</v>
      </c>
      <c r="W40" s="135" t="str">
        <f>[36]Outubro!$I$26</f>
        <v>SE</v>
      </c>
      <c r="X40" s="135" t="str">
        <f>[36]Outubro!$I$27</f>
        <v>SO</v>
      </c>
      <c r="Y40" s="135" t="str">
        <f>[36]Outubro!$I$28</f>
        <v>SO</v>
      </c>
      <c r="Z40" s="135" t="str">
        <f>[36]Outubro!$I$29</f>
        <v>SO</v>
      </c>
      <c r="AA40" s="135" t="str">
        <f>[36]Outubro!$I$30</f>
        <v>N</v>
      </c>
      <c r="AB40" s="135" t="str">
        <f>[36]Outubro!$I$31</f>
        <v>SO</v>
      </c>
      <c r="AC40" s="135" t="str">
        <f>[36]Outubro!$I$32</f>
        <v>SO</v>
      </c>
      <c r="AD40" s="135" t="str">
        <f>[36]Outubro!$I$33</f>
        <v>SO</v>
      </c>
      <c r="AE40" s="135" t="str">
        <f>[36]Outubro!$I$34</f>
        <v>N</v>
      </c>
      <c r="AF40" s="135" t="str">
        <f>[36]Outubro!$I$35</f>
        <v>NO</v>
      </c>
      <c r="AG40" s="125" t="str">
        <f>[36]Outubro!$I$36</f>
        <v>SO</v>
      </c>
      <c r="AI40" t="s">
        <v>47</v>
      </c>
      <c r="AJ40" t="s">
        <v>47</v>
      </c>
    </row>
    <row r="41" spans="1:39" x14ac:dyDescent="0.2">
      <c r="A41" s="97" t="s">
        <v>175</v>
      </c>
      <c r="B41" s="134" t="str">
        <f>[37]Outubro!$I$5</f>
        <v>N</v>
      </c>
      <c r="C41" s="134" t="str">
        <f>[37]Outubro!$I$6</f>
        <v>O</v>
      </c>
      <c r="D41" s="134" t="str">
        <f>[37]Outubro!$I$7</f>
        <v>NE</v>
      </c>
      <c r="E41" s="134" t="str">
        <f>[37]Outubro!$I$8</f>
        <v>SE</v>
      </c>
      <c r="F41" s="134" t="str">
        <f>[37]Outubro!$I$9</f>
        <v>SO</v>
      </c>
      <c r="G41" s="134" t="str">
        <f>[37]Outubro!$I$10</f>
        <v>S</v>
      </c>
      <c r="H41" s="134" t="str">
        <f>[37]Outubro!$I$11</f>
        <v>S</v>
      </c>
      <c r="I41" s="134" t="str">
        <f>[37]Outubro!$I$12</f>
        <v>S</v>
      </c>
      <c r="J41" s="134" t="str">
        <f>[37]Outubro!$I$13</f>
        <v>NE</v>
      </c>
      <c r="K41" s="134" t="str">
        <f>[37]Outubro!$I$14</f>
        <v>L</v>
      </c>
      <c r="L41" s="134" t="str">
        <f>[37]Outubro!$I$15</f>
        <v>N</v>
      </c>
      <c r="M41" s="134" t="str">
        <f>[37]Outubro!$I$16</f>
        <v>N</v>
      </c>
      <c r="N41" s="134" t="str">
        <f>[37]Outubro!$I$17</f>
        <v>NO</v>
      </c>
      <c r="O41" s="134" t="str">
        <f>[37]Outubro!$I$18</f>
        <v>NE</v>
      </c>
      <c r="P41" s="134" t="str">
        <f>[37]Outubro!$I$19</f>
        <v>S</v>
      </c>
      <c r="Q41" s="134" t="str">
        <f>[37]Outubro!$I$20</f>
        <v>SE</v>
      </c>
      <c r="R41" s="134" t="str">
        <f>[37]Outubro!$I$21</f>
        <v>S</v>
      </c>
      <c r="S41" s="134" t="str">
        <f>[37]Outubro!$I$22</f>
        <v>NO</v>
      </c>
      <c r="T41" s="129" t="str">
        <f>[37]Outubro!$I$23</f>
        <v>S</v>
      </c>
      <c r="U41" s="129" t="str">
        <f>[37]Outubro!$I$24</f>
        <v>O</v>
      </c>
      <c r="V41" s="129" t="str">
        <f>[37]Outubro!$I$25</f>
        <v>SO</v>
      </c>
      <c r="W41" s="129" t="str">
        <f>[37]Outubro!$I$26</f>
        <v>S</v>
      </c>
      <c r="X41" s="129" t="str">
        <f>[37]Outubro!$I$27</f>
        <v>NO</v>
      </c>
      <c r="Y41" s="129" t="str">
        <f>[37]Outubro!$I$28</f>
        <v>S</v>
      </c>
      <c r="Z41" s="129" t="str">
        <f>[37]Outubro!$I$29</f>
        <v>NO</v>
      </c>
      <c r="AA41" s="129" t="str">
        <f>[37]Outubro!$I$30</f>
        <v>NO</v>
      </c>
      <c r="AB41" s="129" t="str">
        <f>[37]Outubro!$I$31</f>
        <v>NO</v>
      </c>
      <c r="AC41" s="129" t="str">
        <f>[37]Outubro!$I$32</f>
        <v>NO</v>
      </c>
      <c r="AD41" s="129" t="str">
        <f>[37]Outubro!$I$33</f>
        <v>NO</v>
      </c>
      <c r="AE41" s="129" t="str">
        <f>[37]Outubro!$I$34</f>
        <v>NO</v>
      </c>
      <c r="AF41" s="129" t="str">
        <f>[37]Outubro!$I$35</f>
        <v>SE</v>
      </c>
      <c r="AG41" s="137" t="str">
        <f>[37]Outubro!$I$36</f>
        <v>NO</v>
      </c>
      <c r="AJ41" t="s">
        <v>47</v>
      </c>
    </row>
    <row r="42" spans="1:39" x14ac:dyDescent="0.2">
      <c r="A42" s="97" t="s">
        <v>17</v>
      </c>
      <c r="B42" s="134" t="str">
        <f>[38]Outubro!$I$5</f>
        <v>N</v>
      </c>
      <c r="C42" s="134" t="str">
        <f>[38]Outubro!$I$6</f>
        <v>O</v>
      </c>
      <c r="D42" s="134" t="str">
        <f>[38]Outubro!$I$7</f>
        <v>O</v>
      </c>
      <c r="E42" s="134" t="str">
        <f>[38]Outubro!$I$8</f>
        <v>NE</v>
      </c>
      <c r="F42" s="134" t="str">
        <f>[38]Outubro!$I$9</f>
        <v>S</v>
      </c>
      <c r="G42" s="134" t="str">
        <f>[38]Outubro!$I$10</f>
        <v>SE</v>
      </c>
      <c r="H42" s="134" t="str">
        <f>[38]Outubro!$I$11</f>
        <v>NE</v>
      </c>
      <c r="I42" s="134" t="str">
        <f>[38]Outubro!$I$12</f>
        <v>NE</v>
      </c>
      <c r="J42" s="134" t="str">
        <f>[38]Outubro!$I$13</f>
        <v>NE</v>
      </c>
      <c r="K42" s="134" t="str">
        <f>[38]Outubro!$I$14</f>
        <v>N</v>
      </c>
      <c r="L42" s="134" t="str">
        <f>[38]Outubro!$I$15</f>
        <v>NO</v>
      </c>
      <c r="M42" s="134" t="str">
        <f>[38]Outubro!$I$16</f>
        <v>NO</v>
      </c>
      <c r="N42" s="134" t="str">
        <f>[38]Outubro!$I$17</f>
        <v>O</v>
      </c>
      <c r="O42" s="134" t="str">
        <f>[38]Outubro!$I$18</f>
        <v>N</v>
      </c>
      <c r="P42" s="134" t="str">
        <f>[38]Outubro!$I$19</f>
        <v>SE</v>
      </c>
      <c r="Q42" s="134" t="str">
        <f>[38]Outubro!$I$20</f>
        <v>NE</v>
      </c>
      <c r="R42" s="134" t="str">
        <f>[38]Outubro!$I$21</f>
        <v>N</v>
      </c>
      <c r="S42" s="134" t="str">
        <f>[38]Outubro!$I$22</f>
        <v>SO</v>
      </c>
      <c r="T42" s="134" t="str">
        <f>[38]Outubro!$I$23</f>
        <v>S</v>
      </c>
      <c r="U42" s="134" t="str">
        <f>[38]Outubro!$I$24</f>
        <v>N</v>
      </c>
      <c r="V42" s="134" t="str">
        <f>[38]Outubro!$I$25</f>
        <v>SO</v>
      </c>
      <c r="W42" s="134" t="str">
        <f>[38]Outubro!$I$26</f>
        <v>S</v>
      </c>
      <c r="X42" s="134" t="str">
        <f>[38]Outubro!$I$27</f>
        <v>O</v>
      </c>
      <c r="Y42" s="134" t="str">
        <f>[38]Outubro!$I$28</f>
        <v>NE</v>
      </c>
      <c r="Z42" s="134" t="str">
        <f>[38]Outubro!$I$29</f>
        <v>NE</v>
      </c>
      <c r="AA42" s="134" t="str">
        <f>[38]Outubro!$I$30</f>
        <v>NO</v>
      </c>
      <c r="AB42" s="134" t="str">
        <f>[38]Outubro!$I$31</f>
        <v>O</v>
      </c>
      <c r="AC42" s="134" t="str">
        <f>[38]Outubro!$I$32</f>
        <v>N</v>
      </c>
      <c r="AD42" s="134" t="str">
        <f>[38]Outubro!$I$33</f>
        <v>NO</v>
      </c>
      <c r="AE42" s="134" t="str">
        <f>[38]Outubro!$I$34</f>
        <v>N</v>
      </c>
      <c r="AF42" s="134" t="str">
        <f>[38]Outubro!$I$35</f>
        <v>N</v>
      </c>
      <c r="AG42" s="125" t="str">
        <f>[38]Outubro!$I$36</f>
        <v>N</v>
      </c>
    </row>
    <row r="43" spans="1:39" x14ac:dyDescent="0.2">
      <c r="A43" s="97" t="s">
        <v>157</v>
      </c>
      <c r="B43" s="11" t="str">
        <f>[39]Outubro!$I$5</f>
        <v>NE</v>
      </c>
      <c r="C43" s="11" t="str">
        <f>[39]Outubro!$I$6</f>
        <v>O</v>
      </c>
      <c r="D43" s="11" t="str">
        <f>[39]Outubro!$I$7</f>
        <v>SE</v>
      </c>
      <c r="E43" s="11" t="str">
        <f>[39]Outubro!$I$8</f>
        <v>L</v>
      </c>
      <c r="F43" s="11" t="str">
        <f>[39]Outubro!$I$9</f>
        <v>NE</v>
      </c>
      <c r="G43" s="11" t="str">
        <f>[39]Outubro!$I$10</f>
        <v>SO</v>
      </c>
      <c r="H43" s="11" t="str">
        <f>[39]Outubro!$I$11</f>
        <v>SE</v>
      </c>
      <c r="I43" s="11" t="str">
        <f>[39]Outubro!$I$12</f>
        <v>SO</v>
      </c>
      <c r="J43" s="11" t="str">
        <f>[39]Outubro!$I$13</f>
        <v>L</v>
      </c>
      <c r="K43" s="11" t="str">
        <f>[39]Outubro!$I$14</f>
        <v>L</v>
      </c>
      <c r="L43" s="11" t="str">
        <f>[39]Outubro!$I$15</f>
        <v>NE</v>
      </c>
      <c r="M43" s="11" t="str">
        <f>[39]Outubro!$I$16</f>
        <v>N</v>
      </c>
      <c r="N43" s="11" t="str">
        <f>[39]Outubro!$I$17</f>
        <v>NE</v>
      </c>
      <c r="O43" s="11" t="str">
        <f>[39]Outubro!$I$18</f>
        <v>NE</v>
      </c>
      <c r="P43" s="11" t="str">
        <f>[39]Outubro!$I$19</f>
        <v>SE</v>
      </c>
      <c r="Q43" s="11" t="str">
        <f>[39]Outubro!$I$20</f>
        <v>L</v>
      </c>
      <c r="R43" s="11" t="str">
        <f>[39]Outubro!$I$21</f>
        <v>L</v>
      </c>
      <c r="S43" s="11" t="str">
        <f>[39]Outubro!$I$22</f>
        <v>O</v>
      </c>
      <c r="T43" s="129" t="str">
        <f>[39]Outubro!$I$23</f>
        <v>SE</v>
      </c>
      <c r="U43" s="129" t="str">
        <f>[39]Outubro!$I$24</f>
        <v>L</v>
      </c>
      <c r="V43" s="129" t="str">
        <f>[39]Outubro!$I$25</f>
        <v>N</v>
      </c>
      <c r="W43" s="129" t="str">
        <f>[39]Outubro!$I$26</f>
        <v>SO</v>
      </c>
      <c r="X43" s="129" t="str">
        <f>[39]Outubro!$I$27</f>
        <v>O</v>
      </c>
      <c r="Y43" s="129" t="str">
        <f>[39]Outubro!$I$28</f>
        <v>NE</v>
      </c>
      <c r="Z43" s="129" t="str">
        <f>[39]Outubro!$I$29</f>
        <v>SE</v>
      </c>
      <c r="AA43" s="129" t="str">
        <f>[39]Outubro!$I$30</f>
        <v>NE</v>
      </c>
      <c r="AB43" s="129" t="str">
        <f>[39]Outubro!$I$31</f>
        <v>N</v>
      </c>
      <c r="AC43" s="129" t="str">
        <f>[39]Outubro!$I$32</f>
        <v>NE</v>
      </c>
      <c r="AD43" s="129" t="str">
        <f>[39]Outubro!$I$33</f>
        <v>NE</v>
      </c>
      <c r="AE43" s="129" t="str">
        <f>[39]Outubro!$I$34</f>
        <v>NE</v>
      </c>
      <c r="AF43" s="129" t="str">
        <f>[39]Outubro!$I$35</f>
        <v>NE</v>
      </c>
      <c r="AG43" s="137" t="str">
        <f>[39]Outubro!$I$36</f>
        <v>NE</v>
      </c>
      <c r="AJ43" t="s">
        <v>47</v>
      </c>
      <c r="AK43" t="s">
        <v>47</v>
      </c>
      <c r="AL43" t="s">
        <v>47</v>
      </c>
    </row>
    <row r="44" spans="1:39" x14ac:dyDescent="0.2">
      <c r="A44" s="97" t="s">
        <v>18</v>
      </c>
      <c r="B44" s="134" t="str">
        <f>[40]Outubro!$I$5</f>
        <v>L</v>
      </c>
      <c r="C44" s="134" t="str">
        <f>[40]Outubro!$I$6</f>
        <v>O</v>
      </c>
      <c r="D44" s="134" t="str">
        <f>[40]Outubro!$I$7</f>
        <v>SO</v>
      </c>
      <c r="E44" s="134" t="str">
        <f>[40]Outubro!$I$8</f>
        <v>S</v>
      </c>
      <c r="F44" s="134" t="str">
        <f>[40]Outubro!$I$9</f>
        <v>SO</v>
      </c>
      <c r="G44" s="134" t="str">
        <f>[40]Outubro!$I$10</f>
        <v>SO</v>
      </c>
      <c r="H44" s="134" t="str">
        <f>[40]Outubro!$I$11</f>
        <v>S</v>
      </c>
      <c r="I44" s="134" t="str">
        <f>[40]Outubro!$I$12</f>
        <v>L</v>
      </c>
      <c r="J44" s="134" t="str">
        <f>[40]Outubro!$I$13</f>
        <v>L</v>
      </c>
      <c r="K44" s="134" t="str">
        <f>[40]Outubro!$I$14</f>
        <v>L</v>
      </c>
      <c r="L44" s="134" t="str">
        <f>[40]Outubro!$I$15</f>
        <v>L</v>
      </c>
      <c r="M44" s="134" t="str">
        <f>[40]Outubro!$I$16</f>
        <v>NE</v>
      </c>
      <c r="N44" s="134" t="str">
        <f>[40]Outubro!$I$17</f>
        <v>NE</v>
      </c>
      <c r="O44" s="134" t="str">
        <f>[40]Outubro!$I$18</f>
        <v>L</v>
      </c>
      <c r="P44" s="134" t="str">
        <f>[40]Outubro!$I$19</f>
        <v>S</v>
      </c>
      <c r="Q44" s="134" t="str">
        <f>[40]Outubro!$I$20</f>
        <v>L</v>
      </c>
      <c r="R44" s="134" t="str">
        <f>[40]Outubro!$I$21</f>
        <v>S</v>
      </c>
      <c r="S44" s="134" t="str">
        <f>[40]Outubro!$I$22</f>
        <v>N</v>
      </c>
      <c r="T44" s="134" t="str">
        <f>[40]Outubro!$I$23</f>
        <v>S</v>
      </c>
      <c r="U44" s="134" t="str">
        <f>[40]Outubro!$I$24</f>
        <v>L</v>
      </c>
      <c r="V44" s="134" t="str">
        <f>[40]Outubro!$I$25</f>
        <v>L</v>
      </c>
      <c r="W44" s="134" t="str">
        <f>[40]Outubro!$I$26</f>
        <v>N</v>
      </c>
      <c r="X44" s="134" t="str">
        <f>[40]Outubro!$I$27</f>
        <v>N</v>
      </c>
      <c r="Y44" s="134" t="str">
        <f>[40]Outubro!$I$28</f>
        <v>N</v>
      </c>
      <c r="Z44" s="134" t="str">
        <f>[40]Outubro!$I$29</f>
        <v>N</v>
      </c>
      <c r="AA44" s="134" t="str">
        <f>[40]Outubro!$I$30</f>
        <v>N</v>
      </c>
      <c r="AB44" s="134" t="str">
        <f>[40]Outubro!$I$31</f>
        <v>N</v>
      </c>
      <c r="AC44" s="134" t="str">
        <f>[40]Outubro!$I$32</f>
        <v>N</v>
      </c>
      <c r="AD44" s="134" t="str">
        <f>[40]Outubro!$I$33</f>
        <v>N</v>
      </c>
      <c r="AE44" s="134" t="str">
        <f>[40]Outubro!$I$34</f>
        <v>N</v>
      </c>
      <c r="AF44" s="134" t="str">
        <f>[40]Outubro!$I$35</f>
        <v>N</v>
      </c>
      <c r="AG44" s="125" t="s">
        <v>232</v>
      </c>
      <c r="AJ44" t="s">
        <v>47</v>
      </c>
      <c r="AK44" t="s">
        <v>47</v>
      </c>
      <c r="AL44" t="s">
        <v>47</v>
      </c>
    </row>
    <row r="45" spans="1:39" x14ac:dyDescent="0.2">
      <c r="A45" s="97" t="s">
        <v>162</v>
      </c>
      <c r="B45" s="134" t="str">
        <f>[41]Outubro!$I$5</f>
        <v>N</v>
      </c>
      <c r="C45" s="134" t="str">
        <f>[41]Outubro!$I$6</f>
        <v>N</v>
      </c>
      <c r="D45" s="134" t="str">
        <f>[41]Outubro!$I$7</f>
        <v>N</v>
      </c>
      <c r="E45" s="134" t="str">
        <f>[41]Outubro!$I$8</f>
        <v>N</v>
      </c>
      <c r="F45" s="134" t="str">
        <f>[41]Outubro!$I$9</f>
        <v>N</v>
      </c>
      <c r="G45" s="134" t="str">
        <f>[41]Outubro!$I$10</f>
        <v>N</v>
      </c>
      <c r="H45" s="134" t="str">
        <f>[41]Outubro!$I$11</f>
        <v>N</v>
      </c>
      <c r="I45" s="134" t="str">
        <f>[41]Outubro!$I$12</f>
        <v>N</v>
      </c>
      <c r="J45" s="134" t="str">
        <f>[41]Outubro!$I$13</f>
        <v>N</v>
      </c>
      <c r="K45" s="134" t="str">
        <f>[41]Outubro!$I$14</f>
        <v>N</v>
      </c>
      <c r="L45" s="134" t="str">
        <f>[41]Outubro!$I$15</f>
        <v>N</v>
      </c>
      <c r="M45" s="134" t="str">
        <f>[41]Outubro!$I$16</f>
        <v>N</v>
      </c>
      <c r="N45" s="134" t="str">
        <f>[41]Outubro!$I$17</f>
        <v>N</v>
      </c>
      <c r="O45" s="134" t="str">
        <f>[41]Outubro!$I$18</f>
        <v>N</v>
      </c>
      <c r="P45" s="134" t="str">
        <f>[41]Outubro!$I$19</f>
        <v>N</v>
      </c>
      <c r="Q45" s="134" t="str">
        <f>[41]Outubro!$I$20</f>
        <v>N</v>
      </c>
      <c r="R45" s="134" t="str">
        <f>[41]Outubro!$I$21</f>
        <v>N</v>
      </c>
      <c r="S45" s="134" t="str">
        <f>[41]Outubro!$I$22</f>
        <v>N</v>
      </c>
      <c r="T45" s="129" t="str">
        <f>[41]Outubro!$I$23</f>
        <v>N</v>
      </c>
      <c r="U45" s="129" t="str">
        <f>[41]Outubro!$I$24</f>
        <v>N</v>
      </c>
      <c r="V45" s="129" t="str">
        <f>[41]Outubro!$I$25</f>
        <v>N</v>
      </c>
      <c r="W45" s="129" t="str">
        <f>[41]Outubro!$I$26</f>
        <v>N</v>
      </c>
      <c r="X45" s="129" t="str">
        <f>[41]Outubro!$I$27</f>
        <v>N</v>
      </c>
      <c r="Y45" s="129" t="str">
        <f>[41]Outubro!$I$28</f>
        <v>N</v>
      </c>
      <c r="Z45" s="129" t="str">
        <f>[41]Outubro!$I$29</f>
        <v>N</v>
      </c>
      <c r="AA45" s="129" t="str">
        <f>[41]Outubro!$I$30</f>
        <v>N</v>
      </c>
      <c r="AB45" s="129" t="str">
        <f>[41]Outubro!$I$31</f>
        <v>N</v>
      </c>
      <c r="AC45" s="129" t="str">
        <f>[41]Outubro!$I$32</f>
        <v>N</v>
      </c>
      <c r="AD45" s="129" t="str">
        <f>[41]Outubro!$I$33</f>
        <v>N</v>
      </c>
      <c r="AE45" s="129" t="str">
        <f>[41]Outubro!$I$34</f>
        <v>N</v>
      </c>
      <c r="AF45" s="129" t="str">
        <f>[41]Outubro!$I$35</f>
        <v>N</v>
      </c>
      <c r="AG45" s="137" t="str">
        <f>[41]Outubro!$I$36</f>
        <v>N</v>
      </c>
      <c r="AI45" t="s">
        <v>47</v>
      </c>
      <c r="AJ45" t="s">
        <v>47</v>
      </c>
      <c r="AK45" t="s">
        <v>47</v>
      </c>
      <c r="AL45" t="s">
        <v>229</v>
      </c>
    </row>
    <row r="46" spans="1:39" x14ac:dyDescent="0.2">
      <c r="A46" s="97" t="s">
        <v>19</v>
      </c>
      <c r="B46" s="134" t="str">
        <f>[42]Outubro!$I$5</f>
        <v>NE</v>
      </c>
      <c r="C46" s="134" t="str">
        <f>[42]Outubro!$I$6</f>
        <v>N</v>
      </c>
      <c r="D46" s="134" t="str">
        <f>[42]Outubro!$I$7</f>
        <v>S</v>
      </c>
      <c r="E46" s="134" t="str">
        <f>[42]Outubro!$I$8</f>
        <v>S</v>
      </c>
      <c r="F46" s="134" t="str">
        <f>[42]Outubro!$I$9</f>
        <v>S</v>
      </c>
      <c r="G46" s="134" t="str">
        <f>[42]Outubro!$I$10</f>
        <v>S</v>
      </c>
      <c r="H46" s="134" t="str">
        <f>[42]Outubro!$I$11</f>
        <v>S</v>
      </c>
      <c r="I46" s="134" t="str">
        <f>[42]Outubro!$I$12</f>
        <v>L</v>
      </c>
      <c r="J46" s="134" t="str">
        <f>[42]Outubro!$I$13</f>
        <v>SE</v>
      </c>
      <c r="K46" s="134" t="str">
        <f>[42]Outubro!$I$14</f>
        <v>NE</v>
      </c>
      <c r="L46" s="134" t="str">
        <f>[42]Outubro!$I$15</f>
        <v>NE</v>
      </c>
      <c r="M46" s="134" t="str">
        <f>[42]Outubro!$I$16</f>
        <v>N</v>
      </c>
      <c r="N46" s="134" t="str">
        <f>[42]Outubro!$I$17</f>
        <v>N</v>
      </c>
      <c r="O46" s="134" t="str">
        <f>[42]Outubro!$I$18</f>
        <v>N</v>
      </c>
      <c r="P46" s="134" t="str">
        <f>[42]Outubro!$I$19</f>
        <v>O</v>
      </c>
      <c r="Q46" s="134" t="str">
        <f>[42]Outubro!$I$20</f>
        <v>S</v>
      </c>
      <c r="R46" s="134" t="str">
        <f>[42]Outubro!$I$21</f>
        <v>NE</v>
      </c>
      <c r="S46" s="134" t="str">
        <f>[42]Outubro!$I$22</f>
        <v>S</v>
      </c>
      <c r="T46" s="134" t="str">
        <f>[42]Outubro!$I$23</f>
        <v>S</v>
      </c>
      <c r="U46" s="134" t="str">
        <f>[42]Outubro!$I$24</f>
        <v>S</v>
      </c>
      <c r="V46" s="134" t="str">
        <f>[42]Outubro!$I$25</f>
        <v>SO</v>
      </c>
      <c r="W46" s="134" t="str">
        <f>[42]Outubro!$I$26</f>
        <v>S</v>
      </c>
      <c r="X46" s="134" t="str">
        <f>[42]Outubro!$I$27</f>
        <v>S</v>
      </c>
      <c r="Y46" s="134" t="str">
        <f>[42]Outubro!$I$28</f>
        <v>S</v>
      </c>
      <c r="Z46" s="134" t="str">
        <f>[42]Outubro!$I$29</f>
        <v>SE</v>
      </c>
      <c r="AA46" s="134" t="str">
        <f>[42]Outubro!$I$30</f>
        <v>SE</v>
      </c>
      <c r="AB46" s="134" t="str">
        <f>[42]Outubro!$I$31</f>
        <v>N</v>
      </c>
      <c r="AC46" s="134" t="str">
        <f>[42]Outubro!$I$32</f>
        <v>NE</v>
      </c>
      <c r="AD46" s="134" t="str">
        <f>[42]Outubro!$I$33</f>
        <v>N</v>
      </c>
      <c r="AE46" s="134" t="str">
        <f>[42]Outubro!$I$34</f>
        <v>N</v>
      </c>
      <c r="AF46" s="134" t="str">
        <f>[42]Outubro!$I$35</f>
        <v>N</v>
      </c>
      <c r="AG46" s="125" t="str">
        <f>[42]Outubro!$I$36</f>
        <v>S</v>
      </c>
      <c r="AH46" s="12" t="s">
        <v>47</v>
      </c>
      <c r="AJ46" t="s">
        <v>47</v>
      </c>
    </row>
    <row r="47" spans="1:39" x14ac:dyDescent="0.2">
      <c r="A47" s="97" t="s">
        <v>31</v>
      </c>
      <c r="B47" s="134" t="str">
        <f>[43]Outubro!$I$5</f>
        <v>NO</v>
      </c>
      <c r="C47" s="134" t="str">
        <f>[43]Outubro!$I$6</f>
        <v>NO</v>
      </c>
      <c r="D47" s="134" t="str">
        <f>[43]Outubro!$I$7</f>
        <v>NO</v>
      </c>
      <c r="E47" s="134" t="str">
        <f>[43]Outubro!$I$8</f>
        <v>SE</v>
      </c>
      <c r="F47" s="134" t="str">
        <f>[43]Outubro!$I$9</f>
        <v>SE</v>
      </c>
      <c r="G47" s="134" t="str">
        <f>[43]Outubro!$I$10</f>
        <v>S</v>
      </c>
      <c r="H47" s="134" t="str">
        <f>[43]Outubro!$I$11</f>
        <v>SE</v>
      </c>
      <c r="I47" s="134" t="str">
        <f>[43]Outubro!$I$12</f>
        <v>SE</v>
      </c>
      <c r="J47" s="134" t="str">
        <f>[43]Outubro!$I$13</f>
        <v>SE</v>
      </c>
      <c r="K47" s="134" t="str">
        <f>[43]Outubro!$I$14</f>
        <v>NE</v>
      </c>
      <c r="L47" s="134" t="str">
        <f>[43]Outubro!$I$15</f>
        <v>NO</v>
      </c>
      <c r="M47" s="134" t="str">
        <f>[43]Outubro!$I$16</f>
        <v>NO</v>
      </c>
      <c r="N47" s="134" t="str">
        <f>[43]Outubro!$I$17</f>
        <v>NO</v>
      </c>
      <c r="O47" s="134" t="str">
        <f>[43]Outubro!$I$18</f>
        <v>NO</v>
      </c>
      <c r="P47" s="134" t="str">
        <f>[43]Outubro!$I$19</f>
        <v>SE</v>
      </c>
      <c r="Q47" s="134" t="str">
        <f>[43]Outubro!$I$20</f>
        <v>SE</v>
      </c>
      <c r="R47" s="134" t="str">
        <f>[43]Outubro!$I$21</f>
        <v>SE</v>
      </c>
      <c r="S47" s="134" t="str">
        <f>[43]Outubro!$I$22</f>
        <v>NO</v>
      </c>
      <c r="T47" s="134" t="str">
        <f>[43]Outubro!$I$23</f>
        <v>SE</v>
      </c>
      <c r="U47" s="134" t="str">
        <f>[43]Outubro!$I$24</f>
        <v>SE</v>
      </c>
      <c r="V47" s="134" t="str">
        <f>[43]Outubro!$I$25</f>
        <v>NO</v>
      </c>
      <c r="W47" s="134" t="str">
        <f>[43]Outubro!$I$26</f>
        <v>S</v>
      </c>
      <c r="X47" s="134" t="str">
        <f>[43]Outubro!$I$27</f>
        <v>SE</v>
      </c>
      <c r="Y47" s="134" t="str">
        <f>[43]Outubro!$I$28</f>
        <v>SE</v>
      </c>
      <c r="Z47" s="134" t="str">
        <f>[43]Outubro!$I$29</f>
        <v>NE</v>
      </c>
      <c r="AA47" s="134" t="str">
        <f>[43]Outubro!$I$30</f>
        <v>NO</v>
      </c>
      <c r="AB47" s="134" t="str">
        <f>[43]Outubro!$I$31</f>
        <v>NO</v>
      </c>
      <c r="AC47" s="134" t="str">
        <f>[43]Outubro!$I$32</f>
        <v>NO</v>
      </c>
      <c r="AD47" s="134" t="str">
        <f>[43]Outubro!$I$33</f>
        <v>NO</v>
      </c>
      <c r="AE47" s="134" t="str">
        <f>[43]Outubro!$I$34</f>
        <v>NO</v>
      </c>
      <c r="AF47" s="134" t="str">
        <f>[43]Outubro!$I$35</f>
        <v>N</v>
      </c>
      <c r="AG47" s="125" t="str">
        <f>[43]Outubro!$I$36</f>
        <v>NO</v>
      </c>
      <c r="AI47" t="s">
        <v>47</v>
      </c>
      <c r="AK47" t="s">
        <v>47</v>
      </c>
      <c r="AL47" t="s">
        <v>47</v>
      </c>
    </row>
    <row r="48" spans="1:39" x14ac:dyDescent="0.2">
      <c r="A48" s="97" t="s">
        <v>44</v>
      </c>
      <c r="B48" s="134" t="str">
        <f>[44]Outubro!$I$5</f>
        <v>N</v>
      </c>
      <c r="C48" s="134" t="str">
        <f>[44]Outubro!$I$6</f>
        <v>NO</v>
      </c>
      <c r="D48" s="134" t="str">
        <f>[44]Outubro!$I$7</f>
        <v>SE</v>
      </c>
      <c r="E48" s="134" t="str">
        <f>[44]Outubro!$I$8</f>
        <v>NE</v>
      </c>
      <c r="F48" s="134" t="str">
        <f>[44]Outubro!$I$9</f>
        <v>NO</v>
      </c>
      <c r="G48" s="134" t="str">
        <f>[44]Outubro!$I$10</f>
        <v>SO</v>
      </c>
      <c r="H48" s="134" t="str">
        <f>[44]Outubro!$I$11</f>
        <v>SO</v>
      </c>
      <c r="I48" s="134" t="str">
        <f>[44]Outubro!$I$12</f>
        <v>S</v>
      </c>
      <c r="J48" s="134" t="str">
        <f>[44]Outubro!$I$13</f>
        <v>L</v>
      </c>
      <c r="K48" s="134" t="str">
        <f>[44]Outubro!$I$14</f>
        <v>L</v>
      </c>
      <c r="L48" s="134" t="str">
        <f>[44]Outubro!$I$15</f>
        <v>NE</v>
      </c>
      <c r="M48" s="134" t="str">
        <f>[44]Outubro!$I$16</f>
        <v>NE</v>
      </c>
      <c r="N48" s="134" t="str">
        <f>[44]Outubro!$I$17</f>
        <v>NE</v>
      </c>
      <c r="O48" s="134" t="str">
        <f>[44]Outubro!$I$18</f>
        <v>L</v>
      </c>
      <c r="P48" s="134" t="str">
        <f>[44]Outubro!$I$19</f>
        <v>SO</v>
      </c>
      <c r="Q48" s="134" t="str">
        <f>[44]Outubro!$I$20</f>
        <v>S</v>
      </c>
      <c r="R48" s="134" t="str">
        <f>[44]Outubro!$I$21</f>
        <v>SO</v>
      </c>
      <c r="S48" s="134" t="str">
        <f>[44]Outubro!$I$22</f>
        <v>L</v>
      </c>
      <c r="T48" s="134" t="str">
        <f>[44]Outubro!$I$23</f>
        <v>SE</v>
      </c>
      <c r="U48" s="134" t="str">
        <f>[44]Outubro!$I$24</f>
        <v>O</v>
      </c>
      <c r="V48" s="134" t="str">
        <f>[44]Outubro!$I$25</f>
        <v>L</v>
      </c>
      <c r="W48" s="134" t="str">
        <f>[44]Outubro!$I$26</f>
        <v>SO</v>
      </c>
      <c r="X48" s="134" t="str">
        <f>[44]Outubro!$I$27</f>
        <v>L</v>
      </c>
      <c r="Y48" s="134" t="str">
        <f>[44]Outubro!$I$28</f>
        <v>L</v>
      </c>
      <c r="Z48" s="134" t="str">
        <f>[44]Outubro!$I$29</f>
        <v>L</v>
      </c>
      <c r="AA48" s="134" t="str">
        <f>[44]Outubro!$I$30</f>
        <v>NE</v>
      </c>
      <c r="AB48" s="134" t="str">
        <f>[44]Outubro!$I$31</f>
        <v>NE</v>
      </c>
      <c r="AC48" s="134" t="str">
        <f>[44]Outubro!$I$32</f>
        <v>NE</v>
      </c>
      <c r="AD48" s="134" t="str">
        <f>[44]Outubro!$I$33</f>
        <v>NE</v>
      </c>
      <c r="AE48" s="134" t="str">
        <f>[44]Outubro!$I$34</f>
        <v>NE</v>
      </c>
      <c r="AF48" s="134" t="str">
        <f>[44]Outubro!$I$35</f>
        <v>NE</v>
      </c>
      <c r="AG48" s="125" t="str">
        <f>[44]Outubro!$I$36</f>
        <v>NE</v>
      </c>
      <c r="AH48" s="12" t="s">
        <v>47</v>
      </c>
      <c r="AJ48" t="s">
        <v>47</v>
      </c>
      <c r="AK48" t="s">
        <v>47</v>
      </c>
      <c r="AM48" t="s">
        <v>47</v>
      </c>
    </row>
    <row r="49" spans="1:38" ht="13.5" thickBot="1" x14ac:dyDescent="0.25">
      <c r="A49" s="98" t="s">
        <v>20</v>
      </c>
      <c r="B49" s="129" t="str">
        <f>[45]Outubro!$I$5</f>
        <v>SO</v>
      </c>
      <c r="C49" s="129" t="str">
        <f>[45]Outubro!$I$6</f>
        <v>SO</v>
      </c>
      <c r="D49" s="129" t="str">
        <f>[45]Outubro!$I$7</f>
        <v>SO</v>
      </c>
      <c r="E49" s="129" t="str">
        <f>[45]Outubro!$I$8</f>
        <v>SO</v>
      </c>
      <c r="F49" s="129" t="str">
        <f>[45]Outubro!$I$9</f>
        <v>SO</v>
      </c>
      <c r="G49" s="129" t="str">
        <f>[45]Outubro!$I$10</f>
        <v>SO</v>
      </c>
      <c r="H49" s="129" t="str">
        <f>[45]Outubro!$I$11</f>
        <v>SO</v>
      </c>
      <c r="I49" s="129" t="str">
        <f>[45]Outubro!$I$12</f>
        <v>SO</v>
      </c>
      <c r="J49" s="129" t="str">
        <f>[45]Outubro!$I$13</f>
        <v>SO</v>
      </c>
      <c r="K49" s="129" t="str">
        <f>[45]Outubro!$I$14</f>
        <v>SO</v>
      </c>
      <c r="L49" s="129" t="str">
        <f>[45]Outubro!$I$15</f>
        <v>SO</v>
      </c>
      <c r="M49" s="129" t="str">
        <f>[45]Outubro!$I$16</f>
        <v>SO</v>
      </c>
      <c r="N49" s="129" t="str">
        <f>[45]Outubro!$I$17</f>
        <v>SO</v>
      </c>
      <c r="O49" s="129" t="str">
        <f>[45]Outubro!$I$18</f>
        <v>SO</v>
      </c>
      <c r="P49" s="129" t="str">
        <f>[45]Outubro!$I$19</f>
        <v>SO</v>
      </c>
      <c r="Q49" s="129" t="str">
        <f>[45]Outubro!$I$20</f>
        <v>SO</v>
      </c>
      <c r="R49" s="129" t="str">
        <f>[45]Outubro!$I$21</f>
        <v>SO</v>
      </c>
      <c r="S49" s="129" t="str">
        <f>[45]Outubro!$I$22</f>
        <v>SO</v>
      </c>
      <c r="T49" s="129" t="str">
        <f>[45]Outubro!$I$23</f>
        <v>SO</v>
      </c>
      <c r="U49" s="129" t="str">
        <f>[45]Outubro!$I$24</f>
        <v>SO</v>
      </c>
      <c r="V49" s="129" t="str">
        <f>[45]Outubro!$I$25</f>
        <v>SO</v>
      </c>
      <c r="W49" s="129" t="str">
        <f>[45]Outubro!$I$26</f>
        <v>SO</v>
      </c>
      <c r="X49" s="129" t="str">
        <f>[45]Outubro!$I$27</f>
        <v>SO</v>
      </c>
      <c r="Y49" s="129" t="str">
        <f>[45]Outubro!$I$28</f>
        <v>SO</v>
      </c>
      <c r="Z49" s="129" t="str">
        <f>[45]Outubro!$I$29</f>
        <v>SO</v>
      </c>
      <c r="AA49" s="129" t="str">
        <f>[45]Outubro!$I$30</f>
        <v>SO</v>
      </c>
      <c r="AB49" s="129" t="str">
        <f>[45]Outubro!$I$31</f>
        <v>SO</v>
      </c>
      <c r="AC49" s="129" t="str">
        <f>[45]Outubro!$I$32</f>
        <v>SO</v>
      </c>
      <c r="AD49" s="129" t="str">
        <f>[45]Outubro!$I$33</f>
        <v>SO</v>
      </c>
      <c r="AE49" s="129" t="str">
        <f>[45]Outubro!$I$34</f>
        <v>SO</v>
      </c>
      <c r="AF49" s="129" t="str">
        <f>[45]Outubro!$I$35</f>
        <v>SO</v>
      </c>
      <c r="AG49" s="125" t="str">
        <f>[45]Outubro!$I$36</f>
        <v>SO</v>
      </c>
    </row>
    <row r="50" spans="1:38" s="5" customFormat="1" ht="17.100000000000001" customHeight="1" thickBot="1" x14ac:dyDescent="0.25">
      <c r="A50" s="99" t="s">
        <v>224</v>
      </c>
      <c r="B50" s="100" t="s">
        <v>233</v>
      </c>
      <c r="C50" s="101" t="s">
        <v>234</v>
      </c>
      <c r="D50" s="101" t="s">
        <v>235</v>
      </c>
      <c r="E50" s="101" t="s">
        <v>235</v>
      </c>
      <c r="F50" s="101" t="s">
        <v>235</v>
      </c>
      <c r="G50" s="101" t="s">
        <v>235</v>
      </c>
      <c r="H50" s="101" t="s">
        <v>235</v>
      </c>
      <c r="I50" s="101" t="s">
        <v>236</v>
      </c>
      <c r="J50" s="101" t="s">
        <v>232</v>
      </c>
      <c r="K50" s="101" t="s">
        <v>232</v>
      </c>
      <c r="L50" s="101" t="s">
        <v>237</v>
      </c>
      <c r="M50" s="101" t="s">
        <v>233</v>
      </c>
      <c r="N50" s="101" t="s">
        <v>237</v>
      </c>
      <c r="O50" s="101" t="s">
        <v>233</v>
      </c>
      <c r="P50" s="101" t="s">
        <v>235</v>
      </c>
      <c r="Q50" s="101" t="s">
        <v>236</v>
      </c>
      <c r="R50" s="101" t="s">
        <v>238</v>
      </c>
      <c r="S50" s="101" t="s">
        <v>239</v>
      </c>
      <c r="T50" s="101" t="s">
        <v>235</v>
      </c>
      <c r="U50" s="101" t="s">
        <v>235</v>
      </c>
      <c r="V50" s="101" t="s">
        <v>235</v>
      </c>
      <c r="W50" s="101" t="s">
        <v>235</v>
      </c>
      <c r="X50" s="101" t="s">
        <v>236</v>
      </c>
      <c r="Y50" s="101" t="s">
        <v>237</v>
      </c>
      <c r="Z50" s="101" t="s">
        <v>236</v>
      </c>
      <c r="AA50" s="101" t="s">
        <v>233</v>
      </c>
      <c r="AB50" s="101" t="s">
        <v>233</v>
      </c>
      <c r="AC50" s="101" t="s">
        <v>233</v>
      </c>
      <c r="AD50" s="101" t="s">
        <v>233</v>
      </c>
      <c r="AE50" s="121" t="s">
        <v>233</v>
      </c>
      <c r="AF50" s="102" t="s">
        <v>233</v>
      </c>
      <c r="AG50" s="122"/>
      <c r="AL50" s="5" t="s">
        <v>47</v>
      </c>
    </row>
    <row r="51" spans="1:38" s="8" customFormat="1" ht="13.5" thickBot="1" x14ac:dyDescent="0.25">
      <c r="A51" s="181" t="s">
        <v>223</v>
      </c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  <c r="AA51" s="182"/>
      <c r="AB51" s="182"/>
      <c r="AC51" s="182"/>
      <c r="AD51" s="182"/>
      <c r="AE51" s="183"/>
      <c r="AF51" s="118"/>
      <c r="AG51" s="126" t="s">
        <v>233</v>
      </c>
      <c r="AL51" s="8" t="s">
        <v>47</v>
      </c>
    </row>
    <row r="52" spans="1:38" x14ac:dyDescent="0.2">
      <c r="A52" s="46"/>
      <c r="B52" s="47"/>
      <c r="C52" s="47"/>
      <c r="D52" s="47" t="s">
        <v>101</v>
      </c>
      <c r="E52" s="47"/>
      <c r="F52" s="47"/>
      <c r="G52" s="47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54"/>
      <c r="AE52" s="60" t="s">
        <v>47</v>
      </c>
      <c r="AF52" s="60"/>
      <c r="AG52" s="87"/>
    </row>
    <row r="53" spans="1:38" x14ac:dyDescent="0.2">
      <c r="A53" s="46"/>
      <c r="B53" s="48" t="s">
        <v>102</v>
      </c>
      <c r="C53" s="48"/>
      <c r="D53" s="48"/>
      <c r="E53" s="48"/>
      <c r="F53" s="48"/>
      <c r="G53" s="48"/>
      <c r="H53" s="48"/>
      <c r="I53" s="48"/>
      <c r="J53" s="85"/>
      <c r="K53" s="85"/>
      <c r="L53" s="85"/>
      <c r="M53" s="85" t="s">
        <v>45</v>
      </c>
      <c r="N53" s="85"/>
      <c r="O53" s="85"/>
      <c r="P53" s="85"/>
      <c r="Q53" s="85"/>
      <c r="R53" s="85"/>
      <c r="S53" s="85"/>
      <c r="T53" s="150" t="s">
        <v>97</v>
      </c>
      <c r="U53" s="150"/>
      <c r="V53" s="150"/>
      <c r="W53" s="150"/>
      <c r="X53" s="150"/>
      <c r="Y53" s="85"/>
      <c r="Z53" s="85"/>
      <c r="AA53" s="85"/>
      <c r="AB53" s="85"/>
      <c r="AC53" s="85"/>
      <c r="AD53" s="85"/>
      <c r="AE53" s="85"/>
      <c r="AF53" s="115"/>
      <c r="AG53" s="87"/>
      <c r="AL53" t="s">
        <v>47</v>
      </c>
    </row>
    <row r="54" spans="1:38" x14ac:dyDescent="0.2">
      <c r="A54" s="49"/>
      <c r="B54" s="85"/>
      <c r="C54" s="85"/>
      <c r="D54" s="85"/>
      <c r="E54" s="85"/>
      <c r="F54" s="85"/>
      <c r="G54" s="85"/>
      <c r="H54" s="85"/>
      <c r="I54" s="85"/>
      <c r="J54" s="86"/>
      <c r="K54" s="86"/>
      <c r="L54" s="86"/>
      <c r="M54" s="86" t="s">
        <v>46</v>
      </c>
      <c r="N54" s="86"/>
      <c r="O54" s="86"/>
      <c r="P54" s="86"/>
      <c r="Q54" s="85"/>
      <c r="R54" s="85"/>
      <c r="S54" s="85"/>
      <c r="T54" s="151" t="s">
        <v>98</v>
      </c>
      <c r="U54" s="151"/>
      <c r="V54" s="151"/>
      <c r="W54" s="151"/>
      <c r="X54" s="151"/>
      <c r="Y54" s="85"/>
      <c r="Z54" s="85"/>
      <c r="AA54" s="85"/>
      <c r="AB54" s="85"/>
      <c r="AC54" s="85"/>
      <c r="AD54" s="54"/>
      <c r="AE54" s="54"/>
      <c r="AF54" s="54"/>
      <c r="AG54" s="87"/>
    </row>
    <row r="55" spans="1:38" x14ac:dyDescent="0.2">
      <c r="A55" s="46"/>
      <c r="B55" s="47"/>
      <c r="C55" s="47"/>
      <c r="D55" s="47"/>
      <c r="E55" s="47"/>
      <c r="F55" s="47"/>
      <c r="G55" s="47"/>
      <c r="H55" s="47"/>
      <c r="I55" s="47"/>
      <c r="J55" s="47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54"/>
      <c r="AE55" s="54"/>
      <c r="AF55" s="54"/>
      <c r="AG55" s="87"/>
    </row>
    <row r="56" spans="1:38" x14ac:dyDescent="0.2">
      <c r="A56" s="49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54"/>
      <c r="AF56" s="54"/>
      <c r="AG56" s="87"/>
    </row>
    <row r="57" spans="1:38" x14ac:dyDescent="0.2">
      <c r="A57" s="49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55"/>
      <c r="AF57" s="55"/>
      <c r="AG57" s="87"/>
    </row>
    <row r="58" spans="1:38" ht="13.5" thickBot="1" x14ac:dyDescent="0.25">
      <c r="A58" s="61"/>
      <c r="B58" s="62"/>
      <c r="C58" s="62"/>
      <c r="D58" s="62"/>
      <c r="E58" s="62"/>
      <c r="F58" s="62"/>
      <c r="G58" s="62" t="s">
        <v>47</v>
      </c>
      <c r="H58" s="62"/>
      <c r="I58" s="62"/>
      <c r="J58" s="62"/>
      <c r="K58" s="62"/>
      <c r="L58" s="62" t="s">
        <v>47</v>
      </c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88"/>
    </row>
    <row r="59" spans="1:38" x14ac:dyDescent="0.2">
      <c r="AG59" s="7"/>
    </row>
    <row r="62" spans="1:38" x14ac:dyDescent="0.2">
      <c r="V62" s="2" t="s">
        <v>47</v>
      </c>
    </row>
    <row r="66" spans="10:38" x14ac:dyDescent="0.2">
      <c r="Q66" s="2" t="s">
        <v>47</v>
      </c>
    </row>
    <row r="67" spans="10:38" x14ac:dyDescent="0.2">
      <c r="J67" s="2" t="s">
        <v>47</v>
      </c>
      <c r="AH67" t="s">
        <v>47</v>
      </c>
    </row>
    <row r="68" spans="10:38" x14ac:dyDescent="0.2">
      <c r="AL68" s="12" t="s">
        <v>47</v>
      </c>
    </row>
    <row r="69" spans="10:38" x14ac:dyDescent="0.2">
      <c r="O69" s="2" t="s">
        <v>47</v>
      </c>
    </row>
    <row r="70" spans="10:38" x14ac:dyDescent="0.2">
      <c r="P70" s="2" t="s">
        <v>47</v>
      </c>
      <c r="AB70" s="2" t="s">
        <v>47</v>
      </c>
    </row>
    <row r="74" spans="10:38" x14ac:dyDescent="0.2">
      <c r="Z74" s="2" t="s">
        <v>47</v>
      </c>
    </row>
    <row r="82" spans="22:22" x14ac:dyDescent="0.2">
      <c r="V82" s="2" t="s">
        <v>47</v>
      </c>
    </row>
  </sheetData>
  <sheetProtection password="C6EC" sheet="1" objects="1" scenarios="1"/>
  <mergeCells count="37">
    <mergeCell ref="T53:X53"/>
    <mergeCell ref="T54:X54"/>
    <mergeCell ref="M3:M4"/>
    <mergeCell ref="N3:N4"/>
    <mergeCell ref="O3:O4"/>
    <mergeCell ref="P3:P4"/>
    <mergeCell ref="Q3:Q4"/>
    <mergeCell ref="A51:AE51"/>
    <mergeCell ref="A1:AG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B2:AG2"/>
    <mergeCell ref="W3:W4"/>
    <mergeCell ref="L3:L4"/>
    <mergeCell ref="V3:V4"/>
    <mergeCell ref="Y3:Y4"/>
    <mergeCell ref="Z3:Z4"/>
    <mergeCell ref="AE3:AE4"/>
    <mergeCell ref="AA3:AA4"/>
    <mergeCell ref="AB3:AB4"/>
    <mergeCell ref="AC3:AC4"/>
    <mergeCell ref="AD3:AD4"/>
    <mergeCell ref="X3:X4"/>
    <mergeCell ref="AF3:AF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2"/>
  <sheetViews>
    <sheetView zoomScale="90" zoomScaleNormal="90" workbookViewId="0">
      <selection activeCell="AK59" sqref="AK59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6" style="2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17" width="5.42578125" style="2" bestFit="1" customWidth="1"/>
    <col min="18" max="18" width="6.85546875" style="2" customWidth="1"/>
    <col min="19" max="25" width="5.42578125" style="2" bestFit="1" customWidth="1"/>
    <col min="26" max="26" width="6.7109375" style="2" customWidth="1"/>
    <col min="27" max="27" width="5.42578125" style="2" bestFit="1" customWidth="1"/>
    <col min="28" max="28" width="5.85546875" style="2" customWidth="1"/>
    <col min="29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43" t="s">
        <v>32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69"/>
    </row>
    <row r="2" spans="1:34" s="4" customFormat="1" ht="20.100000000000001" customHeight="1" x14ac:dyDescent="0.2">
      <c r="A2" s="146" t="s">
        <v>21</v>
      </c>
      <c r="B2" s="140" t="s">
        <v>230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64"/>
      <c r="AG2" s="141"/>
      <c r="AH2" s="142"/>
    </row>
    <row r="3" spans="1:34" s="5" customFormat="1" ht="20.100000000000001" customHeight="1" x14ac:dyDescent="0.2">
      <c r="A3" s="146"/>
      <c r="B3" s="147">
        <v>1</v>
      </c>
      <c r="C3" s="147">
        <f>SUM(B3+1)</f>
        <v>2</v>
      </c>
      <c r="D3" s="147">
        <f t="shared" ref="D3:AD3" si="0">SUM(C3+1)</f>
        <v>3</v>
      </c>
      <c r="E3" s="147">
        <f t="shared" si="0"/>
        <v>4</v>
      </c>
      <c r="F3" s="147">
        <f t="shared" si="0"/>
        <v>5</v>
      </c>
      <c r="G3" s="147">
        <f t="shared" si="0"/>
        <v>6</v>
      </c>
      <c r="H3" s="147">
        <f t="shared" si="0"/>
        <v>7</v>
      </c>
      <c r="I3" s="147">
        <f t="shared" si="0"/>
        <v>8</v>
      </c>
      <c r="J3" s="147">
        <f t="shared" si="0"/>
        <v>9</v>
      </c>
      <c r="K3" s="147">
        <f t="shared" si="0"/>
        <v>10</v>
      </c>
      <c r="L3" s="147">
        <f t="shared" si="0"/>
        <v>11</v>
      </c>
      <c r="M3" s="147">
        <f t="shared" si="0"/>
        <v>12</v>
      </c>
      <c r="N3" s="147">
        <f t="shared" si="0"/>
        <v>13</v>
      </c>
      <c r="O3" s="147">
        <f t="shared" si="0"/>
        <v>14</v>
      </c>
      <c r="P3" s="147">
        <f t="shared" si="0"/>
        <v>15</v>
      </c>
      <c r="Q3" s="147">
        <f t="shared" si="0"/>
        <v>16</v>
      </c>
      <c r="R3" s="147">
        <f t="shared" si="0"/>
        <v>17</v>
      </c>
      <c r="S3" s="147">
        <f t="shared" si="0"/>
        <v>18</v>
      </c>
      <c r="T3" s="147">
        <f t="shared" si="0"/>
        <v>19</v>
      </c>
      <c r="U3" s="147">
        <f t="shared" si="0"/>
        <v>20</v>
      </c>
      <c r="V3" s="147">
        <f t="shared" si="0"/>
        <v>21</v>
      </c>
      <c r="W3" s="147">
        <f t="shared" si="0"/>
        <v>22</v>
      </c>
      <c r="X3" s="147">
        <f t="shared" si="0"/>
        <v>23</v>
      </c>
      <c r="Y3" s="147">
        <f t="shared" si="0"/>
        <v>24</v>
      </c>
      <c r="Z3" s="147">
        <f t="shared" si="0"/>
        <v>25</v>
      </c>
      <c r="AA3" s="147">
        <f t="shared" si="0"/>
        <v>26</v>
      </c>
      <c r="AB3" s="147">
        <f t="shared" si="0"/>
        <v>27</v>
      </c>
      <c r="AC3" s="147">
        <f t="shared" si="0"/>
        <v>28</v>
      </c>
      <c r="AD3" s="147">
        <f t="shared" si="0"/>
        <v>29</v>
      </c>
      <c r="AE3" s="163">
        <v>30</v>
      </c>
      <c r="AF3" s="152">
        <v>31</v>
      </c>
      <c r="AG3" s="117" t="s">
        <v>37</v>
      </c>
      <c r="AH3" s="108" t="s">
        <v>36</v>
      </c>
    </row>
    <row r="4" spans="1:34" s="5" customFormat="1" ht="20.100000000000001" customHeight="1" x14ac:dyDescent="0.2">
      <c r="A4" s="146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63"/>
      <c r="AF4" s="153"/>
      <c r="AG4" s="117" t="s">
        <v>35</v>
      </c>
      <c r="AH4" s="59" t="s">
        <v>35</v>
      </c>
    </row>
    <row r="5" spans="1:34" s="5" customFormat="1" x14ac:dyDescent="0.2">
      <c r="A5" s="57" t="s">
        <v>40</v>
      </c>
      <c r="B5" s="127">
        <f>[1]Outubro!$J$5</f>
        <v>36</v>
      </c>
      <c r="C5" s="127">
        <f>[1]Outubro!$J$6</f>
        <v>49.680000000000007</v>
      </c>
      <c r="D5" s="127">
        <f>[1]Outubro!$J$7</f>
        <v>21.96</v>
      </c>
      <c r="E5" s="127">
        <f>[1]Outubro!$J$8</f>
        <v>34.56</v>
      </c>
      <c r="F5" s="127">
        <f>[1]Outubro!$J$9</f>
        <v>62.639999999999993</v>
      </c>
      <c r="G5" s="127">
        <f>[1]Outubro!$J$10</f>
        <v>38.159999999999997</v>
      </c>
      <c r="H5" s="127">
        <f>[1]Outubro!$J$11</f>
        <v>25.92</v>
      </c>
      <c r="I5" s="127">
        <f>[1]Outubro!$J$12</f>
        <v>20.88</v>
      </c>
      <c r="J5" s="127">
        <f>[1]Outubro!$J$13</f>
        <v>23.400000000000002</v>
      </c>
      <c r="K5" s="127">
        <f>[1]Outubro!$J$14</f>
        <v>33.840000000000003</v>
      </c>
      <c r="L5" s="127">
        <f>[1]Outubro!$J$15</f>
        <v>60.480000000000004</v>
      </c>
      <c r="M5" s="127">
        <f>[1]Outubro!$J$16</f>
        <v>64.08</v>
      </c>
      <c r="N5" s="127">
        <f>[1]Outubro!$J$17</f>
        <v>36.36</v>
      </c>
      <c r="O5" s="127">
        <f>[1]Outubro!$J$18</f>
        <v>23.759999999999998</v>
      </c>
      <c r="P5" s="127">
        <f>[1]Outubro!$J$19</f>
        <v>35.64</v>
      </c>
      <c r="Q5" s="127">
        <f>[1]Outubro!$J$20</f>
        <v>27</v>
      </c>
      <c r="R5" s="127">
        <f>[1]Outubro!$J$21</f>
        <v>33.119999999999997</v>
      </c>
      <c r="S5" s="127">
        <f>[1]Outubro!$J$22</f>
        <v>30.240000000000002</v>
      </c>
      <c r="T5" s="127">
        <f>[1]Outubro!$J$23</f>
        <v>61.560000000000009</v>
      </c>
      <c r="U5" s="127">
        <f>[1]Outubro!$J$24</f>
        <v>45.36</v>
      </c>
      <c r="V5" s="127">
        <f>[1]Outubro!$J$25</f>
        <v>57.24</v>
      </c>
      <c r="W5" s="127">
        <f>[1]Outubro!$J$26</f>
        <v>24.48</v>
      </c>
      <c r="X5" s="127">
        <f>[1]Outubro!$J$27</f>
        <v>20.88</v>
      </c>
      <c r="Y5" s="127">
        <f>[1]Outubro!$J$28</f>
        <v>22.32</v>
      </c>
      <c r="Z5" s="127">
        <f>[1]Outubro!$J$29</f>
        <v>19.079999999999998</v>
      </c>
      <c r="AA5" s="127">
        <f>[1]Outubro!$J$30</f>
        <v>23.040000000000003</v>
      </c>
      <c r="AB5" s="127">
        <f>[1]Outubro!$J$31</f>
        <v>69.84</v>
      </c>
      <c r="AC5" s="127">
        <f>[1]Outubro!$J$32</f>
        <v>45</v>
      </c>
      <c r="AD5" s="127">
        <f>[1]Outubro!$J$33</f>
        <v>23.759999999999998</v>
      </c>
      <c r="AE5" s="127">
        <f>[1]Outubro!$J$34</f>
        <v>28.8</v>
      </c>
      <c r="AF5" s="127">
        <f>[1]Outubro!$J$35</f>
        <v>28.44</v>
      </c>
      <c r="AG5" s="14">
        <f>MAX(B5:AF5)</f>
        <v>69.84</v>
      </c>
      <c r="AH5" s="124">
        <f>AVERAGE(B5:AF5)</f>
        <v>36.371612903225817</v>
      </c>
    </row>
    <row r="6" spans="1:34" x14ac:dyDescent="0.2">
      <c r="A6" s="57" t="s">
        <v>0</v>
      </c>
      <c r="B6" s="11">
        <f>[2]Outubro!$J$5</f>
        <v>43.56</v>
      </c>
      <c r="C6" s="11">
        <f>[2]Outubro!$J$6</f>
        <v>53.28</v>
      </c>
      <c r="D6" s="11">
        <f>[2]Outubro!$J$7</f>
        <v>19.8</v>
      </c>
      <c r="E6" s="11">
        <f>[2]Outubro!$J$8</f>
        <v>76.680000000000007</v>
      </c>
      <c r="F6" s="11">
        <f>[2]Outubro!$J$9</f>
        <v>32.04</v>
      </c>
      <c r="G6" s="11">
        <f>[2]Outubro!$J$10</f>
        <v>26.64</v>
      </c>
      <c r="H6" s="11">
        <f>[2]Outubro!$J$11</f>
        <v>19.8</v>
      </c>
      <c r="I6" s="11">
        <f>[2]Outubro!$J$12</f>
        <v>27.720000000000002</v>
      </c>
      <c r="J6" s="11">
        <f>[2]Outubro!$J$13</f>
        <v>28.44</v>
      </c>
      <c r="K6" s="11">
        <f>[2]Outubro!$J$14</f>
        <v>37.800000000000004</v>
      </c>
      <c r="L6" s="11">
        <f>[2]Outubro!$J$15</f>
        <v>40.32</v>
      </c>
      <c r="M6" s="11">
        <f>[2]Outubro!$J$16</f>
        <v>51.12</v>
      </c>
      <c r="N6" s="11">
        <f>[2]Outubro!$J$17</f>
        <v>41.76</v>
      </c>
      <c r="O6" s="11">
        <f>[2]Outubro!$J$18</f>
        <v>32.4</v>
      </c>
      <c r="P6" s="11">
        <f>[2]Outubro!$J$19</f>
        <v>19.440000000000001</v>
      </c>
      <c r="Q6" s="11">
        <f>[2]Outubro!$J$20</f>
        <v>33.480000000000004</v>
      </c>
      <c r="R6" s="11">
        <f>[2]Outubro!$J$21</f>
        <v>35.28</v>
      </c>
      <c r="S6" s="11">
        <f>[2]Outubro!$J$22</f>
        <v>60.480000000000004</v>
      </c>
      <c r="T6" s="11">
        <f>[2]Outubro!$J$23</f>
        <v>33.119999999999997</v>
      </c>
      <c r="U6" s="11">
        <f>[2]Outubro!$J$24</f>
        <v>30.6</v>
      </c>
      <c r="V6" s="11">
        <f>[2]Outubro!$J$25</f>
        <v>36</v>
      </c>
      <c r="W6" s="11">
        <f>[2]Outubro!$J$26</f>
        <v>25.92</v>
      </c>
      <c r="X6" s="11">
        <f>[2]Outubro!$J$27</f>
        <v>24.840000000000003</v>
      </c>
      <c r="Y6" s="11">
        <f>[2]Outubro!$J$28</f>
        <v>28.44</v>
      </c>
      <c r="Z6" s="11">
        <f>[2]Outubro!$J$29</f>
        <v>32.4</v>
      </c>
      <c r="AA6" s="11">
        <f>[2]Outubro!$J$30</f>
        <v>44.64</v>
      </c>
      <c r="AB6" s="11">
        <f>[2]Outubro!$J$31</f>
        <v>52.92</v>
      </c>
      <c r="AC6" s="11">
        <f>[2]Outubro!$J$32</f>
        <v>42.12</v>
      </c>
      <c r="AD6" s="11">
        <f>[2]Outubro!$J$33</f>
        <v>44.64</v>
      </c>
      <c r="AE6" s="11">
        <f>[2]Outubro!$J$34</f>
        <v>38.880000000000003</v>
      </c>
      <c r="AF6" s="11">
        <f>[2]Outubro!$J$35</f>
        <v>58.680000000000007</v>
      </c>
      <c r="AG6" s="14">
        <f>MAX(B6:AF6)</f>
        <v>76.680000000000007</v>
      </c>
      <c r="AH6" s="124">
        <f>AVERAGE(B6:AF6)</f>
        <v>37.84645161290323</v>
      </c>
    </row>
    <row r="7" spans="1:34" x14ac:dyDescent="0.2">
      <c r="A7" s="57" t="s">
        <v>104</v>
      </c>
      <c r="B7" s="11">
        <f>[3]Outubro!$J$5</f>
        <v>64.8</v>
      </c>
      <c r="C7" s="11">
        <f>[3]Outubro!$J$6</f>
        <v>71.64</v>
      </c>
      <c r="D7" s="11">
        <f>[3]Outubro!$J$7</f>
        <v>18.36</v>
      </c>
      <c r="E7" s="11">
        <f>[3]Outubro!$J$8</f>
        <v>45.72</v>
      </c>
      <c r="F7" s="11">
        <f>[3]Outubro!$J$9</f>
        <v>44.64</v>
      </c>
      <c r="G7" s="11">
        <f>[3]Outubro!$J$10</f>
        <v>36.36</v>
      </c>
      <c r="H7" s="11">
        <f>[3]Outubro!$J$11</f>
        <v>29.52</v>
      </c>
      <c r="I7" s="11">
        <f>[3]Outubro!$J$12</f>
        <v>27</v>
      </c>
      <c r="J7" s="11">
        <f>[3]Outubro!$J$13</f>
        <v>32.04</v>
      </c>
      <c r="K7" s="11">
        <f>[3]Outubro!$J$14</f>
        <v>42.12</v>
      </c>
      <c r="L7" s="11">
        <f>[3]Outubro!$J$15</f>
        <v>37.800000000000004</v>
      </c>
      <c r="M7" s="11">
        <f>[3]Outubro!$J$16</f>
        <v>36</v>
      </c>
      <c r="N7" s="11">
        <f>[3]Outubro!$J$17</f>
        <v>44.64</v>
      </c>
      <c r="O7" s="11">
        <f>[3]Outubro!$J$18</f>
        <v>36</v>
      </c>
      <c r="P7" s="11">
        <f>[3]Outubro!$J$19</f>
        <v>34.92</v>
      </c>
      <c r="Q7" s="11">
        <f>[3]Outubro!$J$20</f>
        <v>37.440000000000005</v>
      </c>
      <c r="R7" s="11">
        <f>[3]Outubro!$J$21</f>
        <v>46.800000000000004</v>
      </c>
      <c r="S7" s="11">
        <f>[3]Outubro!$J$22</f>
        <v>36.36</v>
      </c>
      <c r="T7" s="11">
        <f>[3]Outubro!$J$23</f>
        <v>33.119999999999997</v>
      </c>
      <c r="U7" s="11">
        <f>[3]Outubro!$J$24</f>
        <v>36.72</v>
      </c>
      <c r="V7" s="11">
        <f>[3]Outubro!$J$25</f>
        <v>55.440000000000005</v>
      </c>
      <c r="W7" s="11">
        <f>[3]Outubro!$J$26</f>
        <v>33.840000000000003</v>
      </c>
      <c r="X7" s="11">
        <f>[3]Outubro!$J$27</f>
        <v>22.68</v>
      </c>
      <c r="Y7" s="11">
        <f>[3]Outubro!$J$28</f>
        <v>26.28</v>
      </c>
      <c r="Z7" s="11">
        <f>[3]Outubro!$J$29</f>
        <v>33.480000000000004</v>
      </c>
      <c r="AA7" s="11">
        <f>[3]Outubro!$J$30</f>
        <v>33.840000000000003</v>
      </c>
      <c r="AB7" s="11">
        <f>[3]Outubro!$J$31</f>
        <v>84.960000000000008</v>
      </c>
      <c r="AC7" s="11">
        <f>[3]Outubro!$J$32</f>
        <v>47.16</v>
      </c>
      <c r="AD7" s="11">
        <f>[3]Outubro!$J$33</f>
        <v>30.240000000000002</v>
      </c>
      <c r="AE7" s="11">
        <f>[3]Outubro!$J$34</f>
        <v>46.800000000000004</v>
      </c>
      <c r="AF7" s="11">
        <f>[3]Outubro!$J$35</f>
        <v>60.839999999999996</v>
      </c>
      <c r="AG7" s="14">
        <f>MAX(B7:AF7)</f>
        <v>84.960000000000008</v>
      </c>
      <c r="AH7" s="124">
        <f>AVERAGE(B7:AF7)</f>
        <v>40.889032258064525</v>
      </c>
    </row>
    <row r="8" spans="1:34" x14ac:dyDescent="0.2">
      <c r="A8" s="57" t="s">
        <v>1</v>
      </c>
      <c r="B8" s="11">
        <f>[4]Outubro!$J$5</f>
        <v>0</v>
      </c>
      <c r="C8" s="11" t="str">
        <f>[4]Outubro!$J$6</f>
        <v>*</v>
      </c>
      <c r="D8" s="11" t="str">
        <f>[4]Outubro!$J$7</f>
        <v>*</v>
      </c>
      <c r="E8" s="11" t="str">
        <f>[4]Outubro!$J$8</f>
        <v>*</v>
      </c>
      <c r="F8" s="11" t="str">
        <f>[4]Outubro!$J$9</f>
        <v>*</v>
      </c>
      <c r="G8" s="11" t="str">
        <f>[4]Outubro!$J$10</f>
        <v>*</v>
      </c>
      <c r="H8" s="11">
        <f>[4]Outubro!$J$11</f>
        <v>18</v>
      </c>
      <c r="I8" s="11">
        <f>[4]Outubro!$J$12</f>
        <v>15.48</v>
      </c>
      <c r="J8" s="11">
        <f>[4]Outubro!$J$13</f>
        <v>15.48</v>
      </c>
      <c r="K8" s="11">
        <f>[4]Outubro!$J$14</f>
        <v>28.44</v>
      </c>
      <c r="L8" s="11">
        <f>[4]Outubro!$J$15</f>
        <v>43.56</v>
      </c>
      <c r="M8" s="11">
        <f>[4]Outubro!$J$16</f>
        <v>36.36</v>
      </c>
      <c r="N8" s="11">
        <f>[4]Outubro!$J$17</f>
        <v>31.319999999999997</v>
      </c>
      <c r="O8" s="11" t="str">
        <f>[4]Outubro!$J$18</f>
        <v>*</v>
      </c>
      <c r="P8" s="11" t="str">
        <f>[4]Outubro!$J$19</f>
        <v>*</v>
      </c>
      <c r="Q8" s="11" t="str">
        <f>[4]Outubro!$J$20</f>
        <v>*</v>
      </c>
      <c r="R8" s="11" t="str">
        <f>[4]Outubro!$J$21</f>
        <v>*</v>
      </c>
      <c r="S8" s="11" t="str">
        <f>[4]Outubro!$J$22</f>
        <v>*</v>
      </c>
      <c r="T8" s="11" t="str">
        <f>[4]Outubro!$J$23</f>
        <v>*</v>
      </c>
      <c r="U8" s="11">
        <f>[4]Outubro!$J$24</f>
        <v>28.44</v>
      </c>
      <c r="V8" s="11">
        <f>[4]Outubro!$J$25</f>
        <v>36.72</v>
      </c>
      <c r="W8" s="11">
        <f>[4]Outubro!$J$26</f>
        <v>19.079999999999998</v>
      </c>
      <c r="X8" s="11">
        <f>[4]Outubro!$J$27</f>
        <v>20.16</v>
      </c>
      <c r="Y8" s="11">
        <f>[4]Outubro!$J$28</f>
        <v>22.32</v>
      </c>
      <c r="Z8" s="11">
        <f>[4]Outubro!$J$29</f>
        <v>23.759999999999998</v>
      </c>
      <c r="AA8" s="11">
        <f>[4]Outubro!$J$30</f>
        <v>11.520000000000001</v>
      </c>
      <c r="AB8" s="11" t="str">
        <f>[4]Outubro!$J$31</f>
        <v>*</v>
      </c>
      <c r="AC8" s="11" t="str">
        <f>[4]Outubro!$J$32</f>
        <v>*</v>
      </c>
      <c r="AD8" s="11" t="str">
        <f>[4]Outubro!$J$33</f>
        <v>*</v>
      </c>
      <c r="AE8" s="11" t="str">
        <f>[4]Outubro!$J$34</f>
        <v>*</v>
      </c>
      <c r="AF8" s="11" t="str">
        <f>[4]Outubro!$J$35</f>
        <v>*</v>
      </c>
      <c r="AG8" s="14">
        <f>MAX(B8:AF8)</f>
        <v>43.56</v>
      </c>
      <c r="AH8" s="124">
        <f>AVERAGE(B8:AF8)</f>
        <v>23.375999999999998</v>
      </c>
    </row>
    <row r="9" spans="1:34" x14ac:dyDescent="0.2">
      <c r="A9" s="57" t="s">
        <v>167</v>
      </c>
      <c r="B9" s="11">
        <f>[5]Outubro!$J$5</f>
        <v>48.6</v>
      </c>
      <c r="C9" s="11">
        <f>[5]Outubro!$J$6</f>
        <v>47.88</v>
      </c>
      <c r="D9" s="11">
        <f>[5]Outubro!$J$7</f>
        <v>30.240000000000002</v>
      </c>
      <c r="E9" s="11">
        <f>[5]Outubro!$J$8</f>
        <v>64.44</v>
      </c>
      <c r="F9" s="11">
        <f>[5]Outubro!$J$9</f>
        <v>36</v>
      </c>
      <c r="G9" s="11">
        <f>[5]Outubro!$J$10</f>
        <v>29.52</v>
      </c>
      <c r="H9" s="11">
        <f>[5]Outubro!$J$11</f>
        <v>20.52</v>
      </c>
      <c r="I9" s="11">
        <f>[5]Outubro!$J$12</f>
        <v>34.92</v>
      </c>
      <c r="J9" s="11">
        <f>[5]Outubro!$J$13</f>
        <v>36.36</v>
      </c>
      <c r="K9" s="11">
        <f>[5]Outubro!$J$14</f>
        <v>39.24</v>
      </c>
      <c r="L9" s="11">
        <f>[5]Outubro!$J$15</f>
        <v>52.56</v>
      </c>
      <c r="M9" s="11">
        <f>[5]Outubro!$J$16</f>
        <v>49.680000000000007</v>
      </c>
      <c r="N9" s="11">
        <f>[5]Outubro!$J$17</f>
        <v>41.4</v>
      </c>
      <c r="O9" s="11">
        <f>[5]Outubro!$J$18</f>
        <v>37.440000000000005</v>
      </c>
      <c r="P9" s="11">
        <f>[5]Outubro!$J$19</f>
        <v>25.2</v>
      </c>
      <c r="Q9" s="11">
        <f>[5]Outubro!$J$20</f>
        <v>27</v>
      </c>
      <c r="R9" s="11">
        <f>[5]Outubro!$J$21</f>
        <v>71.28</v>
      </c>
      <c r="S9" s="11">
        <f>[5]Outubro!$J$22</f>
        <v>67.319999999999993</v>
      </c>
      <c r="T9" s="11">
        <f>[5]Outubro!$J$23</f>
        <v>28.44</v>
      </c>
      <c r="U9" s="11">
        <f>[5]Outubro!$J$24</f>
        <v>43.92</v>
      </c>
      <c r="V9" s="11">
        <f>[5]Outubro!$J$25</f>
        <v>37.440000000000005</v>
      </c>
      <c r="W9" s="11">
        <f>[5]Outubro!$J$26</f>
        <v>25.56</v>
      </c>
      <c r="X9" s="11">
        <f>[5]Outubro!$J$27</f>
        <v>25.2</v>
      </c>
      <c r="Y9" s="11">
        <f>[5]Outubro!$J$28</f>
        <v>28.8</v>
      </c>
      <c r="Z9" s="11">
        <f>[5]Outubro!$J$29</f>
        <v>30.240000000000002</v>
      </c>
      <c r="AA9" s="11">
        <f>[5]Outubro!$J$30</f>
        <v>68.760000000000005</v>
      </c>
      <c r="AB9" s="11">
        <f>[5]Outubro!$J$31</f>
        <v>51.12</v>
      </c>
      <c r="AC9" s="11">
        <f>[5]Outubro!$J$32</f>
        <v>40.680000000000007</v>
      </c>
      <c r="AD9" s="11">
        <f>[5]Outubro!$J$33</f>
        <v>45.36</v>
      </c>
      <c r="AE9" s="11">
        <f>[5]Outubro!$J$34</f>
        <v>41.76</v>
      </c>
      <c r="AF9" s="11">
        <f>[5]Outubro!$J$35</f>
        <v>80.28</v>
      </c>
      <c r="AG9" s="14">
        <f>MAX(B9:AF9)</f>
        <v>80.28</v>
      </c>
      <c r="AH9" s="124">
        <f>AVERAGE(B9:AF9)</f>
        <v>42.166451612903231</v>
      </c>
    </row>
    <row r="10" spans="1:34" x14ac:dyDescent="0.2">
      <c r="A10" s="57" t="s">
        <v>111</v>
      </c>
      <c r="B10" s="11" t="str">
        <f>[6]Outubro!$J$5</f>
        <v>*</v>
      </c>
      <c r="C10" s="11" t="str">
        <f>[6]Outubro!$J$6</f>
        <v>*</v>
      </c>
      <c r="D10" s="11" t="str">
        <f>[6]Outubro!$J$7</f>
        <v>*</v>
      </c>
      <c r="E10" s="11" t="str">
        <f>[6]Outubro!$J$8</f>
        <v>*</v>
      </c>
      <c r="F10" s="11" t="str">
        <f>[6]Outubro!$J$9</f>
        <v>*</v>
      </c>
      <c r="G10" s="11" t="str">
        <f>[6]Outubro!$J$10</f>
        <v>*</v>
      </c>
      <c r="H10" s="11" t="str">
        <f>[6]Outubro!$J$11</f>
        <v>*</v>
      </c>
      <c r="I10" s="11" t="str">
        <f>[6]Outubro!$J$12</f>
        <v>*</v>
      </c>
      <c r="J10" s="11" t="str">
        <f>[6]Outubro!$J$13</f>
        <v>*</v>
      </c>
      <c r="K10" s="11" t="str">
        <f>[6]Outubro!$J$14</f>
        <v>*</v>
      </c>
      <c r="L10" s="11" t="str">
        <f>[6]Outubro!$J$15</f>
        <v>*</v>
      </c>
      <c r="M10" s="11" t="str">
        <f>[6]Outubro!$J$16</f>
        <v>*</v>
      </c>
      <c r="N10" s="11" t="str">
        <f>[6]Outubro!$J$17</f>
        <v>*</v>
      </c>
      <c r="O10" s="11" t="str">
        <f>[6]Outubro!$J$18</f>
        <v>*</v>
      </c>
      <c r="P10" s="11" t="str">
        <f>[6]Outubro!$J$19</f>
        <v>*</v>
      </c>
      <c r="Q10" s="11" t="str">
        <f>[6]Outubro!$J$20</f>
        <v>*</v>
      </c>
      <c r="R10" s="11" t="str">
        <f>[6]Outubro!$J$21</f>
        <v>*</v>
      </c>
      <c r="S10" s="11" t="str">
        <f>[6]Outubro!$J$22</f>
        <v>*</v>
      </c>
      <c r="T10" s="11" t="str">
        <f>[6]Outubro!$J$23</f>
        <v>*</v>
      </c>
      <c r="U10" s="11" t="str">
        <f>[6]Outubro!$J$24</f>
        <v>*</v>
      </c>
      <c r="V10" s="11" t="str">
        <f>[6]Outubro!$J$25</f>
        <v>*</v>
      </c>
      <c r="W10" s="11" t="str">
        <f>[6]Outubro!$J$26</f>
        <v>*</v>
      </c>
      <c r="X10" s="11" t="str">
        <f>[6]Outubro!$J$27</f>
        <v>*</v>
      </c>
      <c r="Y10" s="11" t="str">
        <f>[6]Outubro!$J$28</f>
        <v>*</v>
      </c>
      <c r="Z10" s="11" t="str">
        <f>[6]Outubro!$J$29</f>
        <v>*</v>
      </c>
      <c r="AA10" s="11" t="str">
        <f>[6]Outubro!$J$30</f>
        <v>*</v>
      </c>
      <c r="AB10" s="11" t="str">
        <f>[6]Outubro!$J$31</f>
        <v>*</v>
      </c>
      <c r="AC10" s="11" t="str">
        <f>[6]Outubro!$J$32</f>
        <v>*</v>
      </c>
      <c r="AD10" s="11" t="str">
        <f>[6]Outubro!$J$33</f>
        <v>*</v>
      </c>
      <c r="AE10" s="11" t="str">
        <f>[6]Outubro!$J$34</f>
        <v>*</v>
      </c>
      <c r="AF10" s="11" t="str">
        <f>[6]Outubro!$J$35</f>
        <v>*</v>
      </c>
      <c r="AG10" s="92" t="s">
        <v>226</v>
      </c>
      <c r="AH10" s="114" t="s">
        <v>226</v>
      </c>
    </row>
    <row r="11" spans="1:34" x14ac:dyDescent="0.2">
      <c r="A11" s="57" t="s">
        <v>64</v>
      </c>
      <c r="B11" s="11">
        <f>[7]Outubro!$J$5</f>
        <v>35.28</v>
      </c>
      <c r="C11" s="11">
        <f>[7]Outubro!$J$6</f>
        <v>57.960000000000008</v>
      </c>
      <c r="D11" s="11">
        <f>[7]Outubro!$J$7</f>
        <v>33.840000000000003</v>
      </c>
      <c r="E11" s="11">
        <f>[7]Outubro!$J$8</f>
        <v>37.440000000000005</v>
      </c>
      <c r="F11" s="11">
        <f>[7]Outubro!$J$9</f>
        <v>47.16</v>
      </c>
      <c r="G11" s="11">
        <f>[7]Outubro!$J$10</f>
        <v>44.64</v>
      </c>
      <c r="H11" s="11">
        <f>[7]Outubro!$J$11</f>
        <v>33.480000000000004</v>
      </c>
      <c r="I11" s="11">
        <f>[7]Outubro!$J$12</f>
        <v>32.4</v>
      </c>
      <c r="J11" s="11">
        <f>[7]Outubro!$J$13</f>
        <v>29.880000000000003</v>
      </c>
      <c r="K11" s="11">
        <f>[7]Outubro!$J$14</f>
        <v>39.24</v>
      </c>
      <c r="L11" s="11">
        <f>[7]Outubro!$J$15</f>
        <v>32.4</v>
      </c>
      <c r="M11" s="11">
        <f>[7]Outubro!$J$16</f>
        <v>37.800000000000004</v>
      </c>
      <c r="N11" s="11">
        <f>[7]Outubro!$J$17</f>
        <v>72.360000000000014</v>
      </c>
      <c r="O11" s="11">
        <f>[7]Outubro!$J$18</f>
        <v>29.16</v>
      </c>
      <c r="P11" s="11">
        <f>[7]Outubro!$J$19</f>
        <v>36.36</v>
      </c>
      <c r="Q11" s="11">
        <f>[7]Outubro!$J$20</f>
        <v>45</v>
      </c>
      <c r="R11" s="11">
        <f>[7]Outubro!$J$21</f>
        <v>38.880000000000003</v>
      </c>
      <c r="S11" s="11">
        <f>[7]Outubro!$J$22</f>
        <v>30.240000000000002</v>
      </c>
      <c r="T11" s="11">
        <f>[7]Outubro!$J$23</f>
        <v>45</v>
      </c>
      <c r="U11" s="11">
        <f>[7]Outubro!$J$24</f>
        <v>42.480000000000004</v>
      </c>
      <c r="V11" s="11">
        <f>[7]Outubro!$J$25</f>
        <v>70.56</v>
      </c>
      <c r="W11" s="11">
        <f>[7]Outubro!$J$26</f>
        <v>28.44</v>
      </c>
      <c r="X11" s="11">
        <f>[7]Outubro!$J$27</f>
        <v>26.28</v>
      </c>
      <c r="Y11" s="11">
        <f>[7]Outubro!$J$28</f>
        <v>29.16</v>
      </c>
      <c r="Z11" s="11">
        <f>[7]Outubro!$J$29</f>
        <v>23.759999999999998</v>
      </c>
      <c r="AA11" s="11">
        <f>[7]Outubro!$J$30</f>
        <v>31.680000000000003</v>
      </c>
      <c r="AB11" s="11">
        <f>[7]Outubro!$J$31</f>
        <v>46.080000000000005</v>
      </c>
      <c r="AC11" s="11">
        <f>[7]Outubro!$J$32</f>
        <v>49.680000000000007</v>
      </c>
      <c r="AD11" s="11">
        <f>[7]Outubro!$J$33</f>
        <v>27.720000000000002</v>
      </c>
      <c r="AE11" s="11">
        <f>[7]Outubro!$J$34</f>
        <v>32.4</v>
      </c>
      <c r="AF11" s="11">
        <f>[7]Outubro!$J$35</f>
        <v>60.480000000000004</v>
      </c>
      <c r="AG11" s="14">
        <f>MAX(B11:AF11)</f>
        <v>72.360000000000014</v>
      </c>
      <c r="AH11" s="124">
        <f>AVERAGE(B11:AF11)</f>
        <v>39.588387096774191</v>
      </c>
    </row>
    <row r="12" spans="1:34" x14ac:dyDescent="0.2">
      <c r="A12" s="57" t="s">
        <v>41</v>
      </c>
      <c r="B12" s="11">
        <f>[8]Outubro!$J$5</f>
        <v>61.2</v>
      </c>
      <c r="C12" s="11">
        <f>[8]Outubro!$J$6</f>
        <v>41.04</v>
      </c>
      <c r="D12" s="11">
        <f>[8]Outubro!$J$7</f>
        <v>27</v>
      </c>
      <c r="E12" s="11">
        <f>[8]Outubro!$J$8</f>
        <v>35.28</v>
      </c>
      <c r="F12" s="11">
        <f>[8]Outubro!$J$9</f>
        <v>36.36</v>
      </c>
      <c r="G12" s="11">
        <f>[8]Outubro!$J$10</f>
        <v>28.44</v>
      </c>
      <c r="H12" s="11">
        <f>[8]Outubro!$J$11</f>
        <v>18</v>
      </c>
      <c r="I12" s="11">
        <f>[8]Outubro!$J$12</f>
        <v>22.32</v>
      </c>
      <c r="J12" s="11">
        <f>[8]Outubro!$J$13</f>
        <v>19.8</v>
      </c>
      <c r="K12" s="11">
        <f>[8]Outubro!$J$14</f>
        <v>32.76</v>
      </c>
      <c r="L12" s="11">
        <f>[8]Outubro!$J$15</f>
        <v>42.480000000000004</v>
      </c>
      <c r="M12" s="11">
        <f>[8]Outubro!$J$16</f>
        <v>39.6</v>
      </c>
      <c r="N12" s="11">
        <f>[8]Outubro!$J$17</f>
        <v>42.84</v>
      </c>
      <c r="O12" s="11">
        <f>[8]Outubro!$J$18</f>
        <v>37.440000000000005</v>
      </c>
      <c r="P12" s="11">
        <f>[8]Outubro!$J$19</f>
        <v>34.200000000000003</v>
      </c>
      <c r="Q12" s="11" t="str">
        <f>[8]Outubro!$J$20</f>
        <v>*</v>
      </c>
      <c r="R12" s="11" t="str">
        <f>[8]Outubro!$J$21</f>
        <v>*</v>
      </c>
      <c r="S12" s="11" t="str">
        <f>[8]Outubro!$J$22</f>
        <v>*</v>
      </c>
      <c r="T12" s="11" t="str">
        <f>[8]Outubro!$J$23</f>
        <v>*</v>
      </c>
      <c r="U12" s="11" t="str">
        <f>[8]Outubro!$J$24</f>
        <v>*</v>
      </c>
      <c r="V12" s="11" t="str">
        <f>[8]Outubro!$J$25</f>
        <v>*</v>
      </c>
      <c r="W12" s="11" t="str">
        <f>[8]Outubro!$J$26</f>
        <v>*</v>
      </c>
      <c r="X12" s="11" t="str">
        <f>[8]Outubro!$J$27</f>
        <v>*</v>
      </c>
      <c r="Y12" s="11" t="str">
        <f>[8]Outubro!$J$28</f>
        <v>*</v>
      </c>
      <c r="Z12" s="11" t="str">
        <f>[8]Outubro!$J$29</f>
        <v>*</v>
      </c>
      <c r="AA12" s="11" t="str">
        <f>[8]Outubro!$J$30</f>
        <v>*</v>
      </c>
      <c r="AB12" s="11" t="str">
        <f>[8]Outubro!$J$31</f>
        <v>*</v>
      </c>
      <c r="AC12" s="11" t="str">
        <f>[8]Outubro!$J$32</f>
        <v>*</v>
      </c>
      <c r="AD12" s="11" t="str">
        <f>[8]Outubro!$J$33</f>
        <v>*</v>
      </c>
      <c r="AE12" s="11" t="str">
        <f>[8]Outubro!$J$34</f>
        <v>*</v>
      </c>
      <c r="AF12" s="11" t="str">
        <f>[8]Outubro!$J$35</f>
        <v>*</v>
      </c>
      <c r="AG12" s="14">
        <f>MAX(B12:AF12)</f>
        <v>61.2</v>
      </c>
      <c r="AH12" s="124">
        <f>AVERAGE(B12:AF12)</f>
        <v>34.583999999999996</v>
      </c>
    </row>
    <row r="13" spans="1:34" x14ac:dyDescent="0.2">
      <c r="A13" s="57" t="s">
        <v>114</v>
      </c>
      <c r="B13" s="11" t="str">
        <f>[9]Outubro!$J$5</f>
        <v>*</v>
      </c>
      <c r="C13" s="11" t="str">
        <f>[9]Outubro!$J$6</f>
        <v>*</v>
      </c>
      <c r="D13" s="11" t="str">
        <f>[9]Outubro!$J$7</f>
        <v>*</v>
      </c>
      <c r="E13" s="11" t="str">
        <f>[9]Outubro!$J$8</f>
        <v>*</v>
      </c>
      <c r="F13" s="11" t="str">
        <f>[9]Outubro!$J$9</f>
        <v>*</v>
      </c>
      <c r="G13" s="11" t="str">
        <f>[9]Outubro!$J$10</f>
        <v>*</v>
      </c>
      <c r="H13" s="11" t="str">
        <f>[9]Outubro!$J$11</f>
        <v>*</v>
      </c>
      <c r="I13" s="11" t="str">
        <f>[9]Outubro!$J$12</f>
        <v>*</v>
      </c>
      <c r="J13" s="11" t="str">
        <f>[9]Outubro!$J$13</f>
        <v>*</v>
      </c>
      <c r="K13" s="11" t="str">
        <f>[9]Outubro!$J$14</f>
        <v>*</v>
      </c>
      <c r="L13" s="11" t="str">
        <f>[9]Outubro!$J$15</f>
        <v>*</v>
      </c>
      <c r="M13" s="11" t="str">
        <f>[9]Outubro!$J$16</f>
        <v>*</v>
      </c>
      <c r="N13" s="11" t="str">
        <f>[9]Outubro!$J$17</f>
        <v>*</v>
      </c>
      <c r="O13" s="11" t="str">
        <f>[9]Outubro!$J$18</f>
        <v>*</v>
      </c>
      <c r="P13" s="11" t="str">
        <f>[9]Outubro!$J$19</f>
        <v>*</v>
      </c>
      <c r="Q13" s="11" t="str">
        <f>[9]Outubro!$J$20</f>
        <v>*</v>
      </c>
      <c r="R13" s="11" t="str">
        <f>[9]Outubro!$J$21</f>
        <v>*</v>
      </c>
      <c r="S13" s="11" t="str">
        <f>[9]Outubro!$J$22</f>
        <v>*</v>
      </c>
      <c r="T13" s="11" t="str">
        <f>[9]Outubro!$J$23</f>
        <v>*</v>
      </c>
      <c r="U13" s="11" t="str">
        <f>[9]Outubro!$J$24</f>
        <v>*</v>
      </c>
      <c r="V13" s="11" t="str">
        <f>[9]Outubro!$J$25</f>
        <v>*</v>
      </c>
      <c r="W13" s="11" t="str">
        <f>[9]Outubro!$J$26</f>
        <v>*</v>
      </c>
      <c r="X13" s="11" t="str">
        <f>[9]Outubro!$J$27</f>
        <v>*</v>
      </c>
      <c r="Y13" s="11" t="str">
        <f>[9]Outubro!$J$28</f>
        <v>*</v>
      </c>
      <c r="Z13" s="11" t="str">
        <f>[9]Outubro!$J$29</f>
        <v>*</v>
      </c>
      <c r="AA13" s="11" t="str">
        <f>[9]Outubro!$J$30</f>
        <v>*</v>
      </c>
      <c r="AB13" s="11" t="str">
        <f>[9]Outubro!$J$31</f>
        <v>*</v>
      </c>
      <c r="AC13" s="11" t="str">
        <f>[9]Outubro!$J$32</f>
        <v>*</v>
      </c>
      <c r="AD13" s="11" t="str">
        <f>[9]Outubro!$J$33</f>
        <v>*</v>
      </c>
      <c r="AE13" s="11" t="str">
        <f>[9]Outubro!$J$34</f>
        <v>*</v>
      </c>
      <c r="AF13" s="11" t="str">
        <f>[9]Outubro!$J$35</f>
        <v>*</v>
      </c>
      <c r="AG13" s="92" t="s">
        <v>226</v>
      </c>
      <c r="AH13" s="114" t="s">
        <v>226</v>
      </c>
    </row>
    <row r="14" spans="1:34" x14ac:dyDescent="0.2">
      <c r="A14" s="57" t="s">
        <v>118</v>
      </c>
      <c r="B14" s="11" t="str">
        <f>[10]Outubro!$J$5</f>
        <v>*</v>
      </c>
      <c r="C14" s="11" t="str">
        <f>[10]Outubro!$J$6</f>
        <v>*</v>
      </c>
      <c r="D14" s="11" t="str">
        <f>[10]Outubro!$J$7</f>
        <v>*</v>
      </c>
      <c r="E14" s="11" t="str">
        <f>[10]Outubro!$J$8</f>
        <v>*</v>
      </c>
      <c r="F14" s="11" t="str">
        <f>[10]Outubro!$J$9</f>
        <v>*</v>
      </c>
      <c r="G14" s="11" t="str">
        <f>[10]Outubro!$J$10</f>
        <v>*</v>
      </c>
      <c r="H14" s="11" t="str">
        <f>[10]Outubro!$J$11</f>
        <v>*</v>
      </c>
      <c r="I14" s="11" t="str">
        <f>[10]Outubro!$J$12</f>
        <v>*</v>
      </c>
      <c r="J14" s="11" t="str">
        <f>[10]Outubro!$J$13</f>
        <v>*</v>
      </c>
      <c r="K14" s="11" t="str">
        <f>[10]Outubro!$J$14</f>
        <v>*</v>
      </c>
      <c r="L14" s="11" t="str">
        <f>[10]Outubro!$J$15</f>
        <v>*</v>
      </c>
      <c r="M14" s="11" t="str">
        <f>[10]Outubro!$J$16</f>
        <v>*</v>
      </c>
      <c r="N14" s="11" t="str">
        <f>[10]Outubro!$J$17</f>
        <v>*</v>
      </c>
      <c r="O14" s="11" t="str">
        <f>[10]Outubro!$J$18</f>
        <v>*</v>
      </c>
      <c r="P14" s="11" t="str">
        <f>[10]Outubro!$J$19</f>
        <v>*</v>
      </c>
      <c r="Q14" s="11" t="str">
        <f>[10]Outubro!$J$20</f>
        <v>*</v>
      </c>
      <c r="R14" s="11" t="str">
        <f>[10]Outubro!$J$21</f>
        <v>*</v>
      </c>
      <c r="S14" s="11" t="str">
        <f>[10]Outubro!$J$22</f>
        <v>*</v>
      </c>
      <c r="T14" s="11" t="str">
        <f>[10]Outubro!$J$23</f>
        <v>*</v>
      </c>
      <c r="U14" s="11" t="str">
        <f>[10]Outubro!$J$24</f>
        <v>*</v>
      </c>
      <c r="V14" s="11" t="str">
        <f>[10]Outubro!$J$25</f>
        <v>*</v>
      </c>
      <c r="W14" s="11" t="str">
        <f>[10]Outubro!$J$26</f>
        <v>*</v>
      </c>
      <c r="X14" s="11" t="str">
        <f>[10]Outubro!$J$27</f>
        <v>*</v>
      </c>
      <c r="Y14" s="11" t="str">
        <f>[10]Outubro!$J$28</f>
        <v>*</v>
      </c>
      <c r="Z14" s="11" t="str">
        <f>[10]Outubro!$J$29</f>
        <v>*</v>
      </c>
      <c r="AA14" s="11" t="str">
        <f>[10]Outubro!$J$30</f>
        <v>*</v>
      </c>
      <c r="AB14" s="11" t="str">
        <f>[10]Outubro!$J$31</f>
        <v>*</v>
      </c>
      <c r="AC14" s="11" t="str">
        <f>[10]Outubro!$J$32</f>
        <v>*</v>
      </c>
      <c r="AD14" s="11" t="str">
        <f>[10]Outubro!$J$33</f>
        <v>*</v>
      </c>
      <c r="AE14" s="11" t="str">
        <f>[10]Outubro!$J$34</f>
        <v>*</v>
      </c>
      <c r="AF14" s="11" t="str">
        <f>[10]Outubro!$J$35</f>
        <v>*</v>
      </c>
      <c r="AG14" s="92" t="s">
        <v>226</v>
      </c>
      <c r="AH14" s="114" t="s">
        <v>226</v>
      </c>
    </row>
    <row r="15" spans="1:34" x14ac:dyDescent="0.2">
      <c r="A15" s="57" t="s">
        <v>121</v>
      </c>
      <c r="B15" s="11">
        <f>[11]Outubro!$J$5</f>
        <v>48.96</v>
      </c>
      <c r="C15" s="11">
        <f>[11]Outubro!$J$6</f>
        <v>61.2</v>
      </c>
      <c r="D15" s="11">
        <f>[11]Outubro!$J$7</f>
        <v>56.519999999999996</v>
      </c>
      <c r="E15" s="11">
        <f>[11]Outubro!$J$8</f>
        <v>39.96</v>
      </c>
      <c r="F15" s="11">
        <f>[11]Outubro!$J$9</f>
        <v>37.080000000000005</v>
      </c>
      <c r="G15" s="11">
        <f>[11]Outubro!$J$10</f>
        <v>28.8</v>
      </c>
      <c r="H15" s="11">
        <f>[11]Outubro!$J$11</f>
        <v>33.119999999999997</v>
      </c>
      <c r="I15" s="11">
        <f>[11]Outubro!$J$12</f>
        <v>29.880000000000003</v>
      </c>
      <c r="J15" s="11">
        <f>[11]Outubro!$J$13</f>
        <v>27.36</v>
      </c>
      <c r="K15" s="11">
        <f>[11]Outubro!$J$14</f>
        <v>42.12</v>
      </c>
      <c r="L15" s="11">
        <f>[11]Outubro!$J$15</f>
        <v>45.36</v>
      </c>
      <c r="M15" s="11">
        <f>[11]Outubro!$J$16</f>
        <v>46.800000000000004</v>
      </c>
      <c r="N15" s="11">
        <f>[11]Outubro!$J$17</f>
        <v>42.84</v>
      </c>
      <c r="O15" s="11">
        <f>[11]Outubro!$J$18</f>
        <v>34.200000000000003</v>
      </c>
      <c r="P15" s="11">
        <f>[11]Outubro!$J$19</f>
        <v>25.56</v>
      </c>
      <c r="Q15" s="11">
        <f>[11]Outubro!$J$20</f>
        <v>30.240000000000002</v>
      </c>
      <c r="R15" s="11">
        <f>[11]Outubro!$J$21</f>
        <v>42.12</v>
      </c>
      <c r="S15" s="11">
        <f>[11]Outubro!$J$22</f>
        <v>57.6</v>
      </c>
      <c r="T15" s="11">
        <f>[11]Outubro!$J$23</f>
        <v>30.96</v>
      </c>
      <c r="U15" s="11">
        <f>[11]Outubro!$J$24</f>
        <v>41.4</v>
      </c>
      <c r="V15" s="11">
        <f>[11]Outubro!$J$25</f>
        <v>38.519999999999996</v>
      </c>
      <c r="W15" s="11">
        <f>[11]Outubro!$J$26</f>
        <v>33.840000000000003</v>
      </c>
      <c r="X15" s="11">
        <f>[11]Outubro!$J$27</f>
        <v>34.200000000000003</v>
      </c>
      <c r="Y15" s="11">
        <f>[11]Outubro!$J$28</f>
        <v>33.840000000000003</v>
      </c>
      <c r="Z15" s="11">
        <f>[11]Outubro!$J$29</f>
        <v>46.440000000000005</v>
      </c>
      <c r="AA15" s="11">
        <f>[11]Outubro!$J$30</f>
        <v>46.080000000000005</v>
      </c>
      <c r="AB15" s="11">
        <f>[11]Outubro!$J$31</f>
        <v>46.800000000000004</v>
      </c>
      <c r="AC15" s="11">
        <f>[11]Outubro!$J$32</f>
        <v>55.080000000000005</v>
      </c>
      <c r="AD15" s="11">
        <f>[11]Outubro!$J$33</f>
        <v>48.24</v>
      </c>
      <c r="AE15" s="11">
        <f>[11]Outubro!$J$34</f>
        <v>43.56</v>
      </c>
      <c r="AF15" s="11">
        <f>[11]Outubro!$J$35</f>
        <v>64.08</v>
      </c>
      <c r="AG15" s="14">
        <f>MAX(B15:AF15)</f>
        <v>64.08</v>
      </c>
      <c r="AH15" s="124">
        <f>AVERAGE(B15:AF15)</f>
        <v>41.701935483870969</v>
      </c>
    </row>
    <row r="16" spans="1:34" x14ac:dyDescent="0.2">
      <c r="A16" s="57" t="s">
        <v>168</v>
      </c>
      <c r="B16" s="11" t="str">
        <f>[12]Outubro!$J$5</f>
        <v>*</v>
      </c>
      <c r="C16" s="11" t="str">
        <f>[12]Outubro!$J$6</f>
        <v>*</v>
      </c>
      <c r="D16" s="11" t="str">
        <f>[12]Outubro!$J$7</f>
        <v>*</v>
      </c>
      <c r="E16" s="11" t="str">
        <f>[12]Outubro!$J$8</f>
        <v>*</v>
      </c>
      <c r="F16" s="11" t="str">
        <f>[12]Outubro!$J$9</f>
        <v>*</v>
      </c>
      <c r="G16" s="11" t="str">
        <f>[12]Outubro!$J$10</f>
        <v>*</v>
      </c>
      <c r="H16" s="11" t="str">
        <f>[12]Outubro!$J$11</f>
        <v>*</v>
      </c>
      <c r="I16" s="11" t="str">
        <f>[12]Outubro!$J$12</f>
        <v>*</v>
      </c>
      <c r="J16" s="11" t="str">
        <f>[12]Outubro!$J$13</f>
        <v>*</v>
      </c>
      <c r="K16" s="11" t="str">
        <f>[12]Outubro!$J$14</f>
        <v>*</v>
      </c>
      <c r="L16" s="11" t="str">
        <f>[12]Outubro!$J$15</f>
        <v>*</v>
      </c>
      <c r="M16" s="11" t="str">
        <f>[12]Outubro!$J$16</f>
        <v>*</v>
      </c>
      <c r="N16" s="11" t="str">
        <f>[12]Outubro!$J$17</f>
        <v>*</v>
      </c>
      <c r="O16" s="11" t="str">
        <f>[12]Outubro!$J$18</f>
        <v>*</v>
      </c>
      <c r="P16" s="11" t="str">
        <f>[12]Outubro!$J$19</f>
        <v>*</v>
      </c>
      <c r="Q16" s="11" t="str">
        <f>[12]Outubro!$J$20</f>
        <v>*</v>
      </c>
      <c r="R16" s="11" t="str">
        <f>[12]Outubro!$J$21</f>
        <v>*</v>
      </c>
      <c r="S16" s="11" t="str">
        <f>[12]Outubro!$J$22</f>
        <v>*</v>
      </c>
      <c r="T16" s="11" t="str">
        <f>[12]Outubro!$J$23</f>
        <v>*</v>
      </c>
      <c r="U16" s="11" t="str">
        <f>[12]Outubro!$J$24</f>
        <v>*</v>
      </c>
      <c r="V16" s="11" t="str">
        <f>[12]Outubro!$J$25</f>
        <v>*</v>
      </c>
      <c r="W16" s="11" t="str">
        <f>[12]Outubro!$J$26</f>
        <v>*</v>
      </c>
      <c r="X16" s="11" t="str">
        <f>[12]Outubro!$J$27</f>
        <v>*</v>
      </c>
      <c r="Y16" s="11" t="str">
        <f>[12]Outubro!$J$28</f>
        <v>*</v>
      </c>
      <c r="Z16" s="11" t="str">
        <f>[12]Outubro!$J$29</f>
        <v>*</v>
      </c>
      <c r="AA16" s="11" t="str">
        <f>[12]Outubro!$J$30</f>
        <v>*</v>
      </c>
      <c r="AB16" s="11" t="str">
        <f>[12]Outubro!$J$31</f>
        <v>*</v>
      </c>
      <c r="AC16" s="11" t="str">
        <f>[12]Outubro!$J$32</f>
        <v>*</v>
      </c>
      <c r="AD16" s="11" t="str">
        <f>[12]Outubro!$J$33</f>
        <v>*</v>
      </c>
      <c r="AE16" s="11" t="str">
        <f>[12]Outubro!$J$34</f>
        <v>*</v>
      </c>
      <c r="AF16" s="11" t="str">
        <f>[12]Outubro!$J$35</f>
        <v>*</v>
      </c>
      <c r="AG16" s="92" t="s">
        <v>226</v>
      </c>
      <c r="AH16" s="114" t="s">
        <v>226</v>
      </c>
    </row>
    <row r="17" spans="1:38" x14ac:dyDescent="0.2">
      <c r="A17" s="57" t="s">
        <v>2</v>
      </c>
      <c r="B17" s="11">
        <f>[13]Outubro!$J$5</f>
        <v>51.84</v>
      </c>
      <c r="C17" s="11">
        <f>[13]Outubro!$J$6</f>
        <v>61.2</v>
      </c>
      <c r="D17" s="11">
        <f>[13]Outubro!$J$7</f>
        <v>29.880000000000003</v>
      </c>
      <c r="E17" s="11">
        <f>[13]Outubro!$J$8</f>
        <v>35.28</v>
      </c>
      <c r="F17" s="11">
        <f>[13]Outubro!$J$9</f>
        <v>53.28</v>
      </c>
      <c r="G17" s="11">
        <f>[13]Outubro!$J$10</f>
        <v>32.4</v>
      </c>
      <c r="H17" s="11">
        <f>[13]Outubro!$J$11</f>
        <v>28.44</v>
      </c>
      <c r="I17" s="11">
        <f>[13]Outubro!$J$12</f>
        <v>26.64</v>
      </c>
      <c r="J17" s="11">
        <f>[13]Outubro!$J$13</f>
        <v>33.840000000000003</v>
      </c>
      <c r="K17" s="11">
        <f>[13]Outubro!$J$14</f>
        <v>41.4</v>
      </c>
      <c r="L17" s="11">
        <f>[13]Outubro!$J$15</f>
        <v>49.680000000000007</v>
      </c>
      <c r="M17" s="11">
        <f>[13]Outubro!$J$16</f>
        <v>47.16</v>
      </c>
      <c r="N17" s="11">
        <f>[13]Outubro!$J$17</f>
        <v>52.2</v>
      </c>
      <c r="O17" s="11">
        <f>[13]Outubro!$J$18</f>
        <v>46.800000000000004</v>
      </c>
      <c r="P17" s="11">
        <f>[13]Outubro!$J$19</f>
        <v>37.440000000000005</v>
      </c>
      <c r="Q17" s="11">
        <f>[13]Outubro!$J$20</f>
        <v>46.440000000000005</v>
      </c>
      <c r="R17" s="11">
        <f>[13]Outubro!$J$21</f>
        <v>28.08</v>
      </c>
      <c r="S17" s="11">
        <f>[13]Outubro!$J$22</f>
        <v>28.8</v>
      </c>
      <c r="T17" s="11">
        <f>[13]Outubro!$J$23</f>
        <v>61.560000000000009</v>
      </c>
      <c r="U17" s="11">
        <f>[13]Outubro!$J$24</f>
        <v>42.12</v>
      </c>
      <c r="V17" s="11">
        <f>[13]Outubro!$J$25</f>
        <v>43.56</v>
      </c>
      <c r="W17" s="11">
        <f>[13]Outubro!$J$26</f>
        <v>31.680000000000003</v>
      </c>
      <c r="X17" s="11">
        <f>[13]Outubro!$J$27</f>
        <v>31.680000000000003</v>
      </c>
      <c r="Y17" s="11">
        <f>[13]Outubro!$J$28</f>
        <v>37.440000000000005</v>
      </c>
      <c r="Z17" s="11">
        <f>[13]Outubro!$J$29</f>
        <v>34.92</v>
      </c>
      <c r="AA17" s="11">
        <f>[13]Outubro!$J$30</f>
        <v>83.88000000000001</v>
      </c>
      <c r="AB17" s="11">
        <f>[13]Outubro!$J$31</f>
        <v>38.159999999999997</v>
      </c>
      <c r="AC17" s="11">
        <f>[13]Outubro!$J$32</f>
        <v>50.04</v>
      </c>
      <c r="AD17" s="11">
        <f>[13]Outubro!$J$33</f>
        <v>45</v>
      </c>
      <c r="AE17" s="11">
        <f>[13]Outubro!$J$34</f>
        <v>30.6</v>
      </c>
      <c r="AF17" s="11">
        <f>[13]Outubro!$J$35</f>
        <v>46.800000000000004</v>
      </c>
      <c r="AG17" s="14">
        <f t="shared" ref="AG17:AG23" si="1">MAX(B17:AF17)</f>
        <v>83.88000000000001</v>
      </c>
      <c r="AH17" s="124">
        <f t="shared" ref="AH17:AH23" si="2">AVERAGE(B17:AF17)</f>
        <v>42.201290322580647</v>
      </c>
      <c r="AJ17" s="12" t="s">
        <v>47</v>
      </c>
      <c r="AK17" t="s">
        <v>47</v>
      </c>
    </row>
    <row r="18" spans="1:38" x14ac:dyDescent="0.2">
      <c r="A18" s="57" t="s">
        <v>3</v>
      </c>
      <c r="B18" s="11" t="str">
        <f>[14]Outubro!$J$5</f>
        <v>*</v>
      </c>
      <c r="C18" s="11" t="str">
        <f>[14]Outubro!$J$6</f>
        <v>*</v>
      </c>
      <c r="D18" s="11" t="str">
        <f>[14]Outubro!$J$7</f>
        <v>*</v>
      </c>
      <c r="E18" s="11" t="str">
        <f>[14]Outubro!$J$8</f>
        <v>*</v>
      </c>
      <c r="F18" s="11" t="str">
        <f>[14]Outubro!$J$9</f>
        <v>*</v>
      </c>
      <c r="G18" s="11" t="str">
        <f>[14]Outubro!$J$10</f>
        <v>*</v>
      </c>
      <c r="H18" s="11" t="str">
        <f>[14]Outubro!$J$11</f>
        <v>*</v>
      </c>
      <c r="I18" s="11" t="str">
        <f>[14]Outubro!$J$12</f>
        <v>*</v>
      </c>
      <c r="J18" s="11" t="str">
        <f>[14]Outubro!$J$13</f>
        <v>*</v>
      </c>
      <c r="K18" s="11" t="str">
        <f>[14]Outubro!$J$14</f>
        <v>*</v>
      </c>
      <c r="L18" s="11" t="str">
        <f>[14]Outubro!$J$15</f>
        <v>*</v>
      </c>
      <c r="M18" s="11" t="str">
        <f>[14]Outubro!$J$16</f>
        <v>*</v>
      </c>
      <c r="N18" s="11" t="str">
        <f>[14]Outubro!$J$17</f>
        <v>*</v>
      </c>
      <c r="O18" s="11" t="str">
        <f>[14]Outubro!$J$18</f>
        <v>*</v>
      </c>
      <c r="P18" s="11" t="str">
        <f>[14]Outubro!$J$19</f>
        <v>*</v>
      </c>
      <c r="Q18" s="11" t="str">
        <f>[14]Outubro!$J$20</f>
        <v>*</v>
      </c>
      <c r="R18" s="11" t="str">
        <f>[14]Outubro!$J$21</f>
        <v>*</v>
      </c>
      <c r="S18" s="11" t="str">
        <f>[14]Outubro!$J$22</f>
        <v>*</v>
      </c>
      <c r="T18" s="11" t="str">
        <f>[14]Outubro!$J$23</f>
        <v>*</v>
      </c>
      <c r="U18" s="11" t="str">
        <f>[14]Outubro!$J$24</f>
        <v>*</v>
      </c>
      <c r="V18" s="11" t="str">
        <f>[14]Outubro!$J$25</f>
        <v>*</v>
      </c>
      <c r="W18" s="11" t="str">
        <f>[14]Outubro!$J$26</f>
        <v>*</v>
      </c>
      <c r="X18" s="11" t="str">
        <f>[14]Outubro!$J$27</f>
        <v>*</v>
      </c>
      <c r="Y18" s="11" t="str">
        <f>[14]Outubro!$J$28</f>
        <v>*</v>
      </c>
      <c r="Z18" s="11" t="str">
        <f>[14]Outubro!$J$29</f>
        <v>*</v>
      </c>
      <c r="AA18" s="11" t="str">
        <f>[14]Outubro!$J$30</f>
        <v>*</v>
      </c>
      <c r="AB18" s="11" t="str">
        <f>[14]Outubro!$J$31</f>
        <v>*</v>
      </c>
      <c r="AC18" s="11" t="str">
        <f>[14]Outubro!$J$32</f>
        <v>*</v>
      </c>
      <c r="AD18" s="11" t="str">
        <f>[14]Outubro!$J$33</f>
        <v>*</v>
      </c>
      <c r="AE18" s="11" t="str">
        <f>[14]Outubro!$J$34</f>
        <v>*</v>
      </c>
      <c r="AF18" s="11" t="str">
        <f>[14]Outubro!$J$35</f>
        <v>*</v>
      </c>
      <c r="AG18" s="14" t="s">
        <v>226</v>
      </c>
      <c r="AH18" s="124" t="s">
        <v>226</v>
      </c>
      <c r="AI18" s="12" t="s">
        <v>47</v>
      </c>
      <c r="AJ18" s="12" t="s">
        <v>47</v>
      </c>
    </row>
    <row r="19" spans="1:38" x14ac:dyDescent="0.2">
      <c r="A19" s="57" t="s">
        <v>4</v>
      </c>
      <c r="B19" s="11">
        <f>[15]Outubro!$J$5</f>
        <v>56.16</v>
      </c>
      <c r="C19" s="11">
        <f>[15]Outubro!$J$6</f>
        <v>74.88000000000001</v>
      </c>
      <c r="D19" s="11">
        <f>[15]Outubro!$J$7</f>
        <v>38.159999999999997</v>
      </c>
      <c r="E19" s="11">
        <f>[15]Outubro!$J$8</f>
        <v>27.36</v>
      </c>
      <c r="F19" s="11">
        <f>[15]Outubro!$J$9</f>
        <v>40.32</v>
      </c>
      <c r="G19" s="11">
        <f>[15]Outubro!$J$10</f>
        <v>47.16</v>
      </c>
      <c r="H19" s="11">
        <f>[15]Outubro!$J$11</f>
        <v>26.64</v>
      </c>
      <c r="I19" s="11">
        <f>[15]Outubro!$J$12</f>
        <v>52.56</v>
      </c>
      <c r="J19" s="11">
        <f>[15]Outubro!$J$13</f>
        <v>33.840000000000003</v>
      </c>
      <c r="K19" s="11">
        <f>[15]Outubro!$J$14</f>
        <v>33.119999999999997</v>
      </c>
      <c r="L19" s="11">
        <f>[15]Outubro!$J$15</f>
        <v>36</v>
      </c>
      <c r="M19" s="11">
        <f>[15]Outubro!$J$16</f>
        <v>59.04</v>
      </c>
      <c r="N19" s="11">
        <f>[15]Outubro!$J$17</f>
        <v>46.440000000000005</v>
      </c>
      <c r="O19" s="11">
        <f>[15]Outubro!$J$18</f>
        <v>50.76</v>
      </c>
      <c r="P19" s="11">
        <f>[15]Outubro!$J$19</f>
        <v>34.200000000000003</v>
      </c>
      <c r="Q19" s="11">
        <f>[15]Outubro!$J$20</f>
        <v>30.240000000000002</v>
      </c>
      <c r="R19" s="11">
        <f>[15]Outubro!$J$21</f>
        <v>37.440000000000005</v>
      </c>
      <c r="S19" s="11">
        <f>[15]Outubro!$J$22</f>
        <v>43.92</v>
      </c>
      <c r="T19" s="11">
        <f>[15]Outubro!$J$23</f>
        <v>38.519999999999996</v>
      </c>
      <c r="U19" s="11">
        <f>[15]Outubro!$J$24</f>
        <v>84.600000000000009</v>
      </c>
      <c r="V19" s="11">
        <f>[15]Outubro!$J$25</f>
        <v>71.28</v>
      </c>
      <c r="W19" s="11">
        <f>[15]Outubro!$J$26</f>
        <v>28.8</v>
      </c>
      <c r="X19" s="11">
        <f>[15]Outubro!$J$27</f>
        <v>33.119999999999997</v>
      </c>
      <c r="Y19" s="11">
        <f>[15]Outubro!$J$28</f>
        <v>33.119999999999997</v>
      </c>
      <c r="Z19" s="11">
        <f>[15]Outubro!$J$29</f>
        <v>36</v>
      </c>
      <c r="AA19" s="11">
        <f>[15]Outubro!$J$30</f>
        <v>36.36</v>
      </c>
      <c r="AB19" s="11">
        <f>[15]Outubro!$J$31</f>
        <v>40.680000000000007</v>
      </c>
      <c r="AC19" s="11">
        <f>[15]Outubro!$J$32</f>
        <v>52.92</v>
      </c>
      <c r="AD19" s="11">
        <f>[15]Outubro!$J$33</f>
        <v>38.880000000000003</v>
      </c>
      <c r="AE19" s="11">
        <f>[15]Outubro!$J$34</f>
        <v>37.080000000000005</v>
      </c>
      <c r="AF19" s="11">
        <f>[15]Outubro!$J$35</f>
        <v>36</v>
      </c>
      <c r="AG19" s="14">
        <f t="shared" si="1"/>
        <v>84.600000000000009</v>
      </c>
      <c r="AH19" s="124">
        <f t="shared" si="2"/>
        <v>43.08387096774193</v>
      </c>
    </row>
    <row r="20" spans="1:38" x14ac:dyDescent="0.2">
      <c r="A20" s="57" t="s">
        <v>5</v>
      </c>
      <c r="B20" s="11">
        <f>[16]Outubro!$J$5</f>
        <v>39.24</v>
      </c>
      <c r="C20" s="11">
        <f>[16]Outubro!$J$6</f>
        <v>37.440000000000005</v>
      </c>
      <c r="D20" s="11">
        <f>[16]Outubro!$J$7</f>
        <v>40.680000000000007</v>
      </c>
      <c r="E20" s="11">
        <f>[16]Outubro!$J$8</f>
        <v>46.440000000000005</v>
      </c>
      <c r="F20" s="11">
        <f>[16]Outubro!$J$9</f>
        <v>43.56</v>
      </c>
      <c r="G20" s="11">
        <f>[16]Outubro!$J$10</f>
        <v>41.04</v>
      </c>
      <c r="H20" s="11">
        <f>[16]Outubro!$J$11</f>
        <v>30.6</v>
      </c>
      <c r="I20" s="11">
        <f>[16]Outubro!$J$12</f>
        <v>12.24</v>
      </c>
      <c r="J20" s="11">
        <f>[16]Outubro!$J$13</f>
        <v>17.28</v>
      </c>
      <c r="K20" s="11">
        <f>[16]Outubro!$J$14</f>
        <v>23.759999999999998</v>
      </c>
      <c r="L20" s="11">
        <f>[16]Outubro!$J$15</f>
        <v>50.04</v>
      </c>
      <c r="M20" s="11">
        <f>[16]Outubro!$J$16</f>
        <v>33.840000000000003</v>
      </c>
      <c r="N20" s="11">
        <f>[16]Outubro!$J$17</f>
        <v>28.44</v>
      </c>
      <c r="O20" s="11">
        <f>[16]Outubro!$J$18</f>
        <v>43.56</v>
      </c>
      <c r="P20" s="11">
        <f>[16]Outubro!$J$19</f>
        <v>47.88</v>
      </c>
      <c r="Q20" s="11">
        <f>[16]Outubro!$J$20</f>
        <v>47.16</v>
      </c>
      <c r="R20" s="11">
        <f>[16]Outubro!$J$21</f>
        <v>15.840000000000002</v>
      </c>
      <c r="S20" s="11">
        <f>[16]Outubro!$J$22</f>
        <v>29.880000000000003</v>
      </c>
      <c r="T20" s="11">
        <f>[16]Outubro!$J$23</f>
        <v>50.04</v>
      </c>
      <c r="U20" s="11">
        <f>[16]Outubro!$J$24</f>
        <v>39.6</v>
      </c>
      <c r="V20" s="11">
        <f>[16]Outubro!$J$25</f>
        <v>40.32</v>
      </c>
      <c r="W20" s="11">
        <f>[16]Outubro!$J$26</f>
        <v>31.680000000000003</v>
      </c>
      <c r="X20" s="11">
        <f>[16]Outubro!$J$27</f>
        <v>15.120000000000001</v>
      </c>
      <c r="Y20" s="11">
        <f>[16]Outubro!$J$28</f>
        <v>19.440000000000001</v>
      </c>
      <c r="Z20" s="11">
        <f>[16]Outubro!$J$29</f>
        <v>23.759999999999998</v>
      </c>
      <c r="AA20" s="11">
        <f>[16]Outubro!$J$30</f>
        <v>38.880000000000003</v>
      </c>
      <c r="AB20" s="11">
        <f>[16]Outubro!$J$31</f>
        <v>39.96</v>
      </c>
      <c r="AC20" s="11">
        <f>[16]Outubro!$J$32</f>
        <v>47.88</v>
      </c>
      <c r="AD20" s="11">
        <f>[16]Outubro!$J$33</f>
        <v>42.480000000000004</v>
      </c>
      <c r="AE20" s="11">
        <f>[16]Outubro!$J$34</f>
        <v>34.200000000000003</v>
      </c>
      <c r="AF20" s="11">
        <f>[16]Outubro!$J$35</f>
        <v>59.760000000000005</v>
      </c>
      <c r="AG20" s="14">
        <f t="shared" si="1"/>
        <v>59.760000000000005</v>
      </c>
      <c r="AH20" s="124">
        <f t="shared" si="2"/>
        <v>35.872258064516124</v>
      </c>
      <c r="AI20" s="12" t="s">
        <v>47</v>
      </c>
    </row>
    <row r="21" spans="1:38" x14ac:dyDescent="0.2">
      <c r="A21" s="57" t="s">
        <v>43</v>
      </c>
      <c r="B21" s="11">
        <f>[17]Outubro!$J$5</f>
        <v>38.519999999999996</v>
      </c>
      <c r="C21" s="11">
        <f>[17]Outubro!$J$6</f>
        <v>47.88</v>
      </c>
      <c r="D21" s="11">
        <f>[17]Outubro!$J$7</f>
        <v>45.36</v>
      </c>
      <c r="E21" s="11">
        <f>[17]Outubro!$J$8</f>
        <v>47.16</v>
      </c>
      <c r="F21" s="11">
        <f>[17]Outubro!$J$9</f>
        <v>51.480000000000004</v>
      </c>
      <c r="G21" s="11">
        <f>[17]Outubro!$J$10</f>
        <v>38.519999999999996</v>
      </c>
      <c r="H21" s="11">
        <f>[17]Outubro!$J$11</f>
        <v>42.12</v>
      </c>
      <c r="I21" s="11">
        <f>[17]Outubro!$J$12</f>
        <v>45.72</v>
      </c>
      <c r="J21" s="11">
        <f>[17]Outubro!$J$13</f>
        <v>32.4</v>
      </c>
      <c r="K21" s="11">
        <f>[17]Outubro!$J$14</f>
        <v>36.72</v>
      </c>
      <c r="L21" s="11">
        <f>[17]Outubro!$J$15</f>
        <v>36.36</v>
      </c>
      <c r="M21" s="11">
        <f>[17]Outubro!$J$16</f>
        <v>68.760000000000005</v>
      </c>
      <c r="N21" s="11">
        <f>[17]Outubro!$J$17</f>
        <v>53.64</v>
      </c>
      <c r="O21" s="11">
        <f>[17]Outubro!$J$18</f>
        <v>48.24</v>
      </c>
      <c r="P21" s="11">
        <f>[17]Outubro!$J$19</f>
        <v>41.4</v>
      </c>
      <c r="Q21" s="11">
        <f>[17]Outubro!$J$20</f>
        <v>32.4</v>
      </c>
      <c r="R21" s="11">
        <f>[17]Outubro!$J$21</f>
        <v>39.96</v>
      </c>
      <c r="S21" s="11">
        <f>[17]Outubro!$J$22</f>
        <v>32.76</v>
      </c>
      <c r="T21" s="11">
        <f>[17]Outubro!$J$23</f>
        <v>40.680000000000007</v>
      </c>
      <c r="U21" s="11">
        <f>[17]Outubro!$J$24</f>
        <v>28.44</v>
      </c>
      <c r="V21" s="11">
        <f>[17]Outubro!$J$25</f>
        <v>69.48</v>
      </c>
      <c r="W21" s="11">
        <f>[17]Outubro!$J$26</f>
        <v>23.400000000000002</v>
      </c>
      <c r="X21" s="11">
        <f>[17]Outubro!$J$27</f>
        <v>30.96</v>
      </c>
      <c r="Y21" s="11">
        <f>[17]Outubro!$J$28</f>
        <v>42.12</v>
      </c>
      <c r="Z21" s="11">
        <f>[17]Outubro!$J$29</f>
        <v>71.28</v>
      </c>
      <c r="AA21" s="11">
        <f>[17]Outubro!$J$30</f>
        <v>42.12</v>
      </c>
      <c r="AB21" s="11">
        <f>[17]Outubro!$J$31</f>
        <v>51.12</v>
      </c>
      <c r="AC21" s="11">
        <f>[17]Outubro!$J$32</f>
        <v>30.96</v>
      </c>
      <c r="AD21" s="11">
        <f>[17]Outubro!$J$33</f>
        <v>27.36</v>
      </c>
      <c r="AE21" s="11">
        <f>[17]Outubro!$J$34</f>
        <v>28.44</v>
      </c>
      <c r="AF21" s="11">
        <f>[17]Outubro!$J$35</f>
        <v>28.44</v>
      </c>
      <c r="AG21" s="14">
        <f>MAX(B21:AF21)</f>
        <v>71.28</v>
      </c>
      <c r="AH21" s="124">
        <f>AVERAGE(B21:AF21)</f>
        <v>41.748387096774188</v>
      </c>
    </row>
    <row r="22" spans="1:38" x14ac:dyDescent="0.2">
      <c r="A22" s="57" t="s">
        <v>6</v>
      </c>
      <c r="B22" s="11">
        <f>[18]Outubro!$J$5</f>
        <v>36</v>
      </c>
      <c r="C22" s="11">
        <f>[18]Outubro!$J$6</f>
        <v>46.800000000000004</v>
      </c>
      <c r="D22" s="11">
        <f>[18]Outubro!$J$7</f>
        <v>23.400000000000002</v>
      </c>
      <c r="E22" s="11">
        <f>[18]Outubro!$J$8</f>
        <v>41.76</v>
      </c>
      <c r="F22" s="11">
        <f>[18]Outubro!$J$9</f>
        <v>53.28</v>
      </c>
      <c r="G22" s="11">
        <f>[18]Outubro!$J$10</f>
        <v>21.240000000000002</v>
      </c>
      <c r="H22" s="11">
        <f>[18]Outubro!$J$11</f>
        <v>30.6</v>
      </c>
      <c r="I22" s="11">
        <f>[18]Outubro!$J$12</f>
        <v>20.52</v>
      </c>
      <c r="J22" s="11">
        <f>[18]Outubro!$J$13</f>
        <v>28.08</v>
      </c>
      <c r="K22" s="11">
        <f>[18]Outubro!$J$14</f>
        <v>29.880000000000003</v>
      </c>
      <c r="L22" s="11">
        <f>[18]Outubro!$J$15</f>
        <v>36.72</v>
      </c>
      <c r="M22" s="11">
        <f>[18]Outubro!$J$16</f>
        <v>48.6</v>
      </c>
      <c r="N22" s="11">
        <f>[18]Outubro!$J$17</f>
        <v>38.159999999999997</v>
      </c>
      <c r="O22" s="11">
        <f>[18]Outubro!$J$18</f>
        <v>28.08</v>
      </c>
      <c r="P22" s="11">
        <f>[18]Outubro!$J$19</f>
        <v>29.52</v>
      </c>
      <c r="Q22" s="11">
        <f>[18]Outubro!$J$20</f>
        <v>33.119999999999997</v>
      </c>
      <c r="R22" s="11">
        <f>[18]Outubro!$J$21</f>
        <v>28.44</v>
      </c>
      <c r="S22" s="11">
        <f>[18]Outubro!$J$22</f>
        <v>19.8</v>
      </c>
      <c r="T22" s="11">
        <f>[18]Outubro!$J$23</f>
        <v>47.16</v>
      </c>
      <c r="U22" s="11">
        <f>[18]Outubro!$J$24</f>
        <v>30.240000000000002</v>
      </c>
      <c r="V22" s="11">
        <f>[18]Outubro!$J$25</f>
        <v>56.519999999999996</v>
      </c>
      <c r="W22" s="11">
        <f>[18]Outubro!$J$26</f>
        <v>21.240000000000002</v>
      </c>
      <c r="X22" s="11">
        <f>[18]Outubro!$J$27</f>
        <v>23.040000000000003</v>
      </c>
      <c r="Y22" s="11">
        <f>[18]Outubro!$J$28</f>
        <v>26.64</v>
      </c>
      <c r="Z22" s="11">
        <f>[18]Outubro!$J$29</f>
        <v>32.76</v>
      </c>
      <c r="AA22" s="11">
        <f>[18]Outubro!$J$30</f>
        <v>25.56</v>
      </c>
      <c r="AB22" s="11">
        <f>[18]Outubro!$J$31</f>
        <v>41.76</v>
      </c>
      <c r="AC22" s="11">
        <f>[18]Outubro!$J$32</f>
        <v>35.64</v>
      </c>
      <c r="AD22" s="11">
        <f>[18]Outubro!$J$33</f>
        <v>35.64</v>
      </c>
      <c r="AE22" s="11">
        <f>[18]Outubro!$J$34</f>
        <v>36.36</v>
      </c>
      <c r="AF22" s="11">
        <f>[18]Outubro!$J$35</f>
        <v>27.720000000000002</v>
      </c>
      <c r="AG22" s="14">
        <f t="shared" si="1"/>
        <v>56.519999999999996</v>
      </c>
      <c r="AH22" s="124">
        <f t="shared" si="2"/>
        <v>33.363870967741924</v>
      </c>
    </row>
    <row r="23" spans="1:38" x14ac:dyDescent="0.2">
      <c r="A23" s="57" t="s">
        <v>7</v>
      </c>
      <c r="B23" s="11">
        <f>[19]Outubro!$J$5</f>
        <v>55.080000000000005</v>
      </c>
      <c r="C23" s="11">
        <f>[19]Outubro!$J$6</f>
        <v>61.560000000000009</v>
      </c>
      <c r="D23" s="11">
        <f>[19]Outubro!$J$7</f>
        <v>46.440000000000005</v>
      </c>
      <c r="E23" s="11">
        <f>[19]Outubro!$J$8</f>
        <v>65.88000000000001</v>
      </c>
      <c r="F23" s="11">
        <f>[19]Outubro!$J$9</f>
        <v>38.159999999999997</v>
      </c>
      <c r="G23" s="11">
        <f>[19]Outubro!$J$10</f>
        <v>27.720000000000002</v>
      </c>
      <c r="H23" s="11">
        <f>[19]Outubro!$J$11</f>
        <v>28.8</v>
      </c>
      <c r="I23" s="11">
        <f>[19]Outubro!$J$12</f>
        <v>25.92</v>
      </c>
      <c r="J23" s="11">
        <f>[19]Outubro!$J$13</f>
        <v>27.36</v>
      </c>
      <c r="K23" s="11">
        <f>[19]Outubro!$J$14</f>
        <v>40.680000000000007</v>
      </c>
      <c r="L23" s="11">
        <f>[19]Outubro!$J$15</f>
        <v>44.28</v>
      </c>
      <c r="M23" s="11">
        <f>[19]Outubro!$J$16</f>
        <v>45.72</v>
      </c>
      <c r="N23" s="11">
        <f>[19]Outubro!$J$17</f>
        <v>42.480000000000004</v>
      </c>
      <c r="O23" s="11">
        <f>[19]Outubro!$J$18</f>
        <v>38.519999999999996</v>
      </c>
      <c r="P23" s="11">
        <f>[19]Outubro!$J$19</f>
        <v>23.759999999999998</v>
      </c>
      <c r="Q23" s="11">
        <f>[19]Outubro!$J$20</f>
        <v>28.44</v>
      </c>
      <c r="R23" s="11">
        <f>[19]Outubro!$J$21</f>
        <v>33.840000000000003</v>
      </c>
      <c r="S23" s="11">
        <f>[19]Outubro!$J$22</f>
        <v>53.64</v>
      </c>
      <c r="T23" s="11">
        <f>[19]Outubro!$J$23</f>
        <v>35.28</v>
      </c>
      <c r="U23" s="11">
        <f>[19]Outubro!$J$24</f>
        <v>42.480000000000004</v>
      </c>
      <c r="V23" s="11">
        <f>[19]Outubro!$J$25</f>
        <v>34.92</v>
      </c>
      <c r="W23" s="11">
        <f>[19]Outubro!$J$26</f>
        <v>38.159999999999997</v>
      </c>
      <c r="X23" s="11">
        <f>[19]Outubro!$J$27</f>
        <v>29.16</v>
      </c>
      <c r="Y23" s="11">
        <f>[19]Outubro!$J$28</f>
        <v>30.6</v>
      </c>
      <c r="Z23" s="11">
        <f>[19]Outubro!$J$29</f>
        <v>39.96</v>
      </c>
      <c r="AA23" s="11">
        <f>[19]Outubro!$J$30</f>
        <v>53.64</v>
      </c>
      <c r="AB23" s="11">
        <f>[19]Outubro!$J$31</f>
        <v>57.6</v>
      </c>
      <c r="AC23" s="11">
        <f>[19]Outubro!$J$32</f>
        <v>50.04</v>
      </c>
      <c r="AD23" s="11">
        <f>[19]Outubro!$J$33</f>
        <v>43.92</v>
      </c>
      <c r="AE23" s="11">
        <f>[19]Outubro!$J$34</f>
        <v>41.76</v>
      </c>
      <c r="AF23" s="11">
        <f>[19]Outubro!$J$35</f>
        <v>54</v>
      </c>
      <c r="AG23" s="14">
        <f t="shared" si="1"/>
        <v>65.88000000000001</v>
      </c>
      <c r="AH23" s="124">
        <f t="shared" si="2"/>
        <v>41.28387096774194</v>
      </c>
      <c r="AK23" t="s">
        <v>47</v>
      </c>
      <c r="AL23" t="s">
        <v>47</v>
      </c>
    </row>
    <row r="24" spans="1:38" x14ac:dyDescent="0.2">
      <c r="A24" s="57" t="s">
        <v>169</v>
      </c>
      <c r="B24" s="11" t="str">
        <f>[20]Outubro!$J$5</f>
        <v>*</v>
      </c>
      <c r="C24" s="11" t="str">
        <f>[20]Outubro!$J$6</f>
        <v>*</v>
      </c>
      <c r="D24" s="11" t="str">
        <f>[20]Outubro!$J$7</f>
        <v>*</v>
      </c>
      <c r="E24" s="11" t="str">
        <f>[20]Outubro!$J$8</f>
        <v>*</v>
      </c>
      <c r="F24" s="11" t="str">
        <f>[20]Outubro!$J$9</f>
        <v>*</v>
      </c>
      <c r="G24" s="11" t="str">
        <f>[20]Outubro!$J$10</f>
        <v>*</v>
      </c>
      <c r="H24" s="11" t="str">
        <f>[20]Outubro!$J$11</f>
        <v>*</v>
      </c>
      <c r="I24" s="11" t="str">
        <f>[20]Outubro!$J$12</f>
        <v>*</v>
      </c>
      <c r="J24" s="11" t="str">
        <f>[20]Outubro!$J$13</f>
        <v>*</v>
      </c>
      <c r="K24" s="11" t="str">
        <f>[20]Outubro!$J$14</f>
        <v>*</v>
      </c>
      <c r="L24" s="11" t="str">
        <f>[20]Outubro!$J$15</f>
        <v>*</v>
      </c>
      <c r="M24" s="11" t="str">
        <f>[20]Outubro!$J$16</f>
        <v>*</v>
      </c>
      <c r="N24" s="11" t="str">
        <f>[20]Outubro!$J$17</f>
        <v>*</v>
      </c>
      <c r="O24" s="11" t="str">
        <f>[20]Outubro!$J$18</f>
        <v>*</v>
      </c>
      <c r="P24" s="11" t="str">
        <f>[20]Outubro!$J$19</f>
        <v>*</v>
      </c>
      <c r="Q24" s="11" t="str">
        <f>[20]Outubro!$J$20</f>
        <v>*</v>
      </c>
      <c r="R24" s="11" t="str">
        <f>[20]Outubro!$J$21</f>
        <v>*</v>
      </c>
      <c r="S24" s="11" t="str">
        <f>[20]Outubro!$J$22</f>
        <v>*</v>
      </c>
      <c r="T24" s="11" t="str">
        <f>[20]Outubro!$J$23</f>
        <v>*</v>
      </c>
      <c r="U24" s="11" t="str">
        <f>[20]Outubro!$J$24</f>
        <v>*</v>
      </c>
      <c r="V24" s="11" t="str">
        <f>[20]Outubro!$J$25</f>
        <v>*</v>
      </c>
      <c r="W24" s="11" t="str">
        <f>[20]Outubro!$J$26</f>
        <v>*</v>
      </c>
      <c r="X24" s="11" t="str">
        <f>[20]Outubro!$J$27</f>
        <v>*</v>
      </c>
      <c r="Y24" s="11" t="str">
        <f>[20]Outubro!$J$28</f>
        <v>*</v>
      </c>
      <c r="Z24" s="11" t="str">
        <f>[20]Outubro!$J$29</f>
        <v>*</v>
      </c>
      <c r="AA24" s="11" t="str">
        <f>[20]Outubro!$J$30</f>
        <v>*</v>
      </c>
      <c r="AB24" s="11" t="str">
        <f>[20]Outubro!$J$31</f>
        <v>*</v>
      </c>
      <c r="AC24" s="11" t="str">
        <f>[20]Outubro!$J$32</f>
        <v>*</v>
      </c>
      <c r="AD24" s="11" t="str">
        <f>[20]Outubro!$J$33</f>
        <v>*</v>
      </c>
      <c r="AE24" s="11" t="str">
        <f>[20]Outubro!$J$34</f>
        <v>*</v>
      </c>
      <c r="AF24" s="11" t="str">
        <f>[20]Outubro!$J$35</f>
        <v>*</v>
      </c>
      <c r="AG24" s="92" t="s">
        <v>226</v>
      </c>
      <c r="AH24" s="114" t="s">
        <v>226</v>
      </c>
      <c r="AL24" t="s">
        <v>47</v>
      </c>
    </row>
    <row r="25" spans="1:38" x14ac:dyDescent="0.2">
      <c r="A25" s="57" t="s">
        <v>170</v>
      </c>
      <c r="B25" s="11">
        <f>[21]Outubro!$J$5</f>
        <v>54.72</v>
      </c>
      <c r="C25" s="11">
        <f>[21]Outubro!$J$6</f>
        <v>102.60000000000001</v>
      </c>
      <c r="D25" s="11">
        <f>[21]Outubro!$J$7</f>
        <v>20.88</v>
      </c>
      <c r="E25" s="11">
        <f>[21]Outubro!$J$8</f>
        <v>42.12</v>
      </c>
      <c r="F25" s="11">
        <f>[21]Outubro!$J$9</f>
        <v>48.6</v>
      </c>
      <c r="G25" s="11">
        <f>[21]Outubro!$J$10</f>
        <v>34.200000000000003</v>
      </c>
      <c r="H25" s="11">
        <f>[21]Outubro!$J$11</f>
        <v>25.56</v>
      </c>
      <c r="I25" s="11">
        <f>[21]Outubro!$J$12</f>
        <v>29.880000000000003</v>
      </c>
      <c r="J25" s="11">
        <f>[21]Outubro!$J$13</f>
        <v>31.319999999999997</v>
      </c>
      <c r="K25" s="11">
        <f>[21]Outubro!$J$14</f>
        <v>48.24</v>
      </c>
      <c r="L25" s="11">
        <f>[21]Outubro!$J$15</f>
        <v>45.72</v>
      </c>
      <c r="M25" s="11">
        <f>[21]Outubro!$J$16</f>
        <v>47.519999999999996</v>
      </c>
      <c r="N25" s="11">
        <f>[21]Outubro!$J$17</f>
        <v>48.96</v>
      </c>
      <c r="O25" s="11">
        <f>[21]Outubro!$J$18</f>
        <v>40.680000000000007</v>
      </c>
      <c r="P25" s="11">
        <f>[21]Outubro!$J$19</f>
        <v>19.8</v>
      </c>
      <c r="Q25" s="11">
        <f>[21]Outubro!$J$20</f>
        <v>32.76</v>
      </c>
      <c r="R25" s="11">
        <f>[21]Outubro!$J$21</f>
        <v>41.76</v>
      </c>
      <c r="S25" s="11">
        <f>[21]Outubro!$J$22</f>
        <v>68.039999999999992</v>
      </c>
      <c r="T25" s="11">
        <f>[21]Outubro!$J$23</f>
        <v>29.880000000000003</v>
      </c>
      <c r="U25" s="11">
        <f>[21]Outubro!$J$24</f>
        <v>76.319999999999993</v>
      </c>
      <c r="V25" s="11">
        <f>[21]Outubro!$J$25</f>
        <v>38.519999999999996</v>
      </c>
      <c r="W25" s="11">
        <f>[21]Outubro!$J$26</f>
        <v>30.96</v>
      </c>
      <c r="X25" s="11">
        <f>[21]Outubro!$J$27</f>
        <v>38.519999999999996</v>
      </c>
      <c r="Y25" s="11">
        <f>[21]Outubro!$J$28</f>
        <v>32.04</v>
      </c>
      <c r="Z25" s="11">
        <f>[21]Outubro!$J$29</f>
        <v>26.28</v>
      </c>
      <c r="AA25" s="11">
        <f>[21]Outubro!$J$30</f>
        <v>43.92</v>
      </c>
      <c r="AB25" s="11">
        <f>[21]Outubro!$J$31</f>
        <v>60.839999999999996</v>
      </c>
      <c r="AC25" s="11">
        <f>[21]Outubro!$J$32</f>
        <v>62.28</v>
      </c>
      <c r="AD25" s="11">
        <f>[21]Outubro!$J$33</f>
        <v>39.96</v>
      </c>
      <c r="AE25" s="11">
        <f>[21]Outubro!$J$34</f>
        <v>45</v>
      </c>
      <c r="AF25" s="11">
        <f>[21]Outubro!$J$35</f>
        <v>76.319999999999993</v>
      </c>
      <c r="AG25" s="14">
        <f t="shared" ref="AG25:AG26" si="3">MAX(B25:AF25)</f>
        <v>102.60000000000001</v>
      </c>
      <c r="AH25" s="124">
        <f t="shared" ref="AH25:AH26" si="4">AVERAGE(B25:AF25)</f>
        <v>44.651612903225804</v>
      </c>
      <c r="AI25" s="12" t="s">
        <v>47</v>
      </c>
      <c r="AK25" t="s">
        <v>47</v>
      </c>
    </row>
    <row r="26" spans="1:38" x14ac:dyDescent="0.2">
      <c r="A26" s="57" t="s">
        <v>171</v>
      </c>
      <c r="B26" s="11">
        <f>[22]Outubro!$J$5</f>
        <v>48.6</v>
      </c>
      <c r="C26" s="11">
        <f>[22]Outubro!$J$6</f>
        <v>129.24</v>
      </c>
      <c r="D26" s="11">
        <f>[22]Outubro!$J$7</f>
        <v>57.6</v>
      </c>
      <c r="E26" s="11">
        <f>[22]Outubro!$J$8</f>
        <v>64.08</v>
      </c>
      <c r="F26" s="11">
        <f>[22]Outubro!$J$9</f>
        <v>39.6</v>
      </c>
      <c r="G26" s="11">
        <f>[22]Outubro!$J$10</f>
        <v>34.200000000000003</v>
      </c>
      <c r="H26" s="11">
        <f>[22]Outubro!$J$11</f>
        <v>28.8</v>
      </c>
      <c r="I26" s="11">
        <f>[22]Outubro!$J$12</f>
        <v>28.08</v>
      </c>
      <c r="J26" s="11">
        <f>[22]Outubro!$J$13</f>
        <v>26.64</v>
      </c>
      <c r="K26" s="11">
        <f>[22]Outubro!$J$14</f>
        <v>36</v>
      </c>
      <c r="L26" s="11">
        <f>[22]Outubro!$J$15</f>
        <v>46.440000000000005</v>
      </c>
      <c r="M26" s="11">
        <f>[22]Outubro!$J$16</f>
        <v>46.800000000000004</v>
      </c>
      <c r="N26" s="11">
        <f>[22]Outubro!$J$17</f>
        <v>56.88</v>
      </c>
      <c r="O26" s="11">
        <f>[22]Outubro!$J$18</f>
        <v>39.6</v>
      </c>
      <c r="P26" s="11">
        <f>[22]Outubro!$J$19</f>
        <v>27</v>
      </c>
      <c r="Q26" s="11">
        <f>[22]Outubro!$J$20</f>
        <v>27.720000000000002</v>
      </c>
      <c r="R26" s="11">
        <f>[22]Outubro!$J$21</f>
        <v>34.200000000000003</v>
      </c>
      <c r="S26" s="11">
        <f>[22]Outubro!$J$22</f>
        <v>52.2</v>
      </c>
      <c r="T26" s="11">
        <f>[22]Outubro!$J$23</f>
        <v>40.680000000000007</v>
      </c>
      <c r="U26" s="11">
        <f>[22]Outubro!$J$24</f>
        <v>32.76</v>
      </c>
      <c r="V26" s="11">
        <f>[22]Outubro!$J$25</f>
        <v>38.519999999999996</v>
      </c>
      <c r="W26" s="11">
        <f>[22]Outubro!$J$26</f>
        <v>30.6</v>
      </c>
      <c r="X26" s="11">
        <f>[22]Outubro!$J$27</f>
        <v>27</v>
      </c>
      <c r="Y26" s="11">
        <f>[22]Outubro!$J$28</f>
        <v>29.16</v>
      </c>
      <c r="Z26" s="11">
        <f>[22]Outubro!$J$29</f>
        <v>44.28</v>
      </c>
      <c r="AA26" s="11">
        <f>[22]Outubro!$J$30</f>
        <v>38.519999999999996</v>
      </c>
      <c r="AB26" s="11">
        <f>[22]Outubro!$J$31</f>
        <v>52.92</v>
      </c>
      <c r="AC26" s="11">
        <f>[22]Outubro!$J$32</f>
        <v>48.6</v>
      </c>
      <c r="AD26" s="11">
        <f>[22]Outubro!$J$33</f>
        <v>37.800000000000004</v>
      </c>
      <c r="AE26" s="11">
        <f>[22]Outubro!$J$34</f>
        <v>39.24</v>
      </c>
      <c r="AF26" s="11">
        <f>[22]Outubro!$J$35</f>
        <v>72.360000000000014</v>
      </c>
      <c r="AG26" s="14">
        <f t="shared" si="3"/>
        <v>129.24</v>
      </c>
      <c r="AH26" s="124">
        <f t="shared" si="4"/>
        <v>43.7458064516129</v>
      </c>
      <c r="AK26" t="s">
        <v>47</v>
      </c>
    </row>
    <row r="27" spans="1:38" x14ac:dyDescent="0.2">
      <c r="A27" s="57" t="s">
        <v>8</v>
      </c>
      <c r="B27" s="11">
        <f>[23]Outubro!$J$5</f>
        <v>42.84</v>
      </c>
      <c r="C27" s="11">
        <f>[23]Outubro!$J$6</f>
        <v>59.760000000000005</v>
      </c>
      <c r="D27" s="11">
        <f>[23]Outubro!$J$7</f>
        <v>21.96</v>
      </c>
      <c r="E27" s="11">
        <f>[23]Outubro!$J$8</f>
        <v>30.96</v>
      </c>
      <c r="F27" s="11">
        <f>[23]Outubro!$J$9</f>
        <v>46.800000000000004</v>
      </c>
      <c r="G27" s="11">
        <f>[23]Outubro!$J$10</f>
        <v>33.840000000000003</v>
      </c>
      <c r="H27" s="11">
        <f>[23]Outubro!$J$11</f>
        <v>32.04</v>
      </c>
      <c r="I27" s="11">
        <f>[23]Outubro!$J$12</f>
        <v>25.56</v>
      </c>
      <c r="J27" s="11">
        <f>[23]Outubro!$J$13</f>
        <v>29.880000000000003</v>
      </c>
      <c r="K27" s="11">
        <f>[23]Outubro!$J$14</f>
        <v>42.12</v>
      </c>
      <c r="L27" s="11">
        <f>[23]Outubro!$J$15</f>
        <v>41.04</v>
      </c>
      <c r="M27" s="11">
        <f>[23]Outubro!$J$16</f>
        <v>54.72</v>
      </c>
      <c r="N27" s="11">
        <f>[23]Outubro!$J$17</f>
        <v>42.480000000000004</v>
      </c>
      <c r="O27" s="11">
        <f>[23]Outubro!$J$18</f>
        <v>44.28</v>
      </c>
      <c r="P27" s="11">
        <f>[23]Outubro!$J$19</f>
        <v>26.28</v>
      </c>
      <c r="Q27" s="11">
        <f>[23]Outubro!$J$20</f>
        <v>33.119999999999997</v>
      </c>
      <c r="R27" s="11">
        <f>[23]Outubro!$J$21</f>
        <v>33.840000000000003</v>
      </c>
      <c r="S27" s="11">
        <f>[23]Outubro!$J$22</f>
        <v>47.88</v>
      </c>
      <c r="T27" s="11">
        <f>[23]Outubro!$J$23</f>
        <v>26.28</v>
      </c>
      <c r="U27" s="11">
        <f>[23]Outubro!$J$24</f>
        <v>42.84</v>
      </c>
      <c r="V27" s="11">
        <f>[23]Outubro!$J$25</f>
        <v>39.24</v>
      </c>
      <c r="W27" s="11">
        <f>[23]Outubro!$J$26</f>
        <v>28.8</v>
      </c>
      <c r="X27" s="11">
        <f>[23]Outubro!$J$27</f>
        <v>22.68</v>
      </c>
      <c r="Y27" s="11">
        <f>[23]Outubro!$J$28</f>
        <v>23.759999999999998</v>
      </c>
      <c r="Z27" s="11">
        <f>[23]Outubro!$J$29</f>
        <v>25.92</v>
      </c>
      <c r="AA27" s="11">
        <f>[23]Outubro!$J$30</f>
        <v>32.04</v>
      </c>
      <c r="AB27" s="11">
        <f>[23]Outubro!$J$31</f>
        <v>49.32</v>
      </c>
      <c r="AC27" s="11">
        <f>[23]Outubro!$J$32</f>
        <v>60.480000000000004</v>
      </c>
      <c r="AD27" s="11">
        <f>[23]Outubro!$J$33</f>
        <v>50.04</v>
      </c>
      <c r="AE27" s="11">
        <f>[23]Outubro!$J$34</f>
        <v>37.800000000000004</v>
      </c>
      <c r="AF27" s="11">
        <f>[23]Outubro!$J$35</f>
        <v>81</v>
      </c>
      <c r="AG27" s="14">
        <f t="shared" ref="AG27:AG35" si="5">MAX(B27:AF27)</f>
        <v>81</v>
      </c>
      <c r="AH27" s="124">
        <f t="shared" ref="AH27:AH35" si="6">AVERAGE(B27:AF27)</f>
        <v>39.019354838709674</v>
      </c>
      <c r="AK27" t="s">
        <v>47</v>
      </c>
    </row>
    <row r="28" spans="1:38" x14ac:dyDescent="0.2">
      <c r="A28" s="57" t="s">
        <v>9</v>
      </c>
      <c r="B28" s="11">
        <f>[24]Outubro!$J$5</f>
        <v>86.76</v>
      </c>
      <c r="C28" s="11">
        <f>[24]Outubro!$J$6</f>
        <v>43.56</v>
      </c>
      <c r="D28" s="11">
        <f>[24]Outubro!$J$7</f>
        <v>35.28</v>
      </c>
      <c r="E28" s="11">
        <f>[24]Outubro!$J$8</f>
        <v>46.440000000000005</v>
      </c>
      <c r="F28" s="11">
        <f>[24]Outubro!$J$9</f>
        <v>41.04</v>
      </c>
      <c r="G28" s="11">
        <f>[24]Outubro!$J$10</f>
        <v>32.4</v>
      </c>
      <c r="H28" s="11">
        <f>[24]Outubro!$J$11</f>
        <v>25.56</v>
      </c>
      <c r="I28" s="11">
        <f>[24]Outubro!$J$12</f>
        <v>25.56</v>
      </c>
      <c r="J28" s="11">
        <f>[24]Outubro!$J$13</f>
        <v>29.52</v>
      </c>
      <c r="K28" s="11">
        <f>[24]Outubro!$J$14</f>
        <v>41.76</v>
      </c>
      <c r="L28" s="11">
        <f>[24]Outubro!$J$15</f>
        <v>38.519999999999996</v>
      </c>
      <c r="M28" s="11">
        <f>[24]Outubro!$J$16</f>
        <v>40.32</v>
      </c>
      <c r="N28" s="11">
        <f>[24]Outubro!$J$17</f>
        <v>46.440000000000005</v>
      </c>
      <c r="O28" s="11">
        <f>[24]Outubro!$J$18</f>
        <v>51.84</v>
      </c>
      <c r="P28" s="11">
        <f>[24]Outubro!$J$19</f>
        <v>29.52</v>
      </c>
      <c r="Q28" s="11">
        <f>[24]Outubro!$J$20</f>
        <v>32.76</v>
      </c>
      <c r="R28" s="11">
        <f>[24]Outubro!$J$21</f>
        <v>48.6</v>
      </c>
      <c r="S28" s="11">
        <f>[24]Outubro!$J$22</f>
        <v>43.2</v>
      </c>
      <c r="T28" s="11">
        <f>[24]Outubro!$J$23</f>
        <v>42.480000000000004</v>
      </c>
      <c r="U28" s="11">
        <f>[24]Outubro!$J$24</f>
        <v>39.24</v>
      </c>
      <c r="V28" s="11">
        <f>[24]Outubro!$J$25</f>
        <v>56.519999999999996</v>
      </c>
      <c r="W28" s="11">
        <f>[24]Outubro!$J$26</f>
        <v>30.96</v>
      </c>
      <c r="X28" s="11">
        <f>[24]Outubro!$J$27</f>
        <v>23.759999999999998</v>
      </c>
      <c r="Y28" s="11">
        <f>[24]Outubro!$J$28</f>
        <v>23.759999999999998</v>
      </c>
      <c r="Z28" s="11">
        <f>[24]Outubro!$J$29</f>
        <v>24.48</v>
      </c>
      <c r="AA28" s="11">
        <f>[24]Outubro!$J$30</f>
        <v>31.680000000000003</v>
      </c>
      <c r="AB28" s="11">
        <f>[24]Outubro!$J$31</f>
        <v>55.800000000000004</v>
      </c>
      <c r="AC28" s="11">
        <f>[24]Outubro!$J$32</f>
        <v>46.440000000000005</v>
      </c>
      <c r="AD28" s="11">
        <f>[24]Outubro!$J$33</f>
        <v>27.36</v>
      </c>
      <c r="AE28" s="11">
        <f>[24]Outubro!$J$34</f>
        <v>34.200000000000003</v>
      </c>
      <c r="AF28" s="11">
        <f>[24]Outubro!$J$35</f>
        <v>36.72</v>
      </c>
      <c r="AG28" s="14">
        <f t="shared" si="5"/>
        <v>86.76</v>
      </c>
      <c r="AH28" s="124">
        <f t="shared" si="6"/>
        <v>39.112258064516126</v>
      </c>
      <c r="AK28" t="s">
        <v>47</v>
      </c>
    </row>
    <row r="29" spans="1:38" x14ac:dyDescent="0.2">
      <c r="A29" s="57" t="s">
        <v>42</v>
      </c>
      <c r="B29" s="11">
        <f>[25]Outubro!$J$5</f>
        <v>51.480000000000004</v>
      </c>
      <c r="C29" s="11">
        <f>[25]Outubro!$J$6</f>
        <v>56.88</v>
      </c>
      <c r="D29" s="11">
        <f>[25]Outubro!$J$7</f>
        <v>19.8</v>
      </c>
      <c r="E29" s="11">
        <f>[25]Outubro!$J$8</f>
        <v>36.72</v>
      </c>
      <c r="F29" s="11">
        <f>[25]Outubro!$J$9</f>
        <v>35.28</v>
      </c>
      <c r="G29" s="11">
        <f>[25]Outubro!$J$10</f>
        <v>29.52</v>
      </c>
      <c r="H29" s="11">
        <f>[25]Outubro!$J$11</f>
        <v>22.68</v>
      </c>
      <c r="I29" s="11">
        <f>[25]Outubro!$J$12</f>
        <v>22.68</v>
      </c>
      <c r="J29" s="11">
        <f>[25]Outubro!$J$13</f>
        <v>18.36</v>
      </c>
      <c r="K29" s="11">
        <f>[25]Outubro!$J$14</f>
        <v>37.440000000000005</v>
      </c>
      <c r="L29" s="11">
        <f>[25]Outubro!$J$15</f>
        <v>38.880000000000003</v>
      </c>
      <c r="M29" s="11">
        <f>[25]Outubro!$J$16</f>
        <v>39.6</v>
      </c>
      <c r="N29" s="11">
        <f>[25]Outubro!$J$17</f>
        <v>34.56</v>
      </c>
      <c r="O29" s="11">
        <f>[25]Outubro!$J$18</f>
        <v>33.480000000000004</v>
      </c>
      <c r="P29" s="11">
        <f>[25]Outubro!$J$19</f>
        <v>29.52</v>
      </c>
      <c r="Q29" s="11">
        <f>[25]Outubro!$J$20</f>
        <v>27</v>
      </c>
      <c r="R29" s="11">
        <f>[25]Outubro!$J$21</f>
        <v>24.840000000000003</v>
      </c>
      <c r="S29" s="11">
        <f>[25]Outubro!$J$22</f>
        <v>43.2</v>
      </c>
      <c r="T29" s="11">
        <f>[25]Outubro!$J$23</f>
        <v>23.400000000000002</v>
      </c>
      <c r="U29" s="11">
        <f>[25]Outubro!$J$24</f>
        <v>29.52</v>
      </c>
      <c r="V29" s="11">
        <f>[25]Outubro!$J$25</f>
        <v>49.32</v>
      </c>
      <c r="W29" s="11">
        <f>[25]Outubro!$J$26</f>
        <v>25.92</v>
      </c>
      <c r="X29" s="11">
        <f>[25]Outubro!$J$27</f>
        <v>17.64</v>
      </c>
      <c r="Y29" s="11">
        <f>[25]Outubro!$J$28</f>
        <v>28.08</v>
      </c>
      <c r="Z29" s="11">
        <f>[25]Outubro!$J$29</f>
        <v>21.96</v>
      </c>
      <c r="AA29" s="11">
        <f>[25]Outubro!$J$30</f>
        <v>34.200000000000003</v>
      </c>
      <c r="AB29" s="11">
        <f>[25]Outubro!$J$31</f>
        <v>48.96</v>
      </c>
      <c r="AC29" s="11">
        <f>[25]Outubro!$J$32</f>
        <v>46.080000000000005</v>
      </c>
      <c r="AD29" s="11">
        <f>[25]Outubro!$J$33</f>
        <v>35.28</v>
      </c>
      <c r="AE29" s="11">
        <f>[25]Outubro!$J$34</f>
        <v>37.080000000000005</v>
      </c>
      <c r="AF29" s="11">
        <f>[25]Outubro!$J$35</f>
        <v>45</v>
      </c>
      <c r="AG29" s="14">
        <f t="shared" si="5"/>
        <v>56.88</v>
      </c>
      <c r="AH29" s="124">
        <f t="shared" si="6"/>
        <v>33.689032258064529</v>
      </c>
      <c r="AK29" t="s">
        <v>47</v>
      </c>
    </row>
    <row r="30" spans="1:38" x14ac:dyDescent="0.2">
      <c r="A30" s="57" t="s">
        <v>10</v>
      </c>
      <c r="B30" s="11">
        <f>[26]Outubro!$J$5</f>
        <v>51.12</v>
      </c>
      <c r="C30" s="11">
        <f>[26]Outubro!$J$6</f>
        <v>46.440000000000005</v>
      </c>
      <c r="D30" s="11">
        <f>[26]Outubro!$J$7</f>
        <v>50.76</v>
      </c>
      <c r="E30" s="11">
        <f>[26]Outubro!$J$8</f>
        <v>55.800000000000004</v>
      </c>
      <c r="F30" s="11">
        <f>[26]Outubro!$J$9</f>
        <v>35.64</v>
      </c>
      <c r="G30" s="11">
        <f>[26]Outubro!$J$10</f>
        <v>29.16</v>
      </c>
      <c r="H30" s="11">
        <f>[26]Outubro!$J$11</f>
        <v>30.240000000000002</v>
      </c>
      <c r="I30" s="11">
        <f>[26]Outubro!$J$12</f>
        <v>30.6</v>
      </c>
      <c r="J30" s="11">
        <f>[26]Outubro!$J$13</f>
        <v>26.64</v>
      </c>
      <c r="K30" s="11">
        <f>[26]Outubro!$J$14</f>
        <v>38.519999999999996</v>
      </c>
      <c r="L30" s="11">
        <f>[26]Outubro!$J$15</f>
        <v>36</v>
      </c>
      <c r="M30" s="11">
        <f>[26]Outubro!$J$16</f>
        <v>42.84</v>
      </c>
      <c r="N30" s="11">
        <f>[26]Outubro!$J$17</f>
        <v>48.6</v>
      </c>
      <c r="O30" s="11">
        <f>[26]Outubro!$J$18</f>
        <v>34.200000000000003</v>
      </c>
      <c r="P30" s="11">
        <f>[26]Outubro!$J$19</f>
        <v>24.48</v>
      </c>
      <c r="Q30" s="11">
        <f>[26]Outubro!$J$20</f>
        <v>29.16</v>
      </c>
      <c r="R30" s="11">
        <f>[26]Outubro!$J$21</f>
        <v>32.4</v>
      </c>
      <c r="S30" s="11">
        <f>[26]Outubro!$J$22</f>
        <v>41.76</v>
      </c>
      <c r="T30" s="11">
        <f>[26]Outubro!$J$23</f>
        <v>31.680000000000003</v>
      </c>
      <c r="U30" s="11">
        <f>[26]Outubro!$J$24</f>
        <v>37.080000000000005</v>
      </c>
      <c r="V30" s="11">
        <f>[26]Outubro!$J$25</f>
        <v>39.6</v>
      </c>
      <c r="W30" s="11">
        <f>[26]Outubro!$J$26</f>
        <v>29.880000000000003</v>
      </c>
      <c r="X30" s="11">
        <f>[26]Outubro!$J$27</f>
        <v>27.36</v>
      </c>
      <c r="Y30" s="11">
        <f>[26]Outubro!$J$28</f>
        <v>31.680000000000003</v>
      </c>
      <c r="Z30" s="11">
        <f>[26]Outubro!$J$29</f>
        <v>37.800000000000004</v>
      </c>
      <c r="AA30" s="11">
        <f>[26]Outubro!$J$30</f>
        <v>45.72</v>
      </c>
      <c r="AB30" s="11">
        <f>[26]Outubro!$J$31</f>
        <v>42.12</v>
      </c>
      <c r="AC30" s="11">
        <f>[26]Outubro!$J$32</f>
        <v>56.519999999999996</v>
      </c>
      <c r="AD30" s="11">
        <f>[26]Outubro!$J$33</f>
        <v>56.519999999999996</v>
      </c>
      <c r="AE30" s="11">
        <f>[26]Outubro!$J$34</f>
        <v>39.6</v>
      </c>
      <c r="AF30" s="11">
        <f>[26]Outubro!$J$35</f>
        <v>53.28</v>
      </c>
      <c r="AG30" s="14">
        <f t="shared" si="5"/>
        <v>56.519999999999996</v>
      </c>
      <c r="AH30" s="124">
        <f t="shared" si="6"/>
        <v>39.13548387096774</v>
      </c>
      <c r="AK30" t="s">
        <v>47</v>
      </c>
    </row>
    <row r="31" spans="1:38" x14ac:dyDescent="0.2">
      <c r="A31" s="57" t="s">
        <v>172</v>
      </c>
      <c r="B31" s="11">
        <f>[27]Outubro!$J$5</f>
        <v>58.680000000000007</v>
      </c>
      <c r="C31" s="11">
        <f>[27]Outubro!$J$6</f>
        <v>53.64</v>
      </c>
      <c r="D31" s="11">
        <f>[27]Outubro!$J$7</f>
        <v>37.080000000000005</v>
      </c>
      <c r="E31" s="11">
        <f>[27]Outubro!$J$8</f>
        <v>55.440000000000005</v>
      </c>
      <c r="F31" s="11">
        <f>[27]Outubro!$J$9</f>
        <v>43.56</v>
      </c>
      <c r="G31" s="11">
        <f>[27]Outubro!$J$10</f>
        <v>45</v>
      </c>
      <c r="H31" s="11">
        <f>[27]Outubro!$J$11</f>
        <v>31.319999999999997</v>
      </c>
      <c r="I31" s="11">
        <f>[27]Outubro!$J$12</f>
        <v>32.4</v>
      </c>
      <c r="J31" s="11">
        <f>[27]Outubro!$J$13</f>
        <v>41.4</v>
      </c>
      <c r="K31" s="11">
        <f>[27]Outubro!$J$14</f>
        <v>54</v>
      </c>
      <c r="L31" s="11">
        <f>[27]Outubro!$J$15</f>
        <v>66.600000000000009</v>
      </c>
      <c r="M31" s="11">
        <f>[27]Outubro!$J$16</f>
        <v>60.12</v>
      </c>
      <c r="N31" s="11">
        <f>[27]Outubro!$J$17</f>
        <v>56.16</v>
      </c>
      <c r="O31" s="11">
        <f>[27]Outubro!$J$18</f>
        <v>52.56</v>
      </c>
      <c r="P31" s="11">
        <f>[27]Outubro!$J$19</f>
        <v>30.6</v>
      </c>
      <c r="Q31" s="11">
        <f>[27]Outubro!$J$20</f>
        <v>39.24</v>
      </c>
      <c r="R31" s="11">
        <f>[27]Outubro!$J$21</f>
        <v>38.880000000000003</v>
      </c>
      <c r="S31" s="11">
        <f>[27]Outubro!$J$22</f>
        <v>45.36</v>
      </c>
      <c r="T31" s="11">
        <f>[27]Outubro!$J$23</f>
        <v>38.519999999999996</v>
      </c>
      <c r="U31" s="11">
        <f>[27]Outubro!$J$24</f>
        <v>47.519999999999996</v>
      </c>
      <c r="V31" s="11">
        <f>[27]Outubro!$J$25</f>
        <v>46.080000000000005</v>
      </c>
      <c r="W31" s="11">
        <f>[27]Outubro!$J$26</f>
        <v>40.680000000000007</v>
      </c>
      <c r="X31" s="11">
        <f>[27]Outubro!$J$27</f>
        <v>29.52</v>
      </c>
      <c r="Y31" s="11">
        <f>[27]Outubro!$J$28</f>
        <v>34.200000000000003</v>
      </c>
      <c r="Z31" s="11">
        <f>[27]Outubro!$J$29</f>
        <v>44.64</v>
      </c>
      <c r="AA31" s="11">
        <f>[27]Outubro!$J$30</f>
        <v>50.76</v>
      </c>
      <c r="AB31" s="11">
        <f>[27]Outubro!$J$31</f>
        <v>62.28</v>
      </c>
      <c r="AC31" s="11">
        <f>[27]Outubro!$J$32</f>
        <v>56.16</v>
      </c>
      <c r="AD31" s="11">
        <f>[27]Outubro!$J$33</f>
        <v>56.16</v>
      </c>
      <c r="AE31" s="11">
        <f>[27]Outubro!$J$34</f>
        <v>49.32</v>
      </c>
      <c r="AF31" s="11">
        <f>[27]Outubro!$J$35</f>
        <v>69.48</v>
      </c>
      <c r="AG31" s="14">
        <f t="shared" si="5"/>
        <v>69.48</v>
      </c>
      <c r="AH31" s="124">
        <f t="shared" si="6"/>
        <v>47.334193548387098</v>
      </c>
      <c r="AI31" s="12" t="s">
        <v>47</v>
      </c>
      <c r="AK31" t="s">
        <v>47</v>
      </c>
    </row>
    <row r="32" spans="1:38" x14ac:dyDescent="0.2">
      <c r="A32" s="57" t="s">
        <v>11</v>
      </c>
      <c r="B32" s="11">
        <f>[28]Outubro!$J$5</f>
        <v>41.76</v>
      </c>
      <c r="C32" s="11">
        <f>[28]Outubro!$J$6</f>
        <v>57.24</v>
      </c>
      <c r="D32" s="11">
        <f>[28]Outubro!$J$7</f>
        <v>26.28</v>
      </c>
      <c r="E32" s="11">
        <f>[28]Outubro!$J$8</f>
        <v>39.6</v>
      </c>
      <c r="F32" s="11">
        <f>[28]Outubro!$J$9</f>
        <v>65.88000000000001</v>
      </c>
      <c r="G32" s="11">
        <f>[28]Outubro!$J$10</f>
        <v>28.08</v>
      </c>
      <c r="H32" s="11">
        <f>[28]Outubro!$J$11</f>
        <v>15.840000000000002</v>
      </c>
      <c r="I32" s="11">
        <f>[28]Outubro!$J$12</f>
        <v>18.720000000000002</v>
      </c>
      <c r="J32" s="11">
        <f>[28]Outubro!$J$13</f>
        <v>23.759999999999998</v>
      </c>
      <c r="K32" s="11">
        <f>[28]Outubro!$J$14</f>
        <v>29.880000000000003</v>
      </c>
      <c r="L32" s="11">
        <f>[28]Outubro!$J$15</f>
        <v>24.12</v>
      </c>
      <c r="M32" s="11">
        <f>[28]Outubro!$J$16</f>
        <v>27.36</v>
      </c>
      <c r="N32" s="11">
        <f>[28]Outubro!$J$17</f>
        <v>34.200000000000003</v>
      </c>
      <c r="O32" s="11">
        <f>[28]Outubro!$J$18</f>
        <v>7.2</v>
      </c>
      <c r="P32" s="11" t="str">
        <f>[28]Outubro!$J$19</f>
        <v>*</v>
      </c>
      <c r="Q32" s="11" t="str">
        <f>[28]Outubro!$J$20</f>
        <v>*</v>
      </c>
      <c r="R32" s="11" t="str">
        <f>[28]Outubro!$J$21</f>
        <v>*</v>
      </c>
      <c r="S32" s="11">
        <f>[28]Outubro!$J$22</f>
        <v>43.92</v>
      </c>
      <c r="T32" s="11">
        <f>[28]Outubro!$J$23</f>
        <v>41.04</v>
      </c>
      <c r="U32" s="11">
        <f>[28]Outubro!$J$24</f>
        <v>29.880000000000003</v>
      </c>
      <c r="V32" s="11">
        <f>[28]Outubro!$J$25</f>
        <v>31.680000000000003</v>
      </c>
      <c r="W32" s="11">
        <f>[28]Outubro!$J$26</f>
        <v>25.2</v>
      </c>
      <c r="X32" s="11">
        <f>[28]Outubro!$J$27</f>
        <v>17.28</v>
      </c>
      <c r="Y32" s="11">
        <f>[28]Outubro!$J$28</f>
        <v>0</v>
      </c>
      <c r="Z32" s="11">
        <f>[28]Outubro!$J$29</f>
        <v>31.680000000000003</v>
      </c>
      <c r="AA32" s="11">
        <f>[28]Outubro!$J$30</f>
        <v>54.36</v>
      </c>
      <c r="AB32" s="11">
        <f>[28]Outubro!$J$31</f>
        <v>42.84</v>
      </c>
      <c r="AC32" s="11">
        <f>[28]Outubro!$J$32</f>
        <v>34.56</v>
      </c>
      <c r="AD32" s="11">
        <f>[28]Outubro!$J$33</f>
        <v>33.840000000000003</v>
      </c>
      <c r="AE32" s="11">
        <f>[28]Outubro!$J$34</f>
        <v>30.6</v>
      </c>
      <c r="AF32" s="11">
        <f>[28]Outubro!$J$35</f>
        <v>62.639999999999993</v>
      </c>
      <c r="AG32" s="14">
        <f t="shared" si="5"/>
        <v>65.88000000000001</v>
      </c>
      <c r="AH32" s="124">
        <f t="shared" si="6"/>
        <v>32.837142857142858</v>
      </c>
      <c r="AK32" t="s">
        <v>47</v>
      </c>
    </row>
    <row r="33" spans="1:38" s="5" customFormat="1" x14ac:dyDescent="0.2">
      <c r="A33" s="57" t="s">
        <v>12</v>
      </c>
      <c r="B33" s="11" t="str">
        <f>[29]Outubro!$J$5</f>
        <v>*</v>
      </c>
      <c r="C33" s="11" t="str">
        <f>[29]Outubro!$J$6</f>
        <v>*</v>
      </c>
      <c r="D33" s="11" t="str">
        <f>[29]Outubro!$J$7</f>
        <v>*</v>
      </c>
      <c r="E33" s="11" t="str">
        <f>[29]Outubro!$J$8</f>
        <v>*</v>
      </c>
      <c r="F33" s="11" t="str">
        <f>[29]Outubro!$J$9</f>
        <v>*</v>
      </c>
      <c r="G33" s="11" t="str">
        <f>[29]Outubro!$J$10</f>
        <v>*</v>
      </c>
      <c r="H33" s="11" t="str">
        <f>[29]Outubro!$J$11</f>
        <v>*</v>
      </c>
      <c r="I33" s="11" t="str">
        <f>[29]Outubro!$J$12</f>
        <v>*</v>
      </c>
      <c r="J33" s="11" t="str">
        <f>[29]Outubro!$J$13</f>
        <v>*</v>
      </c>
      <c r="K33" s="11" t="str">
        <f>[29]Outubro!$J$14</f>
        <v>*</v>
      </c>
      <c r="L33" s="11" t="str">
        <f>[29]Outubro!$J$15</f>
        <v>*</v>
      </c>
      <c r="M33" s="11" t="str">
        <f>[29]Outubro!$J$16</f>
        <v>*</v>
      </c>
      <c r="N33" s="11" t="str">
        <f>[29]Outubro!$J$17</f>
        <v>*</v>
      </c>
      <c r="O33" s="11" t="str">
        <f>[29]Outubro!$J$18</f>
        <v>*</v>
      </c>
      <c r="P33" s="11">
        <f>[29]Outubro!$J$19</f>
        <v>13.32</v>
      </c>
      <c r="Q33" s="11">
        <f>[29]Outubro!$J$20</f>
        <v>22.32</v>
      </c>
      <c r="R33" s="11">
        <f>[29]Outubro!$J$21</f>
        <v>12.6</v>
      </c>
      <c r="S33" s="11">
        <f>[29]Outubro!$J$22</f>
        <v>27.36</v>
      </c>
      <c r="T33" s="11">
        <f>[29]Outubro!$J$23</f>
        <v>22.32</v>
      </c>
      <c r="U33" s="11">
        <f>[29]Outubro!$J$24</f>
        <v>26.28</v>
      </c>
      <c r="V33" s="11">
        <f>[29]Outubro!$J$25</f>
        <v>34.200000000000003</v>
      </c>
      <c r="W33" s="11">
        <f>[29]Outubro!$J$26</f>
        <v>20.52</v>
      </c>
      <c r="X33" s="11">
        <f>[29]Outubro!$J$27</f>
        <v>8.2799999999999994</v>
      </c>
      <c r="Y33" s="11">
        <f>[29]Outubro!$J$28</f>
        <v>0</v>
      </c>
      <c r="Z33" s="11">
        <f>[29]Outubro!$J$29</f>
        <v>6.48</v>
      </c>
      <c r="AA33" s="11">
        <f>[29]Outubro!$J$30</f>
        <v>28.44</v>
      </c>
      <c r="AB33" s="11">
        <f>[29]Outubro!$J$31</f>
        <v>45.72</v>
      </c>
      <c r="AC33" s="11">
        <f>[29]Outubro!$J$32</f>
        <v>42.12</v>
      </c>
      <c r="AD33" s="11">
        <f>[29]Outubro!$J$33</f>
        <v>26.28</v>
      </c>
      <c r="AE33" s="11">
        <f>[29]Outubro!$J$34</f>
        <v>36</v>
      </c>
      <c r="AF33" s="11">
        <f>[29]Outubro!$J$35</f>
        <v>82.8</v>
      </c>
      <c r="AG33" s="14">
        <f t="shared" si="5"/>
        <v>82.8</v>
      </c>
      <c r="AH33" s="124">
        <f t="shared" si="6"/>
        <v>26.767058823529414</v>
      </c>
      <c r="AK33" s="5" t="s">
        <v>47</v>
      </c>
    </row>
    <row r="34" spans="1:38" x14ac:dyDescent="0.2">
      <c r="A34" s="57" t="s">
        <v>13</v>
      </c>
      <c r="B34" s="11">
        <f>[30]Outubro!$J$5</f>
        <v>53.28</v>
      </c>
      <c r="C34" s="11">
        <f>[30]Outubro!$J$6</f>
        <v>46.440000000000005</v>
      </c>
      <c r="D34" s="11">
        <f>[30]Outubro!$J$7</f>
        <v>26.64</v>
      </c>
      <c r="E34" s="11">
        <f>[30]Outubro!$J$8</f>
        <v>29.880000000000003</v>
      </c>
      <c r="F34" s="11">
        <f>[30]Outubro!$J$9</f>
        <v>46.080000000000005</v>
      </c>
      <c r="G34" s="11">
        <f>[30]Outubro!$J$10</f>
        <v>35.28</v>
      </c>
      <c r="H34" s="11">
        <f>[30]Outubro!$J$11</f>
        <v>23.400000000000002</v>
      </c>
      <c r="I34" s="11">
        <f>[30]Outubro!$J$12</f>
        <v>12.6</v>
      </c>
      <c r="J34" s="11">
        <f>[30]Outubro!$J$13</f>
        <v>24.48</v>
      </c>
      <c r="K34" s="11">
        <f>[30]Outubro!$J$14</f>
        <v>32.76</v>
      </c>
      <c r="L34" s="11">
        <f>[30]Outubro!$J$15</f>
        <v>49.680000000000007</v>
      </c>
      <c r="M34" s="11">
        <f>[30]Outubro!$J$16</f>
        <v>79.2</v>
      </c>
      <c r="N34" s="11">
        <f>[30]Outubro!$J$17</f>
        <v>34.92</v>
      </c>
      <c r="O34" s="11">
        <f>[30]Outubro!$J$18</f>
        <v>64.44</v>
      </c>
      <c r="P34" s="11">
        <f>[30]Outubro!$J$19</f>
        <v>49.680000000000007</v>
      </c>
      <c r="Q34" s="11">
        <f>[30]Outubro!$J$20</f>
        <v>29.880000000000003</v>
      </c>
      <c r="R34" s="11">
        <f>[30]Outubro!$J$21</f>
        <v>21.96</v>
      </c>
      <c r="S34" s="11">
        <f>[30]Outubro!$J$22</f>
        <v>38.880000000000003</v>
      </c>
      <c r="T34" s="11">
        <f>[30]Outubro!$J$23</f>
        <v>37.440000000000005</v>
      </c>
      <c r="U34" s="11">
        <f>[30]Outubro!$J$24</f>
        <v>28.08</v>
      </c>
      <c r="V34" s="11">
        <f>[30]Outubro!$J$25</f>
        <v>39.6</v>
      </c>
      <c r="W34" s="11">
        <f>[30]Outubro!$J$26</f>
        <v>27.720000000000002</v>
      </c>
      <c r="X34" s="11">
        <f>[30]Outubro!$J$27</f>
        <v>23.759999999999998</v>
      </c>
      <c r="Y34" s="11">
        <f>[30]Outubro!$J$28</f>
        <v>23.040000000000003</v>
      </c>
      <c r="Z34" s="11">
        <f>[30]Outubro!$J$29</f>
        <v>36</v>
      </c>
      <c r="AA34" s="11">
        <f>[30]Outubro!$J$30</f>
        <v>40.32</v>
      </c>
      <c r="AB34" s="11">
        <f>[30]Outubro!$J$31</f>
        <v>56.16</v>
      </c>
      <c r="AC34" s="11">
        <f>[30]Outubro!$J$32</f>
        <v>58.32</v>
      </c>
      <c r="AD34" s="11">
        <f>[30]Outubro!$J$33</f>
        <v>66.239999999999995</v>
      </c>
      <c r="AE34" s="11">
        <f>[30]Outubro!$J$34</f>
        <v>43.56</v>
      </c>
      <c r="AF34" s="11">
        <f>[30]Outubro!$J$35</f>
        <v>66.600000000000009</v>
      </c>
      <c r="AG34" s="14">
        <f t="shared" si="5"/>
        <v>79.2</v>
      </c>
      <c r="AH34" s="124">
        <f t="shared" si="6"/>
        <v>40.203870967741935</v>
      </c>
      <c r="AK34" t="s">
        <v>47</v>
      </c>
    </row>
    <row r="35" spans="1:38" x14ac:dyDescent="0.2">
      <c r="A35" s="57" t="s">
        <v>173</v>
      </c>
      <c r="B35" s="11">
        <f>[31]Outubro!$J$5</f>
        <v>49.680000000000007</v>
      </c>
      <c r="C35" s="11">
        <f>[31]Outubro!$J$6</f>
        <v>53.28</v>
      </c>
      <c r="D35" s="11">
        <f>[31]Outubro!$J$7</f>
        <v>21.6</v>
      </c>
      <c r="E35" s="11">
        <f>[31]Outubro!$J$8</f>
        <v>37.440000000000005</v>
      </c>
      <c r="F35" s="11">
        <f>[31]Outubro!$J$9</f>
        <v>45.36</v>
      </c>
      <c r="G35" s="11">
        <f>[31]Outubro!$J$10</f>
        <v>26.64</v>
      </c>
      <c r="H35" s="11">
        <f>[31]Outubro!$J$11</f>
        <v>16.559999999999999</v>
      </c>
      <c r="I35" s="11">
        <f>[31]Outubro!$J$12</f>
        <v>19.079999999999998</v>
      </c>
      <c r="J35" s="11">
        <f>[31]Outubro!$J$13</f>
        <v>23.759999999999998</v>
      </c>
      <c r="K35" s="11">
        <f>[31]Outubro!$J$14</f>
        <v>37.080000000000005</v>
      </c>
      <c r="L35" s="11">
        <f>[31]Outubro!$J$15</f>
        <v>38.159999999999997</v>
      </c>
      <c r="M35" s="11">
        <f>[31]Outubro!$J$16</f>
        <v>37.800000000000004</v>
      </c>
      <c r="N35" s="11">
        <f>[31]Outubro!$J$17</f>
        <v>42.480000000000004</v>
      </c>
      <c r="O35" s="11">
        <f>[31]Outubro!$J$18</f>
        <v>36.72</v>
      </c>
      <c r="P35" s="11">
        <f>[31]Outubro!$J$19</f>
        <v>30.6</v>
      </c>
      <c r="Q35" s="11">
        <f>[31]Outubro!$J$20</f>
        <v>29.880000000000003</v>
      </c>
      <c r="R35" s="11">
        <f>[31]Outubro!$J$21</f>
        <v>33.840000000000003</v>
      </c>
      <c r="S35" s="11">
        <f>[31]Outubro!$J$22</f>
        <v>38.880000000000003</v>
      </c>
      <c r="T35" s="11">
        <f>[31]Outubro!$J$23</f>
        <v>56.88</v>
      </c>
      <c r="U35" s="11">
        <f>[31]Outubro!$J$24</f>
        <v>30.240000000000002</v>
      </c>
      <c r="V35" s="11">
        <f>[31]Outubro!$J$25</f>
        <v>37.080000000000005</v>
      </c>
      <c r="W35" s="11">
        <f>[31]Outubro!$J$26</f>
        <v>21.96</v>
      </c>
      <c r="X35" s="11">
        <f>[31]Outubro!$J$27</f>
        <v>29.880000000000003</v>
      </c>
      <c r="Y35" s="11">
        <f>[31]Outubro!$J$28</f>
        <v>27</v>
      </c>
      <c r="Z35" s="11">
        <f>[31]Outubro!$J$29</f>
        <v>28.08</v>
      </c>
      <c r="AA35" s="11">
        <f>[31]Outubro!$J$30</f>
        <v>31.680000000000003</v>
      </c>
      <c r="AB35" s="11">
        <f>[31]Outubro!$J$31</f>
        <v>44.28</v>
      </c>
      <c r="AC35" s="11">
        <f>[31]Outubro!$J$32</f>
        <v>41.4</v>
      </c>
      <c r="AD35" s="11">
        <f>[31]Outubro!$J$33</f>
        <v>36</v>
      </c>
      <c r="AE35" s="11">
        <f>[31]Outubro!$J$34</f>
        <v>33.480000000000004</v>
      </c>
      <c r="AF35" s="11">
        <f>[31]Outubro!$J$35</f>
        <v>44.28</v>
      </c>
      <c r="AG35" s="14">
        <f t="shared" si="5"/>
        <v>56.88</v>
      </c>
      <c r="AH35" s="124">
        <f t="shared" si="6"/>
        <v>34.873548387096768</v>
      </c>
    </row>
    <row r="36" spans="1:38" x14ac:dyDescent="0.2">
      <c r="A36" s="57" t="s">
        <v>144</v>
      </c>
      <c r="B36" s="11" t="str">
        <f>[32]Outubro!$J$5</f>
        <v>*</v>
      </c>
      <c r="C36" s="11" t="str">
        <f>[32]Outubro!$J$6</f>
        <v>*</v>
      </c>
      <c r="D36" s="11" t="str">
        <f>[32]Outubro!$J$7</f>
        <v>*</v>
      </c>
      <c r="E36" s="11" t="str">
        <f>[32]Outubro!$J$8</f>
        <v>*</v>
      </c>
      <c r="F36" s="11" t="str">
        <f>[32]Outubro!$J$9</f>
        <v>*</v>
      </c>
      <c r="G36" s="11" t="str">
        <f>[32]Outubro!$J$10</f>
        <v>*</v>
      </c>
      <c r="H36" s="11" t="str">
        <f>[32]Outubro!$J$11</f>
        <v>*</v>
      </c>
      <c r="I36" s="11" t="str">
        <f>[32]Outubro!$J$12</f>
        <v>*</v>
      </c>
      <c r="J36" s="11" t="str">
        <f>[32]Outubro!$J$13</f>
        <v>*</v>
      </c>
      <c r="K36" s="11" t="str">
        <f>[32]Outubro!$J$14</f>
        <v>*</v>
      </c>
      <c r="L36" s="11" t="str">
        <f>[32]Outubro!$J$15</f>
        <v>*</v>
      </c>
      <c r="M36" s="11" t="str">
        <f>[32]Outubro!$J$16</f>
        <v>*</v>
      </c>
      <c r="N36" s="11" t="str">
        <f>[32]Outubro!$J$17</f>
        <v>*</v>
      </c>
      <c r="O36" s="11" t="str">
        <f>[32]Outubro!$J$18</f>
        <v>*</v>
      </c>
      <c r="P36" s="11" t="str">
        <f>[32]Outubro!$J$19</f>
        <v>*</v>
      </c>
      <c r="Q36" s="11" t="str">
        <f>[32]Outubro!$J$20</f>
        <v>*</v>
      </c>
      <c r="R36" s="11" t="str">
        <f>[32]Outubro!$J$21</f>
        <v>*</v>
      </c>
      <c r="S36" s="11" t="str">
        <f>[32]Outubro!$J$22</f>
        <v>*</v>
      </c>
      <c r="T36" s="11" t="str">
        <f>[32]Outubro!$J$23</f>
        <v>*</v>
      </c>
      <c r="U36" s="11" t="str">
        <f>[32]Outubro!$J$24</f>
        <v>*</v>
      </c>
      <c r="V36" s="11" t="str">
        <f>[32]Outubro!$J$25</f>
        <v>*</v>
      </c>
      <c r="W36" s="11" t="str">
        <f>[32]Outubro!$J$26</f>
        <v>*</v>
      </c>
      <c r="X36" s="11" t="str">
        <f>[32]Outubro!$J$27</f>
        <v>*</v>
      </c>
      <c r="Y36" s="11" t="str">
        <f>[32]Outubro!$J$28</f>
        <v>*</v>
      </c>
      <c r="Z36" s="11" t="str">
        <f>[32]Outubro!$J$29</f>
        <v>*</v>
      </c>
      <c r="AA36" s="11" t="str">
        <f>[32]Outubro!$J$30</f>
        <v>*</v>
      </c>
      <c r="AB36" s="11" t="str">
        <f>[32]Outubro!$J$31</f>
        <v>*</v>
      </c>
      <c r="AC36" s="11" t="str">
        <f>[32]Outubro!$J$32</f>
        <v>*</v>
      </c>
      <c r="AD36" s="11" t="str">
        <f>[32]Outubro!$J$33</f>
        <v>*</v>
      </c>
      <c r="AE36" s="11" t="str">
        <f>[32]Outubro!$J$34</f>
        <v>*</v>
      </c>
      <c r="AF36" s="11" t="str">
        <f>[32]Outubro!$J$35</f>
        <v>*</v>
      </c>
      <c r="AG36" s="92" t="s">
        <v>226</v>
      </c>
      <c r="AH36" s="114" t="s">
        <v>226</v>
      </c>
      <c r="AK36" t="s">
        <v>47</v>
      </c>
    </row>
    <row r="37" spans="1:38" x14ac:dyDescent="0.2">
      <c r="A37" s="57" t="s">
        <v>14</v>
      </c>
      <c r="B37" s="11">
        <f>[33]Outubro!$J$5</f>
        <v>32.76</v>
      </c>
      <c r="C37" s="11">
        <f>[33]Outubro!$J$6</f>
        <v>48.24</v>
      </c>
      <c r="D37" s="11">
        <f>[33]Outubro!$J$7</f>
        <v>44.28</v>
      </c>
      <c r="E37" s="11">
        <f>[33]Outubro!$J$8</f>
        <v>27.720000000000002</v>
      </c>
      <c r="F37" s="11">
        <f>[33]Outubro!$J$9</f>
        <v>27.36</v>
      </c>
      <c r="G37" s="11">
        <f>[33]Outubro!$J$10</f>
        <v>40.680000000000007</v>
      </c>
      <c r="H37" s="11">
        <f>[33]Outubro!$J$11</f>
        <v>37.080000000000005</v>
      </c>
      <c r="I37" s="11">
        <f>[33]Outubro!$J$12</f>
        <v>31.319999999999997</v>
      </c>
      <c r="J37" s="11">
        <f>[33]Outubro!$J$13</f>
        <v>22.68</v>
      </c>
      <c r="K37" s="11">
        <f>[33]Outubro!$J$14</f>
        <v>23.400000000000002</v>
      </c>
      <c r="L37" s="11">
        <f>[33]Outubro!$J$15</f>
        <v>33.840000000000003</v>
      </c>
      <c r="M37" s="11">
        <f>[33]Outubro!$J$16</f>
        <v>32.4</v>
      </c>
      <c r="N37" s="11">
        <f>[33]Outubro!$J$17</f>
        <v>65.52</v>
      </c>
      <c r="O37" s="11">
        <f>[33]Outubro!$J$18</f>
        <v>30.6</v>
      </c>
      <c r="P37" s="11">
        <f>[33]Outubro!$J$19</f>
        <v>30.96</v>
      </c>
      <c r="Q37" s="11">
        <f>[33]Outubro!$J$20</f>
        <v>32.4</v>
      </c>
      <c r="R37" s="11">
        <f>[33]Outubro!$J$21</f>
        <v>33.119999999999997</v>
      </c>
      <c r="S37" s="11">
        <f>[33]Outubro!$J$22</f>
        <v>53.28</v>
      </c>
      <c r="T37" s="11">
        <f>[33]Outubro!$J$23</f>
        <v>30.240000000000002</v>
      </c>
      <c r="U37" s="11">
        <f>[33]Outubro!$J$24</f>
        <v>63.360000000000007</v>
      </c>
      <c r="V37" s="11">
        <f>[33]Outubro!$J$25</f>
        <v>70.2</v>
      </c>
      <c r="W37" s="11">
        <f>[33]Outubro!$J$26</f>
        <v>20.16</v>
      </c>
      <c r="X37" s="11">
        <f>[33]Outubro!$J$27</f>
        <v>23.759999999999998</v>
      </c>
      <c r="Y37" s="11">
        <f>[33]Outubro!$J$28</f>
        <v>25.2</v>
      </c>
      <c r="Z37" s="11">
        <f>[33]Outubro!$J$29</f>
        <v>28.08</v>
      </c>
      <c r="AA37" s="11">
        <f>[33]Outubro!$J$30</f>
        <v>29.880000000000003</v>
      </c>
      <c r="AB37" s="11">
        <f>[33]Outubro!$J$31</f>
        <v>33.119999999999997</v>
      </c>
      <c r="AC37" s="11">
        <f>[33]Outubro!$J$32</f>
        <v>51.480000000000004</v>
      </c>
      <c r="AD37" s="11">
        <f>[33]Outubro!$J$33</f>
        <v>33.480000000000004</v>
      </c>
      <c r="AE37" s="11">
        <f>[33]Outubro!$J$34</f>
        <v>33.119999999999997</v>
      </c>
      <c r="AF37" s="11">
        <f>[33]Outubro!$J$35</f>
        <v>42.84</v>
      </c>
      <c r="AG37" s="14">
        <f>MAX(B37:AF37)</f>
        <v>70.2</v>
      </c>
      <c r="AH37" s="124">
        <f>AVERAGE(B37:AF37)</f>
        <v>36.534193548387094</v>
      </c>
    </row>
    <row r="38" spans="1:38" x14ac:dyDescent="0.2">
      <c r="A38" s="57" t="s">
        <v>174</v>
      </c>
      <c r="B38" s="11">
        <f>[34]Outubro!$J$5</f>
        <v>23.040000000000003</v>
      </c>
      <c r="C38" s="11">
        <f>[34]Outubro!$J$6</f>
        <v>30.240000000000002</v>
      </c>
      <c r="D38" s="11">
        <f>[34]Outubro!$J$7</f>
        <v>10.08</v>
      </c>
      <c r="E38" s="11">
        <f>[34]Outubro!$J$8</f>
        <v>9.7200000000000006</v>
      </c>
      <c r="F38" s="11">
        <f>[34]Outubro!$J$9</f>
        <v>49.680000000000007</v>
      </c>
      <c r="G38" s="11">
        <f>[34]Outubro!$J$10</f>
        <v>29.52</v>
      </c>
      <c r="H38" s="11">
        <f>[34]Outubro!$J$11</f>
        <v>28.08</v>
      </c>
      <c r="I38" s="11">
        <f>[34]Outubro!$J$12</f>
        <v>20.52</v>
      </c>
      <c r="J38" s="11">
        <f>[34]Outubro!$J$13</f>
        <v>29.16</v>
      </c>
      <c r="K38" s="11">
        <f>[34]Outubro!$J$14</f>
        <v>23.040000000000003</v>
      </c>
      <c r="L38" s="11">
        <f>[34]Outubro!$J$15</f>
        <v>24.12</v>
      </c>
      <c r="M38" s="11">
        <f>[34]Outubro!$J$16</f>
        <v>23.040000000000003</v>
      </c>
      <c r="N38" s="11">
        <f>[34]Outubro!$J$17</f>
        <v>18.720000000000002</v>
      </c>
      <c r="O38" s="11">
        <f>[34]Outubro!$J$18</f>
        <v>20.16</v>
      </c>
      <c r="P38" s="11">
        <f>[34]Outubro!$J$19</f>
        <v>21.96</v>
      </c>
      <c r="Q38" s="11">
        <f>[34]Outubro!$J$20</f>
        <v>21.96</v>
      </c>
      <c r="R38" s="11">
        <f>[34]Outubro!$J$21</f>
        <v>16.2</v>
      </c>
      <c r="S38" s="11">
        <f>[34]Outubro!$J$22</f>
        <v>17.28</v>
      </c>
      <c r="T38" s="11">
        <f>[34]Outubro!$J$23</f>
        <v>12.96</v>
      </c>
      <c r="U38" s="11">
        <f>[34]Outubro!$J$24</f>
        <v>14.4</v>
      </c>
      <c r="V38" s="11">
        <f>[34]Outubro!$J$25</f>
        <v>59.4</v>
      </c>
      <c r="W38" s="11">
        <f>[34]Outubro!$J$26</f>
        <v>18</v>
      </c>
      <c r="X38" s="11">
        <f>[34]Outubro!$J$27</f>
        <v>16.920000000000002</v>
      </c>
      <c r="Y38" s="11">
        <f>[34]Outubro!$J$28</f>
        <v>26.28</v>
      </c>
      <c r="Z38" s="11">
        <f>[34]Outubro!$J$29</f>
        <v>15.48</v>
      </c>
      <c r="AA38" s="11">
        <f>[34]Outubro!$J$30</f>
        <v>17.64</v>
      </c>
      <c r="AB38" s="11">
        <f>[34]Outubro!$J$31</f>
        <v>17.64</v>
      </c>
      <c r="AC38" s="11">
        <f>[34]Outubro!$J$32</f>
        <v>35.64</v>
      </c>
      <c r="AD38" s="11">
        <f>[34]Outubro!$J$33</f>
        <v>30.96</v>
      </c>
      <c r="AE38" s="11">
        <f>[34]Outubro!$J$34</f>
        <v>19.8</v>
      </c>
      <c r="AF38" s="11">
        <f>[34]Outubro!$J$35</f>
        <v>20.88</v>
      </c>
      <c r="AG38" s="14">
        <f>MAX(B38:AF38)</f>
        <v>59.4</v>
      </c>
      <c r="AH38" s="124">
        <f>AVERAGE(B38:AF38)</f>
        <v>23.307096774193543</v>
      </c>
      <c r="AK38" t="s">
        <v>47</v>
      </c>
    </row>
    <row r="39" spans="1:38" x14ac:dyDescent="0.2">
      <c r="A39" s="57" t="s">
        <v>15</v>
      </c>
      <c r="B39" s="11">
        <f>[35]Outubro!$J$5</f>
        <v>46.800000000000004</v>
      </c>
      <c r="C39" s="11">
        <f>[35]Outubro!$J$6</f>
        <v>46.440000000000005</v>
      </c>
      <c r="D39" s="11">
        <f>[35]Outubro!$J$7</f>
        <v>24.48</v>
      </c>
      <c r="E39" s="11">
        <f>[35]Outubro!$J$8</f>
        <v>43.92</v>
      </c>
      <c r="F39" s="11">
        <f>[35]Outubro!$J$9</f>
        <v>37.800000000000004</v>
      </c>
      <c r="G39" s="11">
        <f>[35]Outubro!$J$10</f>
        <v>33.119999999999997</v>
      </c>
      <c r="H39" s="11">
        <f>[35]Outubro!$J$11</f>
        <v>24.48</v>
      </c>
      <c r="I39" s="11">
        <f>[35]Outubro!$J$12</f>
        <v>34.200000000000003</v>
      </c>
      <c r="J39" s="11">
        <f>[35]Outubro!$J$13</f>
        <v>27</v>
      </c>
      <c r="K39" s="11">
        <f>[35]Outubro!$J$14</f>
        <v>39.6</v>
      </c>
      <c r="L39" s="11">
        <f>[35]Outubro!$J$15</f>
        <v>35.28</v>
      </c>
      <c r="M39" s="11">
        <f>[35]Outubro!$J$16</f>
        <v>50.76</v>
      </c>
      <c r="N39" s="11">
        <f>[35]Outubro!$J$17</f>
        <v>43.2</v>
      </c>
      <c r="O39" s="11">
        <f>[35]Outubro!$J$18</f>
        <v>38.159999999999997</v>
      </c>
      <c r="P39" s="11">
        <f>[35]Outubro!$J$19</f>
        <v>37.080000000000005</v>
      </c>
      <c r="Q39" s="11">
        <f>[35]Outubro!$J$20</f>
        <v>32.04</v>
      </c>
      <c r="R39" s="11">
        <f>[35]Outubro!$J$21</f>
        <v>42.480000000000004</v>
      </c>
      <c r="S39" s="11">
        <f>[35]Outubro!$J$22</f>
        <v>35.64</v>
      </c>
      <c r="T39" s="11">
        <f>[35]Outubro!$J$23</f>
        <v>26.64</v>
      </c>
      <c r="U39" s="11">
        <f>[35]Outubro!$J$24</f>
        <v>34.200000000000003</v>
      </c>
      <c r="V39" s="11">
        <f>[35]Outubro!$J$25</f>
        <v>35.64</v>
      </c>
      <c r="W39" s="11">
        <f>[35]Outubro!$J$26</f>
        <v>30.6</v>
      </c>
      <c r="X39" s="11">
        <f>[35]Outubro!$J$27</f>
        <v>23.759999999999998</v>
      </c>
      <c r="Y39" s="11">
        <f>[35]Outubro!$J$28</f>
        <v>31.680000000000003</v>
      </c>
      <c r="Z39" s="11">
        <f>[35]Outubro!$J$29</f>
        <v>28.44</v>
      </c>
      <c r="AA39" s="11">
        <f>[35]Outubro!$J$30</f>
        <v>57.6</v>
      </c>
      <c r="AB39" s="11">
        <f>[35]Outubro!$J$31</f>
        <v>51.84</v>
      </c>
      <c r="AC39" s="11">
        <f>[35]Outubro!$J$32</f>
        <v>52.92</v>
      </c>
      <c r="AD39" s="11">
        <f>[35]Outubro!$J$33</f>
        <v>41.04</v>
      </c>
      <c r="AE39" s="11">
        <f>[35]Outubro!$J$34</f>
        <v>39.6</v>
      </c>
      <c r="AF39" s="11">
        <f>[35]Outubro!$J$35</f>
        <v>61.92</v>
      </c>
      <c r="AG39" s="14">
        <f t="shared" ref="AG39:AG44" si="7">MAX(B39:AF39)</f>
        <v>61.92</v>
      </c>
      <c r="AH39" s="124">
        <f t="shared" ref="AH39:AH44" si="8">AVERAGE(B39:AF39)</f>
        <v>38.334193548387098</v>
      </c>
      <c r="AI39" s="12" t="s">
        <v>47</v>
      </c>
      <c r="AK39" t="s">
        <v>47</v>
      </c>
    </row>
    <row r="40" spans="1:38" x14ac:dyDescent="0.2">
      <c r="A40" s="57" t="s">
        <v>16</v>
      </c>
      <c r="B40" s="11">
        <f>[36]Outubro!$J$5</f>
        <v>57.960000000000008</v>
      </c>
      <c r="C40" s="11">
        <f>[36]Outubro!$J$6</f>
        <v>47.519999999999996</v>
      </c>
      <c r="D40" s="11">
        <f>[36]Outubro!$J$7</f>
        <v>17.28</v>
      </c>
      <c r="E40" s="11">
        <f>[36]Outubro!$J$8</f>
        <v>25.92</v>
      </c>
      <c r="F40" s="11">
        <f>[36]Outubro!$J$9</f>
        <v>35.64</v>
      </c>
      <c r="G40" s="11">
        <f>[36]Outubro!$J$10</f>
        <v>22.32</v>
      </c>
      <c r="H40" s="11">
        <f>[36]Outubro!$J$11</f>
        <v>18.36</v>
      </c>
      <c r="I40" s="11">
        <f>[36]Outubro!$J$12</f>
        <v>35.28</v>
      </c>
      <c r="J40" s="11">
        <f>[36]Outubro!$J$13</f>
        <v>25.92</v>
      </c>
      <c r="K40" s="11">
        <f>[36]Outubro!$J$14</f>
        <v>37.800000000000004</v>
      </c>
      <c r="L40" s="11">
        <f>[36]Outubro!$J$15</f>
        <v>45</v>
      </c>
      <c r="M40" s="11">
        <f>[36]Outubro!$J$16</f>
        <v>44.64</v>
      </c>
      <c r="N40" s="11">
        <f>[36]Outubro!$J$17</f>
        <v>42.12</v>
      </c>
      <c r="O40" s="11">
        <f>[36]Outubro!$J$18</f>
        <v>22.68</v>
      </c>
      <c r="P40" s="11">
        <f>[36]Outubro!$J$19</f>
        <v>21.240000000000002</v>
      </c>
      <c r="Q40" s="11">
        <f>[36]Outubro!$J$20</f>
        <v>22.68</v>
      </c>
      <c r="R40" s="11">
        <f>[36]Outubro!$J$21</f>
        <v>24.12</v>
      </c>
      <c r="S40" s="11">
        <f>[36]Outubro!$J$22</f>
        <v>30.6</v>
      </c>
      <c r="T40" s="11">
        <f>[36]Outubro!$J$23</f>
        <v>36</v>
      </c>
      <c r="U40" s="11">
        <f>[36]Outubro!$J$24</f>
        <v>21.96</v>
      </c>
      <c r="V40" s="11">
        <f>[36]Outubro!$J$25</f>
        <v>39.24</v>
      </c>
      <c r="W40" s="11">
        <f>[36]Outubro!$J$26</f>
        <v>28.44</v>
      </c>
      <c r="X40" s="11">
        <f>[36]Outubro!$J$27</f>
        <v>20.88</v>
      </c>
      <c r="Y40" s="11">
        <f>[36]Outubro!$J$28</f>
        <v>21.96</v>
      </c>
      <c r="Z40" s="11">
        <f>[36]Outubro!$J$29</f>
        <v>29.880000000000003</v>
      </c>
      <c r="AA40" s="11">
        <f>[36]Outubro!$J$30</f>
        <v>34.56</v>
      </c>
      <c r="AB40" s="11">
        <f>[36]Outubro!$J$31</f>
        <v>47.519999999999996</v>
      </c>
      <c r="AC40" s="11">
        <f>[36]Outubro!$J$32</f>
        <v>42.12</v>
      </c>
      <c r="AD40" s="11">
        <f>[36]Outubro!$J$33</f>
        <v>40.32</v>
      </c>
      <c r="AE40" s="11">
        <f>[36]Outubro!$J$34</f>
        <v>39.24</v>
      </c>
      <c r="AF40" s="11">
        <f>[36]Outubro!$J$35</f>
        <v>39.24</v>
      </c>
      <c r="AG40" s="14">
        <f t="shared" si="7"/>
        <v>57.960000000000008</v>
      </c>
      <c r="AH40" s="124">
        <f t="shared" si="8"/>
        <v>32.852903225806457</v>
      </c>
      <c r="AL40" t="s">
        <v>47</v>
      </c>
    </row>
    <row r="41" spans="1:38" x14ac:dyDescent="0.2">
      <c r="A41" s="57" t="s">
        <v>175</v>
      </c>
      <c r="B41" s="11">
        <f>[37]Outubro!$J$5</f>
        <v>44.28</v>
      </c>
      <c r="C41" s="11">
        <f>[37]Outubro!$J$6</f>
        <v>55.440000000000005</v>
      </c>
      <c r="D41" s="11">
        <f>[37]Outubro!$J$7</f>
        <v>36</v>
      </c>
      <c r="E41" s="11">
        <f>[37]Outubro!$J$8</f>
        <v>41.04</v>
      </c>
      <c r="F41" s="11">
        <f>[37]Outubro!$J$9</f>
        <v>64.8</v>
      </c>
      <c r="G41" s="11">
        <f>[37]Outubro!$J$10</f>
        <v>30.6</v>
      </c>
      <c r="H41" s="11">
        <f>[37]Outubro!$J$11</f>
        <v>26.28</v>
      </c>
      <c r="I41" s="11">
        <f>[37]Outubro!$J$12</f>
        <v>24.48</v>
      </c>
      <c r="J41" s="11">
        <f>[37]Outubro!$J$13</f>
        <v>29.52</v>
      </c>
      <c r="K41" s="11">
        <f>[37]Outubro!$J$14</f>
        <v>36</v>
      </c>
      <c r="L41" s="11">
        <f>[37]Outubro!$J$15</f>
        <v>50.4</v>
      </c>
      <c r="M41" s="11">
        <f>[37]Outubro!$J$16</f>
        <v>34.56</v>
      </c>
      <c r="N41" s="11">
        <f>[37]Outubro!$J$17</f>
        <v>27</v>
      </c>
      <c r="O41" s="11">
        <f>[37]Outubro!$J$18</f>
        <v>45</v>
      </c>
      <c r="P41" s="11">
        <f>[37]Outubro!$J$19</f>
        <v>41.4</v>
      </c>
      <c r="Q41" s="11">
        <f>[37]Outubro!$J$20</f>
        <v>30.96</v>
      </c>
      <c r="R41" s="11">
        <f>[37]Outubro!$J$21</f>
        <v>131.04</v>
      </c>
      <c r="S41" s="11">
        <f>[37]Outubro!$J$22</f>
        <v>23.400000000000002</v>
      </c>
      <c r="T41" s="11">
        <f>[37]Outubro!$J$23</f>
        <v>57.6</v>
      </c>
      <c r="U41" s="11">
        <f>[37]Outubro!$J$24</f>
        <v>22.32</v>
      </c>
      <c r="V41" s="11">
        <f>[37]Outubro!$J$25</f>
        <v>50.76</v>
      </c>
      <c r="W41" s="11">
        <f>[37]Outubro!$J$26</f>
        <v>24.48</v>
      </c>
      <c r="X41" s="11">
        <f>[37]Outubro!$J$27</f>
        <v>27.720000000000002</v>
      </c>
      <c r="Y41" s="11">
        <f>[37]Outubro!$J$28</f>
        <v>23.759999999999998</v>
      </c>
      <c r="Z41" s="11">
        <f>[37]Outubro!$J$29</f>
        <v>27</v>
      </c>
      <c r="AA41" s="11">
        <f>[37]Outubro!$J$30</f>
        <v>41.04</v>
      </c>
      <c r="AB41" s="11">
        <f>[37]Outubro!$J$31</f>
        <v>40.680000000000007</v>
      </c>
      <c r="AC41" s="11">
        <f>[37]Outubro!$J$32</f>
        <v>45.36</v>
      </c>
      <c r="AD41" s="11">
        <f>[37]Outubro!$J$33</f>
        <v>29.880000000000003</v>
      </c>
      <c r="AE41" s="11">
        <f>[37]Outubro!$J$34</f>
        <v>28.8</v>
      </c>
      <c r="AF41" s="11">
        <f>[37]Outubro!$J$35</f>
        <v>28.8</v>
      </c>
      <c r="AG41" s="14">
        <f t="shared" si="7"/>
        <v>131.04</v>
      </c>
      <c r="AH41" s="124">
        <f t="shared" si="8"/>
        <v>39.36774193548387</v>
      </c>
    </row>
    <row r="42" spans="1:38" x14ac:dyDescent="0.2">
      <c r="A42" s="57" t="s">
        <v>17</v>
      </c>
      <c r="B42" s="11">
        <f>[38]Outubro!$J$5</f>
        <v>47.88</v>
      </c>
      <c r="C42" s="11">
        <f>[38]Outubro!$J$6</f>
        <v>70.56</v>
      </c>
      <c r="D42" s="11">
        <f>[38]Outubro!$J$7</f>
        <v>24.12</v>
      </c>
      <c r="E42" s="11">
        <f>[38]Outubro!$J$8</f>
        <v>66.960000000000008</v>
      </c>
      <c r="F42" s="11">
        <f>[38]Outubro!$J$9</f>
        <v>37.440000000000005</v>
      </c>
      <c r="G42" s="11">
        <f>[38]Outubro!$J$10</f>
        <v>25.92</v>
      </c>
      <c r="H42" s="11">
        <f>[38]Outubro!$J$11</f>
        <v>23.400000000000002</v>
      </c>
      <c r="I42" s="11">
        <f>[38]Outubro!$J$12</f>
        <v>24.12</v>
      </c>
      <c r="J42" s="11">
        <f>[38]Outubro!$J$13</f>
        <v>25.92</v>
      </c>
      <c r="K42" s="11">
        <f>[38]Outubro!$J$14</f>
        <v>39.24</v>
      </c>
      <c r="L42" s="11">
        <f>[38]Outubro!$J$15</f>
        <v>63</v>
      </c>
      <c r="M42" s="11">
        <f>[38]Outubro!$J$16</f>
        <v>55.800000000000004</v>
      </c>
      <c r="N42" s="11">
        <f>[38]Outubro!$J$17</f>
        <v>51.12</v>
      </c>
      <c r="O42" s="11">
        <f>[38]Outubro!$J$18</f>
        <v>50.76</v>
      </c>
      <c r="P42" s="11">
        <f>[38]Outubro!$J$19</f>
        <v>28.8</v>
      </c>
      <c r="Q42" s="11">
        <f>[38]Outubro!$J$20</f>
        <v>28.08</v>
      </c>
      <c r="R42" s="11">
        <f>[38]Outubro!$J$21</f>
        <v>26.28</v>
      </c>
      <c r="S42" s="11">
        <f>[38]Outubro!$J$22</f>
        <v>54.72</v>
      </c>
      <c r="T42" s="11">
        <f>[38]Outubro!$J$23</f>
        <v>57.24</v>
      </c>
      <c r="U42" s="11">
        <f>[38]Outubro!$J$24</f>
        <v>29.16</v>
      </c>
      <c r="V42" s="11">
        <f>[38]Outubro!$J$25</f>
        <v>43.56</v>
      </c>
      <c r="W42" s="11">
        <f>[38]Outubro!$J$26</f>
        <v>31.319999999999997</v>
      </c>
      <c r="X42" s="11">
        <f>[38]Outubro!$J$27</f>
        <v>27</v>
      </c>
      <c r="Y42" s="11">
        <f>[38]Outubro!$J$28</f>
        <v>34.56</v>
      </c>
      <c r="Z42" s="11">
        <f>[38]Outubro!$J$29</f>
        <v>44.28</v>
      </c>
      <c r="AA42" s="11">
        <f>[38]Outubro!$J$30</f>
        <v>42.84</v>
      </c>
      <c r="AB42" s="11">
        <f>[38]Outubro!$J$31</f>
        <v>56.16</v>
      </c>
      <c r="AC42" s="11">
        <f>[38]Outubro!$J$32</f>
        <v>50.76</v>
      </c>
      <c r="AD42" s="11">
        <f>[38]Outubro!$J$33</f>
        <v>51.480000000000004</v>
      </c>
      <c r="AE42" s="11">
        <f>[38]Outubro!$J$34</f>
        <v>38.880000000000003</v>
      </c>
      <c r="AF42" s="11">
        <f>[38]Outubro!$J$35</f>
        <v>55.080000000000005</v>
      </c>
      <c r="AG42" s="14">
        <f t="shared" si="7"/>
        <v>70.56</v>
      </c>
      <c r="AH42" s="124">
        <f t="shared" si="8"/>
        <v>42.143225806451618</v>
      </c>
      <c r="AK42" t="s">
        <v>47</v>
      </c>
      <c r="AL42" t="s">
        <v>47</v>
      </c>
    </row>
    <row r="43" spans="1:38" x14ac:dyDescent="0.2">
      <c r="A43" s="57" t="s">
        <v>157</v>
      </c>
      <c r="B43" s="11">
        <f>[39]Outubro!$J$5</f>
        <v>37.440000000000005</v>
      </c>
      <c r="C43" s="11">
        <f>[39]Outubro!$J$6</f>
        <v>51.12</v>
      </c>
      <c r="D43" s="11">
        <f>[39]Outubro!$J$7</f>
        <v>22.32</v>
      </c>
      <c r="E43" s="11">
        <f>[39]Outubro!$J$8</f>
        <v>35.28</v>
      </c>
      <c r="F43" s="11">
        <f>[39]Outubro!$J$9</f>
        <v>47.519999999999996</v>
      </c>
      <c r="G43" s="11">
        <f>[39]Outubro!$J$10</f>
        <v>30.240000000000002</v>
      </c>
      <c r="H43" s="11">
        <f>[39]Outubro!$J$11</f>
        <v>29.16</v>
      </c>
      <c r="I43" s="11">
        <f>[39]Outubro!$J$12</f>
        <v>25.92</v>
      </c>
      <c r="J43" s="11">
        <f>[39]Outubro!$J$13</f>
        <v>26.64</v>
      </c>
      <c r="K43" s="11">
        <f>[39]Outubro!$J$14</f>
        <v>39.24</v>
      </c>
      <c r="L43" s="11">
        <f>[39]Outubro!$J$15</f>
        <v>39.96</v>
      </c>
      <c r="M43" s="11">
        <f>[39]Outubro!$J$16</f>
        <v>36.72</v>
      </c>
      <c r="N43" s="11">
        <f>[39]Outubro!$J$17</f>
        <v>62.28</v>
      </c>
      <c r="O43" s="11">
        <f>[39]Outubro!$J$18</f>
        <v>21.96</v>
      </c>
      <c r="P43" s="11">
        <f>[39]Outubro!$J$19</f>
        <v>41.4</v>
      </c>
      <c r="Q43" s="11">
        <f>[39]Outubro!$J$20</f>
        <v>41.04</v>
      </c>
      <c r="R43" s="11">
        <f>[39]Outubro!$J$21</f>
        <v>42.12</v>
      </c>
      <c r="S43" s="11">
        <f>[39]Outubro!$J$22</f>
        <v>28.8</v>
      </c>
      <c r="T43" s="11">
        <f>[39]Outubro!$J$23</f>
        <v>62.28</v>
      </c>
      <c r="U43" s="11">
        <f>[39]Outubro!$J$24</f>
        <v>35.28</v>
      </c>
      <c r="V43" s="11">
        <f>[39]Outubro!$J$25</f>
        <v>51.84</v>
      </c>
      <c r="W43" s="11">
        <f>[39]Outubro!$J$26</f>
        <v>25.92</v>
      </c>
      <c r="X43" s="11">
        <f>[39]Outubro!$J$27</f>
        <v>31.319999999999997</v>
      </c>
      <c r="Y43" s="11">
        <f>[39]Outubro!$J$28</f>
        <v>32.76</v>
      </c>
      <c r="Z43" s="11">
        <f>[39]Outubro!$J$29</f>
        <v>34.56</v>
      </c>
      <c r="AA43" s="11">
        <f>[39]Outubro!$J$30</f>
        <v>26.28</v>
      </c>
      <c r="AB43" s="11">
        <f>[39]Outubro!$J$31</f>
        <v>55.800000000000004</v>
      </c>
      <c r="AC43" s="11">
        <f>[39]Outubro!$J$32</f>
        <v>88.2</v>
      </c>
      <c r="AD43" s="11">
        <f>[39]Outubro!$J$33</f>
        <v>30.6</v>
      </c>
      <c r="AE43" s="11">
        <f>[39]Outubro!$J$34</f>
        <v>30.6</v>
      </c>
      <c r="AF43" s="11">
        <f>[39]Outubro!$J$35</f>
        <v>32.4</v>
      </c>
      <c r="AG43" s="92">
        <f t="shared" si="7"/>
        <v>88.2</v>
      </c>
      <c r="AH43" s="114">
        <f t="shared" si="8"/>
        <v>38.612903225806441</v>
      </c>
      <c r="AK43" t="s">
        <v>47</v>
      </c>
    </row>
    <row r="44" spans="1:38" x14ac:dyDescent="0.2">
      <c r="A44" s="57" t="s">
        <v>18</v>
      </c>
      <c r="B44" s="11">
        <f>[40]Outubro!$J$5</f>
        <v>50.76</v>
      </c>
      <c r="C44" s="11">
        <f>[40]Outubro!$J$6</f>
        <v>48.6</v>
      </c>
      <c r="D44" s="11">
        <f>[40]Outubro!$J$7</f>
        <v>49.680000000000007</v>
      </c>
      <c r="E44" s="11">
        <f>[40]Outubro!$J$8</f>
        <v>37.080000000000005</v>
      </c>
      <c r="F44" s="11">
        <f>[40]Outubro!$J$9</f>
        <v>52.2</v>
      </c>
      <c r="G44" s="11">
        <f>[40]Outubro!$J$10</f>
        <v>36.36</v>
      </c>
      <c r="H44" s="11">
        <f>[40]Outubro!$J$11</f>
        <v>32.04</v>
      </c>
      <c r="I44" s="11">
        <f>[40]Outubro!$J$12</f>
        <v>21.96</v>
      </c>
      <c r="J44" s="11">
        <f>[40]Outubro!$J$13</f>
        <v>39.6</v>
      </c>
      <c r="K44" s="11">
        <f>[40]Outubro!$J$14</f>
        <v>38.519999999999996</v>
      </c>
      <c r="L44" s="11">
        <f>[40]Outubro!$J$15</f>
        <v>41.4</v>
      </c>
      <c r="M44" s="11">
        <f>[40]Outubro!$J$16</f>
        <v>32.76</v>
      </c>
      <c r="N44" s="11">
        <f>[40]Outubro!$J$17</f>
        <v>48.96</v>
      </c>
      <c r="O44" s="11">
        <f>[40]Outubro!$J$18</f>
        <v>33.480000000000004</v>
      </c>
      <c r="P44" s="11">
        <f>[40]Outubro!$J$19</f>
        <v>63.72</v>
      </c>
      <c r="Q44" s="11">
        <f>[40]Outubro!$J$20</f>
        <v>37.800000000000004</v>
      </c>
      <c r="R44" s="11">
        <f>[40]Outubro!$J$21</f>
        <v>28.44</v>
      </c>
      <c r="S44" s="11">
        <f>[40]Outubro!$J$22</f>
        <v>35.64</v>
      </c>
      <c r="T44" s="11">
        <f>[40]Outubro!$J$23</f>
        <v>55.080000000000005</v>
      </c>
      <c r="U44" s="11">
        <f>[40]Outubro!$J$24</f>
        <v>37.440000000000005</v>
      </c>
      <c r="V44" s="11">
        <f>[40]Outubro!$J$25</f>
        <v>70.56</v>
      </c>
      <c r="W44" s="11">
        <f>[40]Outubro!$J$26</f>
        <v>38.159999999999997</v>
      </c>
      <c r="X44" s="11">
        <f>[40]Outubro!$J$27</f>
        <v>35.64</v>
      </c>
      <c r="Y44" s="11">
        <f>[40]Outubro!$J$28</f>
        <v>35.28</v>
      </c>
      <c r="Z44" s="11">
        <f>[40]Outubro!$J$29</f>
        <v>63.72</v>
      </c>
      <c r="AA44" s="11">
        <f>[40]Outubro!$J$30</f>
        <v>36</v>
      </c>
      <c r="AB44" s="11">
        <f>[40]Outubro!$J$31</f>
        <v>42.84</v>
      </c>
      <c r="AC44" s="11">
        <f>[40]Outubro!$J$32</f>
        <v>52.92</v>
      </c>
      <c r="AD44" s="11">
        <f>[40]Outubro!$J$33</f>
        <v>61.560000000000009</v>
      </c>
      <c r="AE44" s="11">
        <f>[40]Outubro!$J$34</f>
        <v>39.6</v>
      </c>
      <c r="AF44" s="11">
        <f>[40]Outubro!$J$35</f>
        <v>46.440000000000005</v>
      </c>
      <c r="AG44" s="14">
        <f t="shared" si="7"/>
        <v>70.56</v>
      </c>
      <c r="AH44" s="124">
        <f t="shared" si="8"/>
        <v>43.362580645161287</v>
      </c>
      <c r="AK44" t="s">
        <v>47</v>
      </c>
    </row>
    <row r="45" spans="1:38" x14ac:dyDescent="0.2">
      <c r="A45" s="57" t="s">
        <v>162</v>
      </c>
      <c r="B45" s="11" t="str">
        <f>[41]Outubro!$J$5</f>
        <v>*</v>
      </c>
      <c r="C45" s="11" t="str">
        <f>[41]Outubro!$J$6</f>
        <v>*</v>
      </c>
      <c r="D45" s="11" t="str">
        <f>[41]Outubro!$J$7</f>
        <v>*</v>
      </c>
      <c r="E45" s="11" t="str">
        <f>[41]Outubro!$J$8</f>
        <v>*</v>
      </c>
      <c r="F45" s="11" t="str">
        <f>[41]Outubro!$J$9</f>
        <v>*</v>
      </c>
      <c r="G45" s="11" t="str">
        <f>[41]Outubro!$J$10</f>
        <v>*</v>
      </c>
      <c r="H45" s="11" t="str">
        <f>[41]Outubro!$J$11</f>
        <v>*</v>
      </c>
      <c r="I45" s="11" t="str">
        <f>[41]Outubro!$J$12</f>
        <v>*</v>
      </c>
      <c r="J45" s="11" t="str">
        <f>[41]Outubro!$J$13</f>
        <v>*</v>
      </c>
      <c r="K45" s="11" t="str">
        <f>[41]Outubro!$J$14</f>
        <v>*</v>
      </c>
      <c r="L45" s="11" t="str">
        <f>[41]Outubro!$J$15</f>
        <v>*</v>
      </c>
      <c r="M45" s="11" t="str">
        <f>[41]Outubro!$J$16</f>
        <v>*</v>
      </c>
      <c r="N45" s="11" t="str">
        <f>[41]Outubro!$J$17</f>
        <v>*</v>
      </c>
      <c r="O45" s="11" t="str">
        <f>[41]Outubro!$J$18</f>
        <v>*</v>
      </c>
      <c r="P45" s="11" t="str">
        <f>[41]Outubro!$J$19</f>
        <v>*</v>
      </c>
      <c r="Q45" s="11" t="str">
        <f>[41]Outubro!$J$20</f>
        <v>*</v>
      </c>
      <c r="R45" s="11" t="str">
        <f>[41]Outubro!$J$21</f>
        <v>*</v>
      </c>
      <c r="S45" s="11" t="str">
        <f>[41]Outubro!$J$22</f>
        <v>*</v>
      </c>
      <c r="T45" s="11" t="str">
        <f>[41]Outubro!$J$23</f>
        <v>*</v>
      </c>
      <c r="U45" s="11" t="str">
        <f>[41]Outubro!$J$24</f>
        <v>*</v>
      </c>
      <c r="V45" s="11" t="str">
        <f>[41]Outubro!$J$25</f>
        <v>*</v>
      </c>
      <c r="W45" s="11" t="str">
        <f>[41]Outubro!$J$26</f>
        <v>*</v>
      </c>
      <c r="X45" s="11" t="str">
        <f>[41]Outubro!$J$27</f>
        <v>*</v>
      </c>
      <c r="Y45" s="11" t="str">
        <f>[41]Outubro!$J$28</f>
        <v>*</v>
      </c>
      <c r="Z45" s="11" t="str">
        <f>[41]Outubro!$J$29</f>
        <v>*</v>
      </c>
      <c r="AA45" s="11" t="str">
        <f>[41]Outubro!$J$30</f>
        <v>*</v>
      </c>
      <c r="AB45" s="11" t="str">
        <f>[41]Outubro!$J$31</f>
        <v>*</v>
      </c>
      <c r="AC45" s="11" t="str">
        <f>[41]Outubro!$J$32</f>
        <v>*</v>
      </c>
      <c r="AD45" s="11" t="str">
        <f>[41]Outubro!$J$33</f>
        <v>*</v>
      </c>
      <c r="AE45" s="11" t="str">
        <f>[41]Outubro!$J$34</f>
        <v>*</v>
      </c>
      <c r="AF45" s="11" t="str">
        <f>[41]Outubro!$J$35</f>
        <v>*</v>
      </c>
      <c r="AG45" s="92" t="s">
        <v>226</v>
      </c>
      <c r="AH45" s="114" t="s">
        <v>226</v>
      </c>
      <c r="AK45" t="s">
        <v>47</v>
      </c>
      <c r="AL45" t="s">
        <v>47</v>
      </c>
    </row>
    <row r="46" spans="1:38" x14ac:dyDescent="0.2">
      <c r="A46" s="57" t="s">
        <v>19</v>
      </c>
      <c r="B46" s="11">
        <f>[42]Outubro!$J$5</f>
        <v>47.519999999999996</v>
      </c>
      <c r="C46" s="11">
        <f>[42]Outubro!$J$6</f>
        <v>83.160000000000011</v>
      </c>
      <c r="D46" s="11">
        <f>[42]Outubro!$J$7</f>
        <v>14.4</v>
      </c>
      <c r="E46" s="11">
        <f>[42]Outubro!$J$8</f>
        <v>50.76</v>
      </c>
      <c r="F46" s="11">
        <f>[42]Outubro!$J$9</f>
        <v>42.480000000000004</v>
      </c>
      <c r="G46" s="11">
        <f>[42]Outubro!$J$10</f>
        <v>35.64</v>
      </c>
      <c r="H46" s="11">
        <f>[42]Outubro!$J$11</f>
        <v>9.7200000000000006</v>
      </c>
      <c r="I46" s="11">
        <f>[42]Outubro!$J$12</f>
        <v>24.12</v>
      </c>
      <c r="J46" s="11">
        <f>[42]Outubro!$J$13</f>
        <v>29.16</v>
      </c>
      <c r="K46" s="11">
        <f>[42]Outubro!$J$14</f>
        <v>36.36</v>
      </c>
      <c r="L46" s="11">
        <f>[42]Outubro!$J$15</f>
        <v>45.36</v>
      </c>
      <c r="M46" s="11">
        <f>[42]Outubro!$J$16</f>
        <v>42.84</v>
      </c>
      <c r="N46" s="11">
        <f>[42]Outubro!$J$17</f>
        <v>81</v>
      </c>
      <c r="O46" s="11">
        <f>[42]Outubro!$J$18</f>
        <v>42.480000000000004</v>
      </c>
      <c r="P46" s="11">
        <f>[42]Outubro!$J$19</f>
        <v>19.8</v>
      </c>
      <c r="Q46" s="11">
        <f>[42]Outubro!$J$20</f>
        <v>25.92</v>
      </c>
      <c r="R46" s="11">
        <f>[42]Outubro!$J$21</f>
        <v>47.16</v>
      </c>
      <c r="S46" s="11">
        <f>[42]Outubro!$J$22</f>
        <v>42.12</v>
      </c>
      <c r="T46" s="11">
        <f>[42]Outubro!$J$23</f>
        <v>24.12</v>
      </c>
      <c r="U46" s="11">
        <f>[42]Outubro!$J$24</f>
        <v>32.4</v>
      </c>
      <c r="V46" s="11">
        <f>[42]Outubro!$J$25</f>
        <v>36</v>
      </c>
      <c r="W46" s="11">
        <f>[42]Outubro!$J$26</f>
        <v>25.92</v>
      </c>
      <c r="X46" s="11">
        <f>[42]Outubro!$J$27</f>
        <v>15.120000000000001</v>
      </c>
      <c r="Y46" s="11">
        <f>[42]Outubro!$J$28</f>
        <v>21.6</v>
      </c>
      <c r="Z46" s="11">
        <f>[42]Outubro!$J$29</f>
        <v>38.880000000000003</v>
      </c>
      <c r="AA46" s="11">
        <f>[42]Outubro!$J$30</f>
        <v>34.200000000000003</v>
      </c>
      <c r="AB46" s="11">
        <f>[42]Outubro!$J$31</f>
        <v>50.04</v>
      </c>
      <c r="AC46" s="11">
        <f>[42]Outubro!$J$32</f>
        <v>48.24</v>
      </c>
      <c r="AD46" s="11">
        <f>[42]Outubro!$J$33</f>
        <v>39.6</v>
      </c>
      <c r="AE46" s="11">
        <f>[42]Outubro!$J$34</f>
        <v>47.88</v>
      </c>
      <c r="AF46" s="11">
        <f>[42]Outubro!$J$35</f>
        <v>90</v>
      </c>
      <c r="AG46" s="14">
        <f>MAX(B46:AF46)</f>
        <v>90</v>
      </c>
      <c r="AH46" s="124">
        <f>AVERAGE(B46:AF46)</f>
        <v>39.483870967741936</v>
      </c>
      <c r="AI46" s="12" t="s">
        <v>47</v>
      </c>
      <c r="AJ46" t="s">
        <v>47</v>
      </c>
      <c r="AK46" t="s">
        <v>47</v>
      </c>
    </row>
    <row r="47" spans="1:38" x14ac:dyDescent="0.2">
      <c r="A47" s="57" t="s">
        <v>31</v>
      </c>
      <c r="B47" s="11">
        <f>[43]Outubro!$J$5</f>
        <v>42.84</v>
      </c>
      <c r="C47" s="11">
        <f>[43]Outubro!$J$6</f>
        <v>52.92</v>
      </c>
      <c r="D47" s="11">
        <f>[43]Outubro!$J$7</f>
        <v>23.040000000000003</v>
      </c>
      <c r="E47" s="11">
        <f>[43]Outubro!$J$8</f>
        <v>61.92</v>
      </c>
      <c r="F47" s="11">
        <f>[43]Outubro!$J$9</f>
        <v>32.4</v>
      </c>
      <c r="G47" s="11">
        <f>[43]Outubro!$J$10</f>
        <v>35.64</v>
      </c>
      <c r="H47" s="11">
        <f>[43]Outubro!$J$11</f>
        <v>24.12</v>
      </c>
      <c r="I47" s="11">
        <f>[43]Outubro!$J$12</f>
        <v>19.440000000000001</v>
      </c>
      <c r="J47" s="11">
        <f>[43]Outubro!$J$13</f>
        <v>25.92</v>
      </c>
      <c r="K47" s="11">
        <f>[43]Outubro!$J$14</f>
        <v>54</v>
      </c>
      <c r="L47" s="11">
        <f>[43]Outubro!$J$15</f>
        <v>35.64</v>
      </c>
      <c r="M47" s="11">
        <f>[43]Outubro!$J$16</f>
        <v>33.480000000000004</v>
      </c>
      <c r="N47" s="11">
        <f>[43]Outubro!$J$17</f>
        <v>63</v>
      </c>
      <c r="O47" s="11">
        <f>[43]Outubro!$J$18</f>
        <v>37.080000000000005</v>
      </c>
      <c r="P47" s="11">
        <f>[43]Outubro!$J$19</f>
        <v>41.04</v>
      </c>
      <c r="Q47" s="11">
        <f>[43]Outubro!$J$20</f>
        <v>37.440000000000005</v>
      </c>
      <c r="R47" s="11">
        <f>[43]Outubro!$J$21</f>
        <v>27.36</v>
      </c>
      <c r="S47" s="11">
        <f>[43]Outubro!$J$22</f>
        <v>28.08</v>
      </c>
      <c r="T47" s="11">
        <f>[43]Outubro!$J$23</f>
        <v>36.72</v>
      </c>
      <c r="U47" s="11">
        <f>[43]Outubro!$J$24</f>
        <v>29.880000000000003</v>
      </c>
      <c r="V47" s="11">
        <f>[43]Outubro!$J$25</f>
        <v>33.119999999999997</v>
      </c>
      <c r="W47" s="11">
        <f>[43]Outubro!$J$26</f>
        <v>29.16</v>
      </c>
      <c r="X47" s="11">
        <f>[43]Outubro!$J$27</f>
        <v>27</v>
      </c>
      <c r="Y47" s="11">
        <f>[43]Outubro!$J$28</f>
        <v>28.44</v>
      </c>
      <c r="Z47" s="11">
        <f>[43]Outubro!$J$29</f>
        <v>30.240000000000002</v>
      </c>
      <c r="AA47" s="11">
        <f>[43]Outubro!$J$30</f>
        <v>64.44</v>
      </c>
      <c r="AB47" s="11">
        <f>[43]Outubro!$J$31</f>
        <v>38.519999999999996</v>
      </c>
      <c r="AC47" s="11">
        <f>[43]Outubro!$J$32</f>
        <v>40.32</v>
      </c>
      <c r="AD47" s="11">
        <f>[43]Outubro!$J$33</f>
        <v>35.28</v>
      </c>
      <c r="AE47" s="11">
        <f>[43]Outubro!$J$34</f>
        <v>34.92</v>
      </c>
      <c r="AF47" s="11">
        <f>[43]Outubro!$J$35</f>
        <v>49.32</v>
      </c>
      <c r="AG47" s="14">
        <f>MAX(B47:AF47)</f>
        <v>64.44</v>
      </c>
      <c r="AH47" s="124">
        <f>AVERAGE(B47:AF47)</f>
        <v>37.184516129032261</v>
      </c>
      <c r="AK47" t="s">
        <v>47</v>
      </c>
    </row>
    <row r="48" spans="1:38" x14ac:dyDescent="0.2">
      <c r="A48" s="57" t="s">
        <v>44</v>
      </c>
      <c r="B48" s="11">
        <f>[44]Outubro!$J$5</f>
        <v>47.519999999999996</v>
      </c>
      <c r="C48" s="11">
        <f>[44]Outubro!$J$6</f>
        <v>47.16</v>
      </c>
      <c r="D48" s="11">
        <f>[44]Outubro!$J$7</f>
        <v>33.840000000000003</v>
      </c>
      <c r="E48" s="11">
        <f>[44]Outubro!$J$8</f>
        <v>41.4</v>
      </c>
      <c r="F48" s="11">
        <f>[44]Outubro!$J$9</f>
        <v>47.88</v>
      </c>
      <c r="G48" s="11">
        <f>[44]Outubro!$J$10</f>
        <v>33.480000000000004</v>
      </c>
      <c r="H48" s="11">
        <f>[44]Outubro!$J$11</f>
        <v>37.080000000000005</v>
      </c>
      <c r="I48" s="11">
        <f>[44]Outubro!$J$12</f>
        <v>39.96</v>
      </c>
      <c r="J48" s="11">
        <f>[44]Outubro!$J$13</f>
        <v>46.080000000000005</v>
      </c>
      <c r="K48" s="11">
        <f>[44]Outubro!$J$14</f>
        <v>41.04</v>
      </c>
      <c r="L48" s="11">
        <f>[44]Outubro!$J$15</f>
        <v>41.04</v>
      </c>
      <c r="M48" s="11">
        <f>[44]Outubro!$J$16</f>
        <v>41.04</v>
      </c>
      <c r="N48" s="11">
        <f>[44]Outubro!$J$17</f>
        <v>57.6</v>
      </c>
      <c r="O48" s="11">
        <f>[44]Outubro!$J$18</f>
        <v>50.4</v>
      </c>
      <c r="P48" s="11">
        <f>[44]Outubro!$J$19</f>
        <v>39.24</v>
      </c>
      <c r="Q48" s="11">
        <f>[44]Outubro!$J$20</f>
        <v>41.4</v>
      </c>
      <c r="R48" s="11">
        <f>[44]Outubro!$J$21</f>
        <v>44.28</v>
      </c>
      <c r="S48" s="11">
        <f>[44]Outubro!$J$22</f>
        <v>40.680000000000007</v>
      </c>
      <c r="T48" s="11">
        <f>[44]Outubro!$J$23</f>
        <v>46.800000000000004</v>
      </c>
      <c r="U48" s="11">
        <f>[44]Outubro!$J$24</f>
        <v>39.6</v>
      </c>
      <c r="V48" s="11">
        <f>[44]Outubro!$J$25</f>
        <v>88.2</v>
      </c>
      <c r="W48" s="11">
        <f>[44]Outubro!$J$26</f>
        <v>26.64</v>
      </c>
      <c r="X48" s="11">
        <f>[44]Outubro!$J$27</f>
        <v>34.200000000000003</v>
      </c>
      <c r="Y48" s="11">
        <f>[44]Outubro!$J$28</f>
        <v>42.84</v>
      </c>
      <c r="Z48" s="11">
        <f>[44]Outubro!$J$29</f>
        <v>49.32</v>
      </c>
      <c r="AA48" s="11">
        <f>[44]Outubro!$J$30</f>
        <v>55.080000000000005</v>
      </c>
      <c r="AB48" s="11">
        <f>[44]Outubro!$J$31</f>
        <v>45</v>
      </c>
      <c r="AC48" s="11">
        <f>[44]Outubro!$J$32</f>
        <v>43.2</v>
      </c>
      <c r="AD48" s="11">
        <f>[44]Outubro!$J$33</f>
        <v>55.080000000000005</v>
      </c>
      <c r="AE48" s="11">
        <f>[44]Outubro!$J$34</f>
        <v>39.24</v>
      </c>
      <c r="AF48" s="11">
        <f>[44]Outubro!$J$35</f>
        <v>61.92</v>
      </c>
      <c r="AG48" s="14">
        <f>MAX(B48:AF48)</f>
        <v>88.2</v>
      </c>
      <c r="AH48" s="124">
        <f>AVERAGE(B48:AF48)</f>
        <v>45.104516129032248</v>
      </c>
      <c r="AI48" s="12" t="s">
        <v>47</v>
      </c>
      <c r="AK48" t="s">
        <v>47</v>
      </c>
    </row>
    <row r="49" spans="1:38" x14ac:dyDescent="0.2">
      <c r="A49" s="57" t="s">
        <v>20</v>
      </c>
      <c r="B49" s="11" t="str">
        <f>[45]Outubro!$J$5</f>
        <v>*</v>
      </c>
      <c r="C49" s="11" t="str">
        <f>[45]Outubro!$J$6</f>
        <v>*</v>
      </c>
      <c r="D49" s="11" t="str">
        <f>[45]Outubro!$J$7</f>
        <v>*</v>
      </c>
      <c r="E49" s="11" t="str">
        <f>[45]Outubro!$J$8</f>
        <v>*</v>
      </c>
      <c r="F49" s="11" t="str">
        <f>[45]Outubro!$J$9</f>
        <v>*</v>
      </c>
      <c r="G49" s="11" t="str">
        <f>[45]Outubro!$J$10</f>
        <v>*</v>
      </c>
      <c r="H49" s="11" t="str">
        <f>[45]Outubro!$J$11</f>
        <v>*</v>
      </c>
      <c r="I49" s="11" t="str">
        <f>[45]Outubro!$J$12</f>
        <v>*</v>
      </c>
      <c r="J49" s="11" t="str">
        <f>[45]Outubro!$J$13</f>
        <v>*</v>
      </c>
      <c r="K49" s="11" t="str">
        <f>[45]Outubro!$J$14</f>
        <v>*</v>
      </c>
      <c r="L49" s="11" t="str">
        <f>[45]Outubro!$J$15</f>
        <v>*</v>
      </c>
      <c r="M49" s="11" t="str">
        <f>[45]Outubro!$J$16</f>
        <v>*</v>
      </c>
      <c r="N49" s="11" t="str">
        <f>[45]Outubro!$J$17</f>
        <v>*</v>
      </c>
      <c r="O49" s="11" t="str">
        <f>[45]Outubro!$J$18</f>
        <v>*</v>
      </c>
      <c r="P49" s="11" t="str">
        <f>[45]Outubro!$J$19</f>
        <v>*</v>
      </c>
      <c r="Q49" s="11" t="str">
        <f>[45]Outubro!$J$20</f>
        <v>*</v>
      </c>
      <c r="R49" s="11" t="str">
        <f>[45]Outubro!$J$21</f>
        <v>*</v>
      </c>
      <c r="S49" s="11" t="str">
        <f>[45]Outubro!$J$22</f>
        <v>*</v>
      </c>
      <c r="T49" s="11" t="str">
        <f>[45]Outubro!$J$23</f>
        <v>*</v>
      </c>
      <c r="U49" s="11" t="str">
        <f>[45]Outubro!$J$24</f>
        <v>*</v>
      </c>
      <c r="V49" s="11" t="str">
        <f>[45]Outubro!$J$25</f>
        <v>*</v>
      </c>
      <c r="W49" s="11" t="str">
        <f>[45]Outubro!$J$26</f>
        <v>*</v>
      </c>
      <c r="X49" s="11" t="str">
        <f>[45]Outubro!$J$27</f>
        <v>*</v>
      </c>
      <c r="Y49" s="11" t="str">
        <f>[45]Outubro!$J$28</f>
        <v>*</v>
      </c>
      <c r="Z49" s="11" t="str">
        <f>[45]Outubro!$J$29</f>
        <v>*</v>
      </c>
      <c r="AA49" s="11" t="str">
        <f>[45]Outubro!$J$30</f>
        <v>*</v>
      </c>
      <c r="AB49" s="11" t="str">
        <f>[45]Outubro!$J$31</f>
        <v>*</v>
      </c>
      <c r="AC49" s="11" t="str">
        <f>[45]Outubro!$J$32</f>
        <v>*</v>
      </c>
      <c r="AD49" s="11" t="str">
        <f>[45]Outubro!$J$33</f>
        <v>*</v>
      </c>
      <c r="AE49" s="11" t="str">
        <f>[45]Outubro!$J$34</f>
        <v>*</v>
      </c>
      <c r="AF49" s="11" t="str">
        <f>[45]Outubro!$J$35</f>
        <v>*</v>
      </c>
      <c r="AG49" s="14" t="s">
        <v>226</v>
      </c>
      <c r="AH49" s="124" t="s">
        <v>226</v>
      </c>
      <c r="AL49" t="s">
        <v>47</v>
      </c>
    </row>
    <row r="50" spans="1:38" s="5" customFormat="1" ht="17.100000000000001" customHeight="1" x14ac:dyDescent="0.2">
      <c r="A50" s="58" t="s">
        <v>33</v>
      </c>
      <c r="B50" s="13">
        <f t="shared" ref="B50:AG50" si="9">MAX(B5:B49)</f>
        <v>86.76</v>
      </c>
      <c r="C50" s="13">
        <f t="shared" si="9"/>
        <v>129.24</v>
      </c>
      <c r="D50" s="13">
        <f t="shared" si="9"/>
        <v>57.6</v>
      </c>
      <c r="E50" s="13">
        <f t="shared" si="9"/>
        <v>76.680000000000007</v>
      </c>
      <c r="F50" s="13">
        <f t="shared" si="9"/>
        <v>65.88000000000001</v>
      </c>
      <c r="G50" s="13">
        <f t="shared" si="9"/>
        <v>47.16</v>
      </c>
      <c r="H50" s="13">
        <f t="shared" si="9"/>
        <v>42.12</v>
      </c>
      <c r="I50" s="13">
        <f t="shared" si="9"/>
        <v>52.56</v>
      </c>
      <c r="J50" s="13">
        <f t="shared" si="9"/>
        <v>46.080000000000005</v>
      </c>
      <c r="K50" s="13">
        <f t="shared" si="9"/>
        <v>54</v>
      </c>
      <c r="L50" s="13">
        <f t="shared" si="9"/>
        <v>66.600000000000009</v>
      </c>
      <c r="M50" s="13">
        <f t="shared" si="9"/>
        <v>79.2</v>
      </c>
      <c r="N50" s="13">
        <f t="shared" si="9"/>
        <v>81</v>
      </c>
      <c r="O50" s="13">
        <f t="shared" si="9"/>
        <v>64.44</v>
      </c>
      <c r="P50" s="13">
        <f t="shared" si="9"/>
        <v>63.72</v>
      </c>
      <c r="Q50" s="13">
        <f t="shared" si="9"/>
        <v>47.16</v>
      </c>
      <c r="R50" s="13">
        <f t="shared" si="9"/>
        <v>131.04</v>
      </c>
      <c r="S50" s="13">
        <f t="shared" si="9"/>
        <v>68.039999999999992</v>
      </c>
      <c r="T50" s="13">
        <f t="shared" si="9"/>
        <v>62.28</v>
      </c>
      <c r="U50" s="13">
        <f t="shared" si="9"/>
        <v>84.600000000000009</v>
      </c>
      <c r="V50" s="13">
        <f t="shared" si="9"/>
        <v>88.2</v>
      </c>
      <c r="W50" s="13">
        <f t="shared" si="9"/>
        <v>40.680000000000007</v>
      </c>
      <c r="X50" s="13">
        <f t="shared" si="9"/>
        <v>38.519999999999996</v>
      </c>
      <c r="Y50" s="13">
        <f t="shared" si="9"/>
        <v>42.84</v>
      </c>
      <c r="Z50" s="13">
        <f t="shared" si="9"/>
        <v>71.28</v>
      </c>
      <c r="AA50" s="13">
        <f t="shared" si="9"/>
        <v>83.88000000000001</v>
      </c>
      <c r="AB50" s="13">
        <f t="shared" si="9"/>
        <v>84.960000000000008</v>
      </c>
      <c r="AC50" s="13">
        <f t="shared" si="9"/>
        <v>88.2</v>
      </c>
      <c r="AD50" s="13">
        <f t="shared" si="9"/>
        <v>66.239999999999995</v>
      </c>
      <c r="AE50" s="13">
        <f t="shared" si="9"/>
        <v>49.32</v>
      </c>
      <c r="AF50" s="13">
        <f t="shared" si="9"/>
        <v>90</v>
      </c>
      <c r="AG50" s="14">
        <f t="shared" si="9"/>
        <v>131.04</v>
      </c>
      <c r="AH50" s="93">
        <f>AVERAGE(AH5:AH49)</f>
        <v>38.103736785036588</v>
      </c>
    </row>
    <row r="51" spans="1:38" x14ac:dyDescent="0.2">
      <c r="A51" s="46"/>
      <c r="B51" s="47"/>
      <c r="C51" s="47"/>
      <c r="D51" s="47" t="s">
        <v>101</v>
      </c>
      <c r="E51" s="47"/>
      <c r="F51" s="47"/>
      <c r="G51" s="47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54"/>
      <c r="AE51" s="60" t="s">
        <v>47</v>
      </c>
      <c r="AF51" s="60"/>
      <c r="AG51" s="51"/>
      <c r="AH51" s="53"/>
      <c r="AK51" t="s">
        <v>47</v>
      </c>
    </row>
    <row r="52" spans="1:38" x14ac:dyDescent="0.2">
      <c r="A52" s="46"/>
      <c r="B52" s="48" t="s">
        <v>102</v>
      </c>
      <c r="C52" s="48"/>
      <c r="D52" s="48"/>
      <c r="E52" s="48"/>
      <c r="F52" s="48"/>
      <c r="G52" s="48"/>
      <c r="H52" s="48"/>
      <c r="I52" s="48"/>
      <c r="J52" s="89"/>
      <c r="K52" s="89"/>
      <c r="L52" s="89"/>
      <c r="M52" s="89" t="s">
        <v>45</v>
      </c>
      <c r="N52" s="89"/>
      <c r="O52" s="89"/>
      <c r="P52" s="89"/>
      <c r="Q52" s="89"/>
      <c r="R52" s="89"/>
      <c r="S52" s="89"/>
      <c r="T52" s="150" t="s">
        <v>97</v>
      </c>
      <c r="U52" s="150"/>
      <c r="V52" s="150"/>
      <c r="W52" s="150"/>
      <c r="X52" s="150"/>
      <c r="Y52" s="89"/>
      <c r="Z52" s="89"/>
      <c r="AA52" s="89"/>
      <c r="AB52" s="89"/>
      <c r="AC52" s="89"/>
      <c r="AD52" s="89"/>
      <c r="AE52" s="89"/>
      <c r="AF52" s="115"/>
      <c r="AG52" s="51"/>
      <c r="AH52" s="50"/>
    </row>
    <row r="53" spans="1:38" x14ac:dyDescent="0.2">
      <c r="A53" s="49"/>
      <c r="B53" s="89"/>
      <c r="C53" s="89"/>
      <c r="D53" s="89"/>
      <c r="E53" s="89"/>
      <c r="F53" s="89"/>
      <c r="G53" s="89"/>
      <c r="H53" s="89"/>
      <c r="I53" s="89"/>
      <c r="J53" s="90"/>
      <c r="K53" s="90"/>
      <c r="L53" s="90"/>
      <c r="M53" s="90" t="s">
        <v>46</v>
      </c>
      <c r="N53" s="90"/>
      <c r="O53" s="90"/>
      <c r="P53" s="90"/>
      <c r="Q53" s="89"/>
      <c r="R53" s="89"/>
      <c r="S53" s="89"/>
      <c r="T53" s="151" t="s">
        <v>98</v>
      </c>
      <c r="U53" s="151"/>
      <c r="V53" s="151"/>
      <c r="W53" s="151"/>
      <c r="X53" s="151"/>
      <c r="Y53" s="89"/>
      <c r="Z53" s="89"/>
      <c r="AA53" s="89"/>
      <c r="AB53" s="89"/>
      <c r="AC53" s="89"/>
      <c r="AD53" s="54"/>
      <c r="AE53" s="54"/>
      <c r="AF53" s="54"/>
      <c r="AG53" s="51"/>
      <c r="AH53" s="50"/>
    </row>
    <row r="54" spans="1:38" x14ac:dyDescent="0.2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54"/>
      <c r="AE54" s="54"/>
      <c r="AF54" s="54"/>
      <c r="AG54" s="51"/>
      <c r="AH54" s="94"/>
    </row>
    <row r="55" spans="1:38" x14ac:dyDescent="0.2">
      <c r="A55" s="4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54"/>
      <c r="AF55" s="54"/>
      <c r="AG55" s="51"/>
      <c r="AH55" s="53"/>
      <c r="AK55" t="s">
        <v>47</v>
      </c>
    </row>
    <row r="56" spans="1:38" x14ac:dyDescent="0.2">
      <c r="A56" s="4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55"/>
      <c r="AF56" s="55"/>
      <c r="AG56" s="51"/>
      <c r="AH56" s="53"/>
    </row>
    <row r="57" spans="1:38" ht="13.5" thickBot="1" x14ac:dyDescent="0.25">
      <c r="A57" s="61"/>
      <c r="B57" s="62"/>
      <c r="C57" s="62"/>
      <c r="D57" s="62"/>
      <c r="E57" s="62"/>
      <c r="F57" s="62"/>
      <c r="G57" s="62" t="s">
        <v>47</v>
      </c>
      <c r="H57" s="62"/>
      <c r="I57" s="62"/>
      <c r="J57" s="62"/>
      <c r="K57" s="62"/>
      <c r="L57" s="62" t="s">
        <v>47</v>
      </c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3"/>
      <c r="AH57" s="95"/>
    </row>
    <row r="58" spans="1:38" x14ac:dyDescent="0.2">
      <c r="AG58" s="7"/>
    </row>
    <row r="61" spans="1:38" x14ac:dyDescent="0.2">
      <c r="R61" s="2" t="s">
        <v>47</v>
      </c>
      <c r="S61" s="2" t="s">
        <v>47</v>
      </c>
    </row>
    <row r="62" spans="1:38" x14ac:dyDescent="0.2">
      <c r="N62" s="2" t="s">
        <v>47</v>
      </c>
      <c r="O62" s="2" t="s">
        <v>47</v>
      </c>
      <c r="S62" s="2" t="s">
        <v>47</v>
      </c>
      <c r="AK62" t="s">
        <v>47</v>
      </c>
    </row>
    <row r="63" spans="1:38" x14ac:dyDescent="0.2">
      <c r="N63" s="2" t="s">
        <v>47</v>
      </c>
      <c r="AK63" t="s">
        <v>47</v>
      </c>
    </row>
    <row r="64" spans="1:38" x14ac:dyDescent="0.2">
      <c r="G64" s="2" t="s">
        <v>47</v>
      </c>
    </row>
    <row r="65" spans="7:38" x14ac:dyDescent="0.2">
      <c r="L65" s="2" t="s">
        <v>47</v>
      </c>
      <c r="M65" s="2" t="s">
        <v>47</v>
      </c>
      <c r="O65" s="2" t="s">
        <v>47</v>
      </c>
      <c r="P65" s="2" t="s">
        <v>47</v>
      </c>
      <c r="W65" s="2" t="s">
        <v>229</v>
      </c>
      <c r="AA65" s="2" t="s">
        <v>47</v>
      </c>
      <c r="AC65" s="2" t="s">
        <v>47</v>
      </c>
      <c r="AH65" s="1" t="s">
        <v>47</v>
      </c>
    </row>
    <row r="66" spans="7:38" x14ac:dyDescent="0.2">
      <c r="K66" s="2" t="s">
        <v>47</v>
      </c>
      <c r="AL66" t="s">
        <v>47</v>
      </c>
    </row>
    <row r="67" spans="7:38" x14ac:dyDescent="0.2">
      <c r="K67" s="2" t="s">
        <v>47</v>
      </c>
    </row>
    <row r="68" spans="7:38" x14ac:dyDescent="0.2">
      <c r="G68" s="2" t="s">
        <v>47</v>
      </c>
      <c r="H68" s="2" t="s">
        <v>47</v>
      </c>
    </row>
    <row r="69" spans="7:38" x14ac:dyDescent="0.2">
      <c r="P69" s="2" t="s">
        <v>47</v>
      </c>
    </row>
    <row r="71" spans="7:38" x14ac:dyDescent="0.2">
      <c r="H71" s="2" t="s">
        <v>47</v>
      </c>
      <c r="Z71" s="2" t="s">
        <v>47</v>
      </c>
    </row>
    <row r="72" spans="7:38" x14ac:dyDescent="0.2">
      <c r="I72" s="2" t="s">
        <v>47</v>
      </c>
      <c r="T72" s="2" t="s">
        <v>47</v>
      </c>
    </row>
  </sheetData>
  <sheetProtection password="C6EC" sheet="1" objects="1" scenarios="1"/>
  <mergeCells count="36">
    <mergeCell ref="T52:X52"/>
    <mergeCell ref="T53:X53"/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H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2018-11-22T17:22:01Z</cp:lastPrinted>
  <dcterms:created xsi:type="dcterms:W3CDTF">2008-08-15T13:32:29Z</dcterms:created>
  <dcterms:modified xsi:type="dcterms:W3CDTF">2022-03-10T16:48:08Z</dcterms:modified>
</cp:coreProperties>
</file>